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455" i="3" l="1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M459" i="3" s="1"/>
  <c r="BG459" i="3"/>
  <c r="BH459" i="3"/>
  <c r="BI459" i="3"/>
  <c r="BJ459" i="3"/>
  <c r="BK459" i="3"/>
  <c r="BL459" i="3"/>
  <c r="BN459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M460" i="3" s="1"/>
  <c r="BI460" i="3"/>
  <c r="BJ460" i="3"/>
  <c r="BK460" i="3"/>
  <c r="BL460" i="3"/>
  <c r="BN460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M462" i="3" s="1"/>
  <c r="BI462" i="3"/>
  <c r="BJ462" i="3"/>
  <c r="BK462" i="3"/>
  <c r="BL462" i="3"/>
  <c r="BN462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M464" i="3" s="1"/>
  <c r="BI464" i="3"/>
  <c r="BJ464" i="3"/>
  <c r="BK464" i="3"/>
  <c r="BL464" i="3"/>
  <c r="BN464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M465" i="3" s="1"/>
  <c r="BI465" i="3"/>
  <c r="BJ465" i="3"/>
  <c r="BK465" i="3"/>
  <c r="BL465" i="3"/>
  <c r="BN465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M467" i="3" s="1"/>
  <c r="BE467" i="3"/>
  <c r="BF467" i="3"/>
  <c r="BG467" i="3"/>
  <c r="BH467" i="3"/>
  <c r="BI467" i="3"/>
  <c r="BJ467" i="3"/>
  <c r="BK467" i="3"/>
  <c r="BL467" i="3"/>
  <c r="BN467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M468" i="3" s="1"/>
  <c r="BC468" i="3"/>
  <c r="BD468" i="3"/>
  <c r="BE468" i="3"/>
  <c r="BF468" i="3"/>
  <c r="BG468" i="3"/>
  <c r="BH468" i="3"/>
  <c r="BI468" i="3"/>
  <c r="BJ468" i="3"/>
  <c r="BK468" i="3"/>
  <c r="BL468" i="3"/>
  <c r="BN468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M469" i="3" s="1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N469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M470" i="3" s="1"/>
  <c r="BG470" i="3"/>
  <c r="BH470" i="3"/>
  <c r="BI470" i="3"/>
  <c r="BJ470" i="3"/>
  <c r="BK470" i="3"/>
  <c r="BL470" i="3"/>
  <c r="BN470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M471" i="3" s="1"/>
  <c r="BE471" i="3"/>
  <c r="BF471" i="3"/>
  <c r="BG471" i="3"/>
  <c r="BH471" i="3"/>
  <c r="BI471" i="3"/>
  <c r="BJ471" i="3"/>
  <c r="BK471" i="3"/>
  <c r="BL471" i="3"/>
  <c r="BN471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M472" i="3" s="1"/>
  <c r="BC472" i="3"/>
  <c r="BD472" i="3"/>
  <c r="BE472" i="3"/>
  <c r="BF472" i="3"/>
  <c r="BG472" i="3"/>
  <c r="BH472" i="3"/>
  <c r="BI472" i="3"/>
  <c r="BJ472" i="3"/>
  <c r="BK472" i="3"/>
  <c r="BL472" i="3"/>
  <c r="BN472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M473" i="3" s="1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N473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BM474" i="3" s="1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L474" i="3" s="1"/>
  <c r="BG474" i="3"/>
  <c r="BH474" i="3"/>
  <c r="BI474" i="3"/>
  <c r="BJ474" i="3"/>
  <c r="BK474" i="3"/>
  <c r="BN474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M475" i="3" s="1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N475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BM476" i="3" s="1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N476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BM477" i="3" s="1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N477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BM478" i="3" s="1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N478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BM479" i="3" s="1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N479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BK480" i="3" s="1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L480" i="3" s="1"/>
  <c r="BG480" i="3"/>
  <c r="BH480" i="3"/>
  <c r="BI480" i="3"/>
  <c r="BJ480" i="3"/>
  <c r="BN480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BM481" i="3" s="1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N481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BM482" i="3" s="1"/>
  <c r="AI482" i="3"/>
  <c r="AJ482" i="3"/>
  <c r="AK482" i="3"/>
  <c r="AL482" i="3"/>
  <c r="BK482" i="3" s="1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L482" i="3" s="1"/>
  <c r="BG482" i="3"/>
  <c r="BH482" i="3"/>
  <c r="BI482" i="3"/>
  <c r="BJ482" i="3"/>
  <c r="BN482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BM483" i="3" s="1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J483" i="3" s="1"/>
  <c r="BA483" i="3"/>
  <c r="BB483" i="3"/>
  <c r="BC483" i="3"/>
  <c r="BD483" i="3"/>
  <c r="BE483" i="3"/>
  <c r="BF483" i="3"/>
  <c r="BG483" i="3"/>
  <c r="BH483" i="3"/>
  <c r="BI483" i="3"/>
  <c r="BK483" i="3"/>
  <c r="BL483" i="3"/>
  <c r="BN483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BK484" i="3" s="1"/>
  <c r="AM484" i="3"/>
  <c r="AN484" i="3"/>
  <c r="AO484" i="3"/>
  <c r="AP484" i="3"/>
  <c r="BM484" i="3" s="1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L484" i="3" s="1"/>
  <c r="BG484" i="3"/>
  <c r="BH484" i="3"/>
  <c r="BI484" i="3"/>
  <c r="BJ484" i="3"/>
  <c r="BN484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BM485" i="3" s="1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N485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BK486" i="3" s="1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L486" i="3" s="1"/>
  <c r="BG486" i="3"/>
  <c r="BH486" i="3"/>
  <c r="BI486" i="3"/>
  <c r="BJ486" i="3"/>
  <c r="BN486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BM487" i="3" s="1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N487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BK488" i="3" s="1"/>
  <c r="AM488" i="3"/>
  <c r="AN488" i="3"/>
  <c r="AO488" i="3"/>
  <c r="AP488" i="3"/>
  <c r="BM488" i="3" s="1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L488" i="3" s="1"/>
  <c r="BG488" i="3"/>
  <c r="BH488" i="3"/>
  <c r="BI488" i="3"/>
  <c r="BJ488" i="3"/>
  <c r="BN488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BM489" i="3" s="1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N489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BK490" i="3" s="1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L490" i="3" s="1"/>
  <c r="BG490" i="3"/>
  <c r="BH490" i="3"/>
  <c r="BI490" i="3"/>
  <c r="BJ490" i="3"/>
  <c r="BN490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BM491" i="3" s="1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J491" i="3" s="1"/>
  <c r="BA491" i="3"/>
  <c r="BB491" i="3"/>
  <c r="BC491" i="3"/>
  <c r="BD491" i="3"/>
  <c r="BE491" i="3"/>
  <c r="BF491" i="3"/>
  <c r="BG491" i="3"/>
  <c r="BH491" i="3"/>
  <c r="BI491" i="3"/>
  <c r="BK491" i="3"/>
  <c r="BL491" i="3"/>
  <c r="BN491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BK492" i="3" s="1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L492" i="3" s="1"/>
  <c r="BG492" i="3"/>
  <c r="BH492" i="3"/>
  <c r="BI492" i="3"/>
  <c r="BJ492" i="3"/>
  <c r="BN492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BM493" i="3" s="1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J493" i="3" s="1"/>
  <c r="BA493" i="3"/>
  <c r="BB493" i="3"/>
  <c r="BC493" i="3"/>
  <c r="BD493" i="3"/>
  <c r="BE493" i="3"/>
  <c r="BF493" i="3"/>
  <c r="BG493" i="3"/>
  <c r="BH493" i="3"/>
  <c r="BI493" i="3"/>
  <c r="BK493" i="3"/>
  <c r="BL493" i="3"/>
  <c r="BN493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BK494" i="3" s="1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L494" i="3" s="1"/>
  <c r="BG494" i="3"/>
  <c r="BH494" i="3"/>
  <c r="BI494" i="3"/>
  <c r="BJ494" i="3"/>
  <c r="BN494" i="3"/>
  <c r="M495" i="3"/>
  <c r="N495" i="3"/>
  <c r="O495" i="3"/>
  <c r="P495" i="3"/>
  <c r="Q495" i="3"/>
  <c r="R495" i="3"/>
  <c r="S495" i="3"/>
  <c r="T495" i="3"/>
  <c r="BM495" i="3" s="1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BK495" i="3" s="1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J495" i="3" s="1"/>
  <c r="BA495" i="3"/>
  <c r="BB495" i="3"/>
  <c r="BC495" i="3"/>
  <c r="BD495" i="3"/>
  <c r="BE495" i="3"/>
  <c r="BF495" i="3"/>
  <c r="BG495" i="3"/>
  <c r="BH495" i="3"/>
  <c r="BI495" i="3"/>
  <c r="BL495" i="3"/>
  <c r="BN495" i="3"/>
  <c r="M496" i="3"/>
  <c r="N496" i="3"/>
  <c r="O496" i="3"/>
  <c r="P496" i="3"/>
  <c r="Q496" i="3"/>
  <c r="R496" i="3"/>
  <c r="S496" i="3"/>
  <c r="T496" i="3"/>
  <c r="U496" i="3"/>
  <c r="V496" i="3"/>
  <c r="BK496" i="3" s="1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L496" i="3" s="1"/>
  <c r="BG496" i="3"/>
  <c r="BH496" i="3"/>
  <c r="BI496" i="3"/>
  <c r="BJ496" i="3"/>
  <c r="BN496" i="3"/>
  <c r="M497" i="3"/>
  <c r="N497" i="3"/>
  <c r="O497" i="3"/>
  <c r="P497" i="3"/>
  <c r="Q497" i="3"/>
  <c r="R497" i="3"/>
  <c r="S497" i="3"/>
  <c r="T497" i="3"/>
  <c r="BM497" i="3" s="1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BK497" i="3" s="1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L497" i="3"/>
  <c r="BN497" i="3"/>
  <c r="M498" i="3"/>
  <c r="N498" i="3"/>
  <c r="O498" i="3"/>
  <c r="P498" i="3"/>
  <c r="Q498" i="3"/>
  <c r="R498" i="3"/>
  <c r="S498" i="3"/>
  <c r="T498" i="3"/>
  <c r="U498" i="3"/>
  <c r="V498" i="3"/>
  <c r="BK498" i="3" s="1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L498" i="3"/>
  <c r="BN498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BM499" i="3" s="1"/>
  <c r="AC499" i="3"/>
  <c r="AD499" i="3"/>
  <c r="AE499" i="3"/>
  <c r="AF499" i="3"/>
  <c r="AG499" i="3"/>
  <c r="AH499" i="3"/>
  <c r="AI499" i="3"/>
  <c r="AJ499" i="3"/>
  <c r="AK499" i="3"/>
  <c r="AL499" i="3"/>
  <c r="BK499" i="3" s="1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L499" i="3"/>
  <c r="BN499" i="3"/>
  <c r="M500" i="3"/>
  <c r="N500" i="3"/>
  <c r="O500" i="3"/>
  <c r="P500" i="3"/>
  <c r="Q500" i="3"/>
  <c r="R500" i="3"/>
  <c r="S500" i="3"/>
  <c r="T500" i="3"/>
  <c r="U500" i="3"/>
  <c r="V500" i="3"/>
  <c r="BK500" i="3" s="1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L500" i="3"/>
  <c r="BN500" i="3"/>
  <c r="M501" i="3"/>
  <c r="N501" i="3"/>
  <c r="O501" i="3"/>
  <c r="P501" i="3"/>
  <c r="BK501" i="3" s="1"/>
  <c r="Q501" i="3"/>
  <c r="R501" i="3"/>
  <c r="S501" i="3"/>
  <c r="T501" i="3"/>
  <c r="BM501" i="3" s="1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L501" i="3"/>
  <c r="BN501" i="3"/>
  <c r="M502" i="3"/>
  <c r="N502" i="3"/>
  <c r="O502" i="3"/>
  <c r="P502" i="3"/>
  <c r="Q502" i="3"/>
  <c r="R502" i="3"/>
  <c r="S502" i="3"/>
  <c r="T502" i="3"/>
  <c r="U502" i="3"/>
  <c r="V502" i="3"/>
  <c r="BK502" i="3" s="1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L502" i="3"/>
  <c r="BN502" i="3"/>
  <c r="M503" i="3"/>
  <c r="N503" i="3"/>
  <c r="O503" i="3"/>
  <c r="P503" i="3"/>
  <c r="BK503" i="3" s="1"/>
  <c r="Q503" i="3"/>
  <c r="R503" i="3"/>
  <c r="S503" i="3"/>
  <c r="T503" i="3"/>
  <c r="BM503" i="3" s="1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L503" i="3"/>
  <c r="BN503" i="3"/>
  <c r="M504" i="3"/>
  <c r="N504" i="3"/>
  <c r="O504" i="3"/>
  <c r="P504" i="3"/>
  <c r="Q504" i="3"/>
  <c r="R504" i="3"/>
  <c r="S504" i="3"/>
  <c r="T504" i="3"/>
  <c r="U504" i="3"/>
  <c r="V504" i="3"/>
  <c r="BK504" i="3" s="1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L504" i="3"/>
  <c r="BN504" i="3"/>
  <c r="M505" i="3"/>
  <c r="N505" i="3"/>
  <c r="O505" i="3"/>
  <c r="P505" i="3"/>
  <c r="BK505" i="3" s="1"/>
  <c r="Q505" i="3"/>
  <c r="R505" i="3"/>
  <c r="S505" i="3"/>
  <c r="T505" i="3"/>
  <c r="BM505" i="3" s="1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L505" i="3"/>
  <c r="BN505" i="3"/>
  <c r="M506" i="3"/>
  <c r="N506" i="3"/>
  <c r="O506" i="3"/>
  <c r="P506" i="3"/>
  <c r="BK506" i="3" s="1"/>
  <c r="Q506" i="3"/>
  <c r="R506" i="3"/>
  <c r="S506" i="3"/>
  <c r="T506" i="3"/>
  <c r="BM506" i="3" s="1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L506" i="3"/>
  <c r="BN506" i="3"/>
  <c r="M507" i="3"/>
  <c r="N507" i="3"/>
  <c r="O507" i="3"/>
  <c r="P507" i="3"/>
  <c r="BK507" i="3" s="1"/>
  <c r="Q507" i="3"/>
  <c r="R507" i="3"/>
  <c r="S507" i="3"/>
  <c r="T507" i="3"/>
  <c r="BM507" i="3" s="1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L507" i="3"/>
  <c r="BN507" i="3"/>
  <c r="M508" i="3"/>
  <c r="N508" i="3"/>
  <c r="O508" i="3"/>
  <c r="P508" i="3"/>
  <c r="BK508" i="3" s="1"/>
  <c r="Q508" i="3"/>
  <c r="R508" i="3"/>
  <c r="S508" i="3"/>
  <c r="T508" i="3"/>
  <c r="BM508" i="3" s="1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L508" i="3"/>
  <c r="BN508" i="3"/>
  <c r="M509" i="3"/>
  <c r="N509" i="3"/>
  <c r="O509" i="3"/>
  <c r="P509" i="3"/>
  <c r="BK509" i="3" s="1"/>
  <c r="Q509" i="3"/>
  <c r="R509" i="3"/>
  <c r="S509" i="3"/>
  <c r="T509" i="3"/>
  <c r="BM509" i="3" s="1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L509" i="3"/>
  <c r="BN509" i="3"/>
  <c r="M510" i="3"/>
  <c r="N510" i="3"/>
  <c r="O510" i="3"/>
  <c r="P510" i="3"/>
  <c r="BK510" i="3" s="1"/>
  <c r="Q510" i="3"/>
  <c r="R510" i="3"/>
  <c r="S510" i="3"/>
  <c r="T510" i="3"/>
  <c r="BM510" i="3" s="1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L510" i="3" s="1"/>
  <c r="BG510" i="3"/>
  <c r="BH510" i="3"/>
  <c r="BI510" i="3"/>
  <c r="BJ510" i="3"/>
  <c r="BN510" i="3"/>
  <c r="M511" i="3"/>
  <c r="N511" i="3"/>
  <c r="O511" i="3"/>
  <c r="P511" i="3"/>
  <c r="BK511" i="3" s="1"/>
  <c r="Q511" i="3"/>
  <c r="R511" i="3"/>
  <c r="S511" i="3"/>
  <c r="T511" i="3"/>
  <c r="BM511" i="3" s="1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L511" i="3"/>
  <c r="BN511" i="3"/>
  <c r="M512" i="3"/>
  <c r="N512" i="3"/>
  <c r="O512" i="3"/>
  <c r="P512" i="3"/>
  <c r="BK512" i="3" s="1"/>
  <c r="Q512" i="3"/>
  <c r="R512" i="3"/>
  <c r="S512" i="3"/>
  <c r="T512" i="3"/>
  <c r="BM512" i="3" s="1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L512" i="3" s="1"/>
  <c r="BG512" i="3"/>
  <c r="BH512" i="3"/>
  <c r="BI512" i="3"/>
  <c r="BJ512" i="3"/>
  <c r="BN512" i="3"/>
  <c r="M513" i="3"/>
  <c r="N513" i="3"/>
  <c r="O513" i="3"/>
  <c r="P513" i="3"/>
  <c r="BK513" i="3" s="1"/>
  <c r="Q513" i="3"/>
  <c r="R513" i="3"/>
  <c r="S513" i="3"/>
  <c r="T513" i="3"/>
  <c r="BM513" i="3" s="1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L513" i="3"/>
  <c r="BN513" i="3"/>
  <c r="M514" i="3"/>
  <c r="N514" i="3"/>
  <c r="O514" i="3"/>
  <c r="P514" i="3"/>
  <c r="BK514" i="3" s="1"/>
  <c r="Q514" i="3"/>
  <c r="R514" i="3"/>
  <c r="S514" i="3"/>
  <c r="T514" i="3"/>
  <c r="BM514" i="3" s="1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L514" i="3"/>
  <c r="BN514" i="3"/>
  <c r="M515" i="3"/>
  <c r="N515" i="3"/>
  <c r="O515" i="3"/>
  <c r="P515" i="3"/>
  <c r="BK515" i="3" s="1"/>
  <c r="Q515" i="3"/>
  <c r="R515" i="3"/>
  <c r="S515" i="3"/>
  <c r="T515" i="3"/>
  <c r="BM515" i="3" s="1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L515" i="3"/>
  <c r="BN515" i="3"/>
  <c r="M516" i="3"/>
  <c r="N516" i="3"/>
  <c r="O516" i="3"/>
  <c r="P516" i="3"/>
  <c r="BK516" i="3" s="1"/>
  <c r="Q516" i="3"/>
  <c r="R516" i="3"/>
  <c r="S516" i="3"/>
  <c r="T516" i="3"/>
  <c r="BM516" i="3" s="1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L516" i="3"/>
  <c r="BN516" i="3"/>
  <c r="M517" i="3"/>
  <c r="N517" i="3"/>
  <c r="O517" i="3"/>
  <c r="P517" i="3"/>
  <c r="BK517" i="3" s="1"/>
  <c r="Q517" i="3"/>
  <c r="R517" i="3"/>
  <c r="S517" i="3"/>
  <c r="T517" i="3"/>
  <c r="BM517" i="3" s="1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L517" i="3"/>
  <c r="BN517" i="3"/>
  <c r="M518" i="3"/>
  <c r="N518" i="3"/>
  <c r="O518" i="3"/>
  <c r="P518" i="3"/>
  <c r="BK518" i="3" s="1"/>
  <c r="Q518" i="3"/>
  <c r="R518" i="3"/>
  <c r="S518" i="3"/>
  <c r="T518" i="3"/>
  <c r="BM518" i="3" s="1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L518" i="3"/>
  <c r="BN518" i="3"/>
  <c r="M519" i="3"/>
  <c r="N519" i="3"/>
  <c r="O519" i="3"/>
  <c r="P519" i="3"/>
  <c r="BK519" i="3" s="1"/>
  <c r="Q519" i="3"/>
  <c r="R519" i="3"/>
  <c r="S519" i="3"/>
  <c r="T519" i="3"/>
  <c r="BM519" i="3" s="1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L519" i="3"/>
  <c r="BN519" i="3"/>
  <c r="M520" i="3"/>
  <c r="N520" i="3"/>
  <c r="O520" i="3"/>
  <c r="P520" i="3"/>
  <c r="BK520" i="3" s="1"/>
  <c r="Q520" i="3"/>
  <c r="R520" i="3"/>
  <c r="S520" i="3"/>
  <c r="T520" i="3"/>
  <c r="BM520" i="3" s="1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L520" i="3"/>
  <c r="BN520" i="3"/>
  <c r="M521" i="3"/>
  <c r="N521" i="3"/>
  <c r="O521" i="3"/>
  <c r="P521" i="3"/>
  <c r="BK521" i="3" s="1"/>
  <c r="Q521" i="3"/>
  <c r="R521" i="3"/>
  <c r="S521" i="3"/>
  <c r="T521" i="3"/>
  <c r="BM521" i="3" s="1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L521" i="3"/>
  <c r="BN521" i="3"/>
  <c r="M522" i="3"/>
  <c r="N522" i="3"/>
  <c r="O522" i="3"/>
  <c r="P522" i="3"/>
  <c r="BK522" i="3" s="1"/>
  <c r="Q522" i="3"/>
  <c r="R522" i="3"/>
  <c r="S522" i="3"/>
  <c r="T522" i="3"/>
  <c r="BM522" i="3" s="1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L522" i="3"/>
  <c r="BN522" i="3"/>
  <c r="M523" i="3"/>
  <c r="N523" i="3"/>
  <c r="O523" i="3"/>
  <c r="P523" i="3"/>
  <c r="BK523" i="3" s="1"/>
  <c r="Q523" i="3"/>
  <c r="R523" i="3"/>
  <c r="S523" i="3"/>
  <c r="T523" i="3"/>
  <c r="BM523" i="3" s="1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L523" i="3"/>
  <c r="BN523" i="3"/>
  <c r="M524" i="3"/>
  <c r="N524" i="3"/>
  <c r="O524" i="3"/>
  <c r="P524" i="3"/>
  <c r="BK524" i="3" s="1"/>
  <c r="Q524" i="3"/>
  <c r="R524" i="3"/>
  <c r="S524" i="3"/>
  <c r="T524" i="3"/>
  <c r="BM524" i="3" s="1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L524" i="3"/>
  <c r="BN524" i="3"/>
  <c r="M525" i="3"/>
  <c r="N525" i="3"/>
  <c r="O525" i="3"/>
  <c r="P525" i="3"/>
  <c r="BK525" i="3" s="1"/>
  <c r="Q525" i="3"/>
  <c r="R525" i="3"/>
  <c r="S525" i="3"/>
  <c r="T525" i="3"/>
  <c r="BM525" i="3" s="1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L525" i="3"/>
  <c r="BN525" i="3"/>
  <c r="M526" i="3"/>
  <c r="N526" i="3"/>
  <c r="O526" i="3"/>
  <c r="P526" i="3"/>
  <c r="BK526" i="3" s="1"/>
  <c r="Q526" i="3"/>
  <c r="R526" i="3"/>
  <c r="S526" i="3"/>
  <c r="T526" i="3"/>
  <c r="BM526" i="3" s="1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L526" i="3"/>
  <c r="BN526" i="3"/>
  <c r="M527" i="3"/>
  <c r="N527" i="3"/>
  <c r="O527" i="3"/>
  <c r="P527" i="3"/>
  <c r="BK527" i="3" s="1"/>
  <c r="Q527" i="3"/>
  <c r="R527" i="3"/>
  <c r="S527" i="3"/>
  <c r="T527" i="3"/>
  <c r="BM527" i="3" s="1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L527" i="3"/>
  <c r="BN527" i="3"/>
  <c r="M528" i="3"/>
  <c r="N528" i="3"/>
  <c r="O528" i="3"/>
  <c r="P528" i="3"/>
  <c r="BK528" i="3" s="1"/>
  <c r="Q528" i="3"/>
  <c r="R528" i="3"/>
  <c r="S528" i="3"/>
  <c r="T528" i="3"/>
  <c r="BM528" i="3" s="1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L528" i="3"/>
  <c r="BN528" i="3"/>
  <c r="M529" i="3"/>
  <c r="N529" i="3"/>
  <c r="O529" i="3"/>
  <c r="P529" i="3"/>
  <c r="BK529" i="3" s="1"/>
  <c r="Q529" i="3"/>
  <c r="R529" i="3"/>
  <c r="S529" i="3"/>
  <c r="T529" i="3"/>
  <c r="BM529" i="3" s="1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L529" i="3"/>
  <c r="BN529" i="3"/>
  <c r="M530" i="3"/>
  <c r="N530" i="3"/>
  <c r="O530" i="3"/>
  <c r="P530" i="3"/>
  <c r="BK530" i="3" s="1"/>
  <c r="Q530" i="3"/>
  <c r="R530" i="3"/>
  <c r="S530" i="3"/>
  <c r="T530" i="3"/>
  <c r="BM530" i="3" s="1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L530" i="3"/>
  <c r="BN530" i="3"/>
  <c r="M531" i="3"/>
  <c r="N531" i="3"/>
  <c r="O531" i="3"/>
  <c r="P531" i="3"/>
  <c r="BK531" i="3" s="1"/>
  <c r="Q531" i="3"/>
  <c r="R531" i="3"/>
  <c r="S531" i="3"/>
  <c r="T531" i="3"/>
  <c r="BM531" i="3" s="1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BL531" i="3" s="1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N531" i="3"/>
  <c r="M532" i="3"/>
  <c r="N532" i="3"/>
  <c r="O532" i="3"/>
  <c r="P532" i="3"/>
  <c r="BK532" i="3" s="1"/>
  <c r="Q532" i="3"/>
  <c r="R532" i="3"/>
  <c r="S532" i="3"/>
  <c r="T532" i="3"/>
  <c r="BM532" i="3" s="1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BJ532" i="3" s="1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L532" i="3"/>
  <c r="BN532" i="3"/>
  <c r="M533" i="3"/>
  <c r="N533" i="3"/>
  <c r="O533" i="3"/>
  <c r="P533" i="3"/>
  <c r="BK533" i="3" s="1"/>
  <c r="Q533" i="3"/>
  <c r="R533" i="3"/>
  <c r="S533" i="3"/>
  <c r="T533" i="3"/>
  <c r="BM533" i="3" s="1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BL533" i="3" s="1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N533" i="3"/>
  <c r="M534" i="3"/>
  <c r="N534" i="3"/>
  <c r="O534" i="3"/>
  <c r="P534" i="3"/>
  <c r="BK534" i="3" s="1"/>
  <c r="Q534" i="3"/>
  <c r="R534" i="3"/>
  <c r="S534" i="3"/>
  <c r="T534" i="3"/>
  <c r="BM534" i="3" s="1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BJ534" i="3" s="1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L534" i="3"/>
  <c r="BN534" i="3"/>
  <c r="M535" i="3"/>
  <c r="N535" i="3"/>
  <c r="O535" i="3"/>
  <c r="P535" i="3"/>
  <c r="BK535" i="3" s="1"/>
  <c r="Q535" i="3"/>
  <c r="R535" i="3"/>
  <c r="S535" i="3"/>
  <c r="T535" i="3"/>
  <c r="BM535" i="3" s="1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BL535" i="3" s="1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N535" i="3"/>
  <c r="M536" i="3"/>
  <c r="N536" i="3"/>
  <c r="O536" i="3"/>
  <c r="P536" i="3"/>
  <c r="BK536" i="3" s="1"/>
  <c r="Q536" i="3"/>
  <c r="R536" i="3"/>
  <c r="S536" i="3"/>
  <c r="T536" i="3"/>
  <c r="BM536" i="3" s="1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BJ536" i="3" s="1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L536" i="3"/>
  <c r="BN536" i="3"/>
  <c r="M537" i="3"/>
  <c r="N537" i="3"/>
  <c r="O537" i="3"/>
  <c r="P537" i="3"/>
  <c r="BK537" i="3" s="1"/>
  <c r="Q537" i="3"/>
  <c r="R537" i="3"/>
  <c r="S537" i="3"/>
  <c r="T537" i="3"/>
  <c r="BM537" i="3" s="1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BL537" i="3" s="1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N537" i="3"/>
  <c r="M538" i="3"/>
  <c r="N538" i="3"/>
  <c r="O538" i="3"/>
  <c r="P538" i="3"/>
  <c r="BK538" i="3" s="1"/>
  <c r="Q538" i="3"/>
  <c r="R538" i="3"/>
  <c r="S538" i="3"/>
  <c r="T538" i="3"/>
  <c r="BM538" i="3" s="1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BJ538" i="3" s="1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L538" i="3"/>
  <c r="BN538" i="3"/>
  <c r="M539" i="3"/>
  <c r="N539" i="3"/>
  <c r="O539" i="3"/>
  <c r="P539" i="3"/>
  <c r="BK539" i="3" s="1"/>
  <c r="Q539" i="3"/>
  <c r="R539" i="3"/>
  <c r="S539" i="3"/>
  <c r="T539" i="3"/>
  <c r="BM539" i="3" s="1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BL539" i="3" s="1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N539" i="3"/>
  <c r="M540" i="3"/>
  <c r="N540" i="3"/>
  <c r="O540" i="3"/>
  <c r="P540" i="3"/>
  <c r="BK540" i="3" s="1"/>
  <c r="Q540" i="3"/>
  <c r="R540" i="3"/>
  <c r="S540" i="3"/>
  <c r="T540" i="3"/>
  <c r="BM540" i="3" s="1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BJ540" i="3" s="1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L540" i="3"/>
  <c r="BN540" i="3"/>
  <c r="M541" i="3"/>
  <c r="N541" i="3"/>
  <c r="O541" i="3"/>
  <c r="P541" i="3"/>
  <c r="BK541" i="3" s="1"/>
  <c r="Q541" i="3"/>
  <c r="R541" i="3"/>
  <c r="S541" i="3"/>
  <c r="T541" i="3"/>
  <c r="BM541" i="3" s="1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BL541" i="3" s="1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N541" i="3"/>
  <c r="M542" i="3"/>
  <c r="N542" i="3"/>
  <c r="O542" i="3"/>
  <c r="P542" i="3"/>
  <c r="BK542" i="3" s="1"/>
  <c r="Q542" i="3"/>
  <c r="R542" i="3"/>
  <c r="S542" i="3"/>
  <c r="T542" i="3"/>
  <c r="BM542" i="3" s="1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L542" i="3"/>
  <c r="BN542" i="3"/>
  <c r="M543" i="3"/>
  <c r="N543" i="3"/>
  <c r="O543" i="3"/>
  <c r="P543" i="3"/>
  <c r="BK543" i="3" s="1"/>
  <c r="Q543" i="3"/>
  <c r="R543" i="3"/>
  <c r="S543" i="3"/>
  <c r="T543" i="3"/>
  <c r="BM543" i="3" s="1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BL543" i="3" s="1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N543" i="3"/>
  <c r="M544" i="3"/>
  <c r="N544" i="3"/>
  <c r="O544" i="3"/>
  <c r="P544" i="3"/>
  <c r="BK544" i="3" s="1"/>
  <c r="Q544" i="3"/>
  <c r="R544" i="3"/>
  <c r="S544" i="3"/>
  <c r="T544" i="3"/>
  <c r="BM544" i="3" s="1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L544" i="3"/>
  <c r="BN544" i="3"/>
  <c r="M545" i="3"/>
  <c r="N545" i="3"/>
  <c r="O545" i="3"/>
  <c r="P545" i="3"/>
  <c r="BK545" i="3" s="1"/>
  <c r="Q545" i="3"/>
  <c r="R545" i="3"/>
  <c r="BL545" i="3" s="1"/>
  <c r="S545" i="3"/>
  <c r="T545" i="3"/>
  <c r="BM545" i="3" s="1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N545" i="3"/>
  <c r="M546" i="3"/>
  <c r="N546" i="3"/>
  <c r="O546" i="3"/>
  <c r="P546" i="3"/>
  <c r="BK546" i="3" s="1"/>
  <c r="Q546" i="3"/>
  <c r="R546" i="3"/>
  <c r="S546" i="3"/>
  <c r="T546" i="3"/>
  <c r="BM546" i="3" s="1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L546" i="3"/>
  <c r="BN546" i="3"/>
  <c r="M547" i="3"/>
  <c r="N547" i="3"/>
  <c r="O547" i="3"/>
  <c r="P547" i="3"/>
  <c r="BK547" i="3" s="1"/>
  <c r="Q547" i="3"/>
  <c r="R547" i="3"/>
  <c r="BL547" i="3" s="1"/>
  <c r="S547" i="3"/>
  <c r="T547" i="3"/>
  <c r="BM547" i="3" s="1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N547" i="3"/>
  <c r="M548" i="3"/>
  <c r="N548" i="3"/>
  <c r="O548" i="3"/>
  <c r="P548" i="3"/>
  <c r="BK548" i="3" s="1"/>
  <c r="Q548" i="3"/>
  <c r="R548" i="3"/>
  <c r="S548" i="3"/>
  <c r="T548" i="3"/>
  <c r="BM548" i="3" s="1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L548" i="3"/>
  <c r="M549" i="3"/>
  <c r="N549" i="3"/>
  <c r="O549" i="3"/>
  <c r="P549" i="3"/>
  <c r="BK549" i="3" s="1"/>
  <c r="Q549" i="3"/>
  <c r="R549" i="3"/>
  <c r="BL549" i="3" s="1"/>
  <c r="S549" i="3"/>
  <c r="T549" i="3"/>
  <c r="BM549" i="3" s="1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N549" i="3"/>
  <c r="M550" i="3"/>
  <c r="N550" i="3"/>
  <c r="O550" i="3"/>
  <c r="P550" i="3"/>
  <c r="BK550" i="3" s="1"/>
  <c r="Q550" i="3"/>
  <c r="R550" i="3"/>
  <c r="S550" i="3"/>
  <c r="T550" i="3"/>
  <c r="BM550" i="3" s="1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L550" i="3"/>
  <c r="M551" i="3"/>
  <c r="N551" i="3"/>
  <c r="O551" i="3"/>
  <c r="P551" i="3"/>
  <c r="BK551" i="3" s="1"/>
  <c r="Q551" i="3"/>
  <c r="R551" i="3"/>
  <c r="BL551" i="3" s="1"/>
  <c r="S551" i="3"/>
  <c r="T551" i="3"/>
  <c r="BM551" i="3" s="1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N551" i="3"/>
  <c r="M552" i="3"/>
  <c r="N552" i="3"/>
  <c r="O552" i="3"/>
  <c r="P552" i="3"/>
  <c r="BK552" i="3" s="1"/>
  <c r="Q552" i="3"/>
  <c r="R552" i="3"/>
  <c r="S552" i="3"/>
  <c r="T552" i="3"/>
  <c r="BM552" i="3" s="1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L552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N553" i="3"/>
  <c r="M554" i="3"/>
  <c r="N554" i="3"/>
  <c r="O554" i="3"/>
  <c r="P554" i="3"/>
  <c r="BK554" i="3" s="1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L554" i="3"/>
  <c r="BN554" i="3"/>
  <c r="M555" i="3"/>
  <c r="N555" i="3"/>
  <c r="BN555" i="3" s="1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L555" i="3"/>
  <c r="M556" i="3"/>
  <c r="N556" i="3"/>
  <c r="O556" i="3"/>
  <c r="BL556" i="3" s="1"/>
  <c r="P556" i="3"/>
  <c r="Q556" i="3"/>
  <c r="R556" i="3"/>
  <c r="S556" i="3"/>
  <c r="BM556" i="3" s="1"/>
  <c r="T556" i="3"/>
  <c r="U556" i="3"/>
  <c r="V556" i="3"/>
  <c r="W556" i="3"/>
  <c r="BJ556" i="3" s="1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K556" i="3"/>
  <c r="M557" i="3"/>
  <c r="BN557" i="3" s="1"/>
  <c r="N557" i="3"/>
  <c r="O557" i="3"/>
  <c r="P557" i="3"/>
  <c r="Q557" i="3"/>
  <c r="BJ557" i="3" s="1"/>
  <c r="R557" i="3"/>
  <c r="S557" i="3"/>
  <c r="T557" i="3"/>
  <c r="U557" i="3"/>
  <c r="BL557" i="3" s="1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M557" i="3"/>
  <c r="M558" i="3"/>
  <c r="N558" i="3"/>
  <c r="O558" i="3"/>
  <c r="BL558" i="3" s="1"/>
  <c r="P558" i="3"/>
  <c r="Q558" i="3"/>
  <c r="R558" i="3"/>
  <c r="S558" i="3"/>
  <c r="BM558" i="3" s="1"/>
  <c r="T558" i="3"/>
  <c r="U558" i="3"/>
  <c r="V558" i="3"/>
  <c r="W558" i="3"/>
  <c r="BJ558" i="3" s="1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K558" i="3"/>
  <c r="M559" i="3"/>
  <c r="BN559" i="3" s="1"/>
  <c r="N559" i="3"/>
  <c r="O559" i="3"/>
  <c r="P559" i="3"/>
  <c r="Q559" i="3"/>
  <c r="BJ559" i="3" s="1"/>
  <c r="R559" i="3"/>
  <c r="S559" i="3"/>
  <c r="T559" i="3"/>
  <c r="U559" i="3"/>
  <c r="BL559" i="3" s="1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M559" i="3"/>
  <c r="M560" i="3"/>
  <c r="N560" i="3"/>
  <c r="O560" i="3"/>
  <c r="BL560" i="3" s="1"/>
  <c r="P560" i="3"/>
  <c r="Q560" i="3"/>
  <c r="R560" i="3"/>
  <c r="S560" i="3"/>
  <c r="BM560" i="3" s="1"/>
  <c r="T560" i="3"/>
  <c r="U560" i="3"/>
  <c r="V560" i="3"/>
  <c r="W560" i="3"/>
  <c r="BJ560" i="3" s="1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K560" i="3"/>
  <c r="M561" i="3"/>
  <c r="BN561" i="3" s="1"/>
  <c r="N561" i="3"/>
  <c r="O561" i="3"/>
  <c r="P561" i="3"/>
  <c r="Q561" i="3"/>
  <c r="BJ561" i="3" s="1"/>
  <c r="R561" i="3"/>
  <c r="S561" i="3"/>
  <c r="T561" i="3"/>
  <c r="U561" i="3"/>
  <c r="BL561" i="3" s="1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M561" i="3"/>
  <c r="M562" i="3"/>
  <c r="N562" i="3"/>
  <c r="O562" i="3"/>
  <c r="BL562" i="3" s="1"/>
  <c r="P562" i="3"/>
  <c r="Q562" i="3"/>
  <c r="R562" i="3"/>
  <c r="S562" i="3"/>
  <c r="BM562" i="3" s="1"/>
  <c r="T562" i="3"/>
  <c r="U562" i="3"/>
  <c r="V562" i="3"/>
  <c r="W562" i="3"/>
  <c r="BJ562" i="3" s="1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K562" i="3"/>
  <c r="M563" i="3"/>
  <c r="BN563" i="3" s="1"/>
  <c r="N563" i="3"/>
  <c r="O563" i="3"/>
  <c r="P563" i="3"/>
  <c r="Q563" i="3"/>
  <c r="BJ563" i="3" s="1"/>
  <c r="R563" i="3"/>
  <c r="S563" i="3"/>
  <c r="T563" i="3"/>
  <c r="U563" i="3"/>
  <c r="BL563" i="3" s="1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M563" i="3"/>
  <c r="M564" i="3"/>
  <c r="N564" i="3"/>
  <c r="O564" i="3"/>
  <c r="BL564" i="3" s="1"/>
  <c r="P564" i="3"/>
  <c r="Q564" i="3"/>
  <c r="R564" i="3"/>
  <c r="S564" i="3"/>
  <c r="BM564" i="3" s="1"/>
  <c r="T564" i="3"/>
  <c r="U564" i="3"/>
  <c r="V564" i="3"/>
  <c r="W564" i="3"/>
  <c r="BJ564" i="3" s="1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K564" i="3"/>
  <c r="M565" i="3"/>
  <c r="BN565" i="3" s="1"/>
  <c r="N565" i="3"/>
  <c r="O565" i="3"/>
  <c r="P565" i="3"/>
  <c r="Q565" i="3"/>
  <c r="BJ565" i="3" s="1"/>
  <c r="R565" i="3"/>
  <c r="S565" i="3"/>
  <c r="T565" i="3"/>
  <c r="U565" i="3"/>
  <c r="BL565" i="3" s="1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M565" i="3"/>
  <c r="M566" i="3"/>
  <c r="N566" i="3"/>
  <c r="O566" i="3"/>
  <c r="BL566" i="3" s="1"/>
  <c r="P566" i="3"/>
  <c r="Q566" i="3"/>
  <c r="R566" i="3"/>
  <c r="S566" i="3"/>
  <c r="BM566" i="3" s="1"/>
  <c r="T566" i="3"/>
  <c r="U566" i="3"/>
  <c r="V566" i="3"/>
  <c r="W566" i="3"/>
  <c r="BJ566" i="3" s="1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K566" i="3"/>
  <c r="M567" i="3"/>
  <c r="BN567" i="3" s="1"/>
  <c r="N567" i="3"/>
  <c r="O567" i="3"/>
  <c r="P567" i="3"/>
  <c r="Q567" i="3"/>
  <c r="BJ567" i="3" s="1"/>
  <c r="R567" i="3"/>
  <c r="S567" i="3"/>
  <c r="T567" i="3"/>
  <c r="U567" i="3"/>
  <c r="BL567" i="3" s="1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M567" i="3"/>
  <c r="M568" i="3"/>
  <c r="N568" i="3"/>
  <c r="O568" i="3"/>
  <c r="BL568" i="3" s="1"/>
  <c r="P568" i="3"/>
  <c r="Q568" i="3"/>
  <c r="R568" i="3"/>
  <c r="S568" i="3"/>
  <c r="BM568" i="3" s="1"/>
  <c r="T568" i="3"/>
  <c r="U568" i="3"/>
  <c r="V568" i="3"/>
  <c r="W568" i="3"/>
  <c r="BJ568" i="3" s="1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K568" i="3"/>
  <c r="M569" i="3"/>
  <c r="BN569" i="3" s="1"/>
  <c r="N569" i="3"/>
  <c r="O569" i="3"/>
  <c r="P569" i="3"/>
  <c r="Q569" i="3"/>
  <c r="BJ569" i="3" s="1"/>
  <c r="R569" i="3"/>
  <c r="S569" i="3"/>
  <c r="T569" i="3"/>
  <c r="U569" i="3"/>
  <c r="BL569" i="3" s="1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M569" i="3"/>
  <c r="M570" i="3"/>
  <c r="N570" i="3"/>
  <c r="O570" i="3"/>
  <c r="BL570" i="3" s="1"/>
  <c r="P570" i="3"/>
  <c r="Q570" i="3"/>
  <c r="R570" i="3"/>
  <c r="S570" i="3"/>
  <c r="BM570" i="3" s="1"/>
  <c r="T570" i="3"/>
  <c r="U570" i="3"/>
  <c r="V570" i="3"/>
  <c r="W570" i="3"/>
  <c r="BJ570" i="3" s="1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K570" i="3"/>
  <c r="M571" i="3"/>
  <c r="BN571" i="3" s="1"/>
  <c r="N571" i="3"/>
  <c r="O571" i="3"/>
  <c r="P571" i="3"/>
  <c r="Q571" i="3"/>
  <c r="BJ571" i="3" s="1"/>
  <c r="R571" i="3"/>
  <c r="S571" i="3"/>
  <c r="T571" i="3"/>
  <c r="U571" i="3"/>
  <c r="BL571" i="3" s="1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M571" i="3"/>
  <c r="M572" i="3"/>
  <c r="N572" i="3"/>
  <c r="O572" i="3"/>
  <c r="BL572" i="3" s="1"/>
  <c r="P572" i="3"/>
  <c r="Q572" i="3"/>
  <c r="R572" i="3"/>
  <c r="S572" i="3"/>
  <c r="BM572" i="3" s="1"/>
  <c r="T572" i="3"/>
  <c r="U572" i="3"/>
  <c r="V572" i="3"/>
  <c r="W572" i="3"/>
  <c r="BJ572" i="3" s="1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K572" i="3"/>
  <c r="M573" i="3"/>
  <c r="BN573" i="3" s="1"/>
  <c r="N573" i="3"/>
  <c r="O573" i="3"/>
  <c r="P573" i="3"/>
  <c r="Q573" i="3"/>
  <c r="BJ573" i="3" s="1"/>
  <c r="R573" i="3"/>
  <c r="S573" i="3"/>
  <c r="T573" i="3"/>
  <c r="U573" i="3"/>
  <c r="BL573" i="3" s="1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M573" i="3"/>
  <c r="M574" i="3"/>
  <c r="N574" i="3"/>
  <c r="O574" i="3"/>
  <c r="BL574" i="3" s="1"/>
  <c r="P574" i="3"/>
  <c r="Q574" i="3"/>
  <c r="R574" i="3"/>
  <c r="S574" i="3"/>
  <c r="BM574" i="3" s="1"/>
  <c r="T574" i="3"/>
  <c r="U574" i="3"/>
  <c r="V574" i="3"/>
  <c r="W574" i="3"/>
  <c r="BJ574" i="3" s="1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K574" i="3"/>
  <c r="M575" i="3"/>
  <c r="BN575" i="3" s="1"/>
  <c r="N575" i="3"/>
  <c r="O575" i="3"/>
  <c r="P575" i="3"/>
  <c r="Q575" i="3"/>
  <c r="BJ575" i="3" s="1"/>
  <c r="R575" i="3"/>
  <c r="S575" i="3"/>
  <c r="T575" i="3"/>
  <c r="U575" i="3"/>
  <c r="BL575" i="3" s="1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M575" i="3"/>
  <c r="M576" i="3"/>
  <c r="N576" i="3"/>
  <c r="O576" i="3"/>
  <c r="BL576" i="3" s="1"/>
  <c r="P576" i="3"/>
  <c r="Q576" i="3"/>
  <c r="R576" i="3"/>
  <c r="S576" i="3"/>
  <c r="BM576" i="3" s="1"/>
  <c r="T576" i="3"/>
  <c r="U576" i="3"/>
  <c r="V576" i="3"/>
  <c r="W576" i="3"/>
  <c r="BJ576" i="3" s="1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K576" i="3"/>
  <c r="M577" i="3"/>
  <c r="BN577" i="3" s="1"/>
  <c r="N577" i="3"/>
  <c r="O577" i="3"/>
  <c r="P577" i="3"/>
  <c r="Q577" i="3"/>
  <c r="BJ577" i="3" s="1"/>
  <c r="R577" i="3"/>
  <c r="S577" i="3"/>
  <c r="T577" i="3"/>
  <c r="U577" i="3"/>
  <c r="BL577" i="3" s="1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M577" i="3"/>
  <c r="M578" i="3"/>
  <c r="N578" i="3"/>
  <c r="O578" i="3"/>
  <c r="BL578" i="3" s="1"/>
  <c r="P578" i="3"/>
  <c r="Q578" i="3"/>
  <c r="R578" i="3"/>
  <c r="S578" i="3"/>
  <c r="BM578" i="3" s="1"/>
  <c r="T578" i="3"/>
  <c r="U578" i="3"/>
  <c r="V578" i="3"/>
  <c r="W578" i="3"/>
  <c r="BJ578" i="3" s="1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K578" i="3"/>
  <c r="M579" i="3"/>
  <c r="BN579" i="3" s="1"/>
  <c r="N579" i="3"/>
  <c r="O579" i="3"/>
  <c r="P579" i="3"/>
  <c r="Q579" i="3"/>
  <c r="BJ579" i="3" s="1"/>
  <c r="R579" i="3"/>
  <c r="S579" i="3"/>
  <c r="T579" i="3"/>
  <c r="U579" i="3"/>
  <c r="BL579" i="3" s="1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M579" i="3"/>
  <c r="M580" i="3"/>
  <c r="N580" i="3"/>
  <c r="O580" i="3"/>
  <c r="BL580" i="3" s="1"/>
  <c r="P580" i="3"/>
  <c r="Q580" i="3"/>
  <c r="R580" i="3"/>
  <c r="S580" i="3"/>
  <c r="BM580" i="3" s="1"/>
  <c r="T580" i="3"/>
  <c r="U580" i="3"/>
  <c r="V580" i="3"/>
  <c r="W580" i="3"/>
  <c r="BJ580" i="3" s="1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K580" i="3"/>
  <c r="M581" i="3"/>
  <c r="BN581" i="3" s="1"/>
  <c r="N581" i="3"/>
  <c r="O581" i="3"/>
  <c r="P581" i="3"/>
  <c r="Q581" i="3"/>
  <c r="BJ581" i="3" s="1"/>
  <c r="R581" i="3"/>
  <c r="S581" i="3"/>
  <c r="T581" i="3"/>
  <c r="U581" i="3"/>
  <c r="BL581" i="3" s="1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M581" i="3"/>
  <c r="M582" i="3"/>
  <c r="N582" i="3"/>
  <c r="O582" i="3"/>
  <c r="BL582" i="3" s="1"/>
  <c r="P582" i="3"/>
  <c r="Q582" i="3"/>
  <c r="R582" i="3"/>
  <c r="S582" i="3"/>
  <c r="BM582" i="3" s="1"/>
  <c r="T582" i="3"/>
  <c r="U582" i="3"/>
  <c r="V582" i="3"/>
  <c r="W582" i="3"/>
  <c r="BJ582" i="3" s="1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K582" i="3"/>
  <c r="M583" i="3"/>
  <c r="BN583" i="3" s="1"/>
  <c r="N583" i="3"/>
  <c r="O583" i="3"/>
  <c r="P583" i="3"/>
  <c r="Q583" i="3"/>
  <c r="BJ583" i="3" s="1"/>
  <c r="R583" i="3"/>
  <c r="S583" i="3"/>
  <c r="T583" i="3"/>
  <c r="U583" i="3"/>
  <c r="BL583" i="3" s="1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M583" i="3"/>
  <c r="M584" i="3"/>
  <c r="N584" i="3"/>
  <c r="O584" i="3"/>
  <c r="BL584" i="3" s="1"/>
  <c r="P584" i="3"/>
  <c r="Q584" i="3"/>
  <c r="R584" i="3"/>
  <c r="S584" i="3"/>
  <c r="BM584" i="3" s="1"/>
  <c r="T584" i="3"/>
  <c r="U584" i="3"/>
  <c r="V584" i="3"/>
  <c r="W584" i="3"/>
  <c r="BJ584" i="3" s="1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K584" i="3"/>
  <c r="M585" i="3"/>
  <c r="BN585" i="3" s="1"/>
  <c r="N585" i="3"/>
  <c r="O585" i="3"/>
  <c r="P585" i="3"/>
  <c r="Q585" i="3"/>
  <c r="BJ585" i="3" s="1"/>
  <c r="R585" i="3"/>
  <c r="S585" i="3"/>
  <c r="T585" i="3"/>
  <c r="U585" i="3"/>
  <c r="BL585" i="3" s="1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M585" i="3"/>
  <c r="M586" i="3"/>
  <c r="N586" i="3"/>
  <c r="O586" i="3"/>
  <c r="BL586" i="3" s="1"/>
  <c r="P586" i="3"/>
  <c r="Q586" i="3"/>
  <c r="R586" i="3"/>
  <c r="S586" i="3"/>
  <c r="BM586" i="3" s="1"/>
  <c r="T586" i="3"/>
  <c r="U586" i="3"/>
  <c r="V586" i="3"/>
  <c r="W586" i="3"/>
  <c r="BJ586" i="3" s="1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K586" i="3"/>
  <c r="M587" i="3"/>
  <c r="BN587" i="3" s="1"/>
  <c r="N587" i="3"/>
  <c r="O587" i="3"/>
  <c r="P587" i="3"/>
  <c r="Q587" i="3"/>
  <c r="BJ587" i="3" s="1"/>
  <c r="R587" i="3"/>
  <c r="S587" i="3"/>
  <c r="T587" i="3"/>
  <c r="U587" i="3"/>
  <c r="BL587" i="3" s="1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M587" i="3"/>
  <c r="M588" i="3"/>
  <c r="N588" i="3"/>
  <c r="O588" i="3"/>
  <c r="BL588" i="3" s="1"/>
  <c r="P588" i="3"/>
  <c r="Q588" i="3"/>
  <c r="R588" i="3"/>
  <c r="S588" i="3"/>
  <c r="BM588" i="3" s="1"/>
  <c r="T588" i="3"/>
  <c r="U588" i="3"/>
  <c r="V588" i="3"/>
  <c r="W588" i="3"/>
  <c r="BJ588" i="3" s="1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K588" i="3"/>
  <c r="M589" i="3"/>
  <c r="BN589" i="3" s="1"/>
  <c r="N589" i="3"/>
  <c r="O589" i="3"/>
  <c r="P589" i="3"/>
  <c r="Q589" i="3"/>
  <c r="BJ589" i="3" s="1"/>
  <c r="R589" i="3"/>
  <c r="S589" i="3"/>
  <c r="T589" i="3"/>
  <c r="U589" i="3"/>
  <c r="BL589" i="3" s="1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M589" i="3"/>
  <c r="M590" i="3"/>
  <c r="N590" i="3"/>
  <c r="O590" i="3"/>
  <c r="BL590" i="3" s="1"/>
  <c r="P590" i="3"/>
  <c r="Q590" i="3"/>
  <c r="R590" i="3"/>
  <c r="S590" i="3"/>
  <c r="BM590" i="3" s="1"/>
  <c r="T590" i="3"/>
  <c r="U590" i="3"/>
  <c r="V590" i="3"/>
  <c r="W590" i="3"/>
  <c r="BJ590" i="3" s="1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K590" i="3"/>
  <c r="M591" i="3"/>
  <c r="BN591" i="3" s="1"/>
  <c r="N591" i="3"/>
  <c r="O591" i="3"/>
  <c r="P591" i="3"/>
  <c r="Q591" i="3"/>
  <c r="BJ591" i="3" s="1"/>
  <c r="R591" i="3"/>
  <c r="S591" i="3"/>
  <c r="T591" i="3"/>
  <c r="U591" i="3"/>
  <c r="BL591" i="3" s="1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M591" i="3"/>
  <c r="M592" i="3"/>
  <c r="N592" i="3"/>
  <c r="O592" i="3"/>
  <c r="BL592" i="3" s="1"/>
  <c r="P592" i="3"/>
  <c r="Q592" i="3"/>
  <c r="R592" i="3"/>
  <c r="S592" i="3"/>
  <c r="BM592" i="3" s="1"/>
  <c r="T592" i="3"/>
  <c r="U592" i="3"/>
  <c r="V592" i="3"/>
  <c r="W592" i="3"/>
  <c r="BJ592" i="3" s="1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K592" i="3"/>
  <c r="M593" i="3"/>
  <c r="BN593" i="3" s="1"/>
  <c r="N593" i="3"/>
  <c r="O593" i="3"/>
  <c r="P593" i="3"/>
  <c r="Q593" i="3"/>
  <c r="BJ593" i="3" s="1"/>
  <c r="R593" i="3"/>
  <c r="S593" i="3"/>
  <c r="T593" i="3"/>
  <c r="U593" i="3"/>
  <c r="BL593" i="3" s="1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M593" i="3"/>
  <c r="M594" i="3"/>
  <c r="N594" i="3"/>
  <c r="O594" i="3"/>
  <c r="BL594" i="3" s="1"/>
  <c r="P594" i="3"/>
  <c r="Q594" i="3"/>
  <c r="R594" i="3"/>
  <c r="S594" i="3"/>
  <c r="BM594" i="3" s="1"/>
  <c r="T594" i="3"/>
  <c r="U594" i="3"/>
  <c r="V594" i="3"/>
  <c r="W594" i="3"/>
  <c r="BJ594" i="3" s="1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K594" i="3"/>
  <c r="M595" i="3"/>
  <c r="BN595" i="3" s="1"/>
  <c r="N595" i="3"/>
  <c r="O595" i="3"/>
  <c r="P595" i="3"/>
  <c r="Q595" i="3"/>
  <c r="BJ595" i="3" s="1"/>
  <c r="R595" i="3"/>
  <c r="S595" i="3"/>
  <c r="T595" i="3"/>
  <c r="U595" i="3"/>
  <c r="BL595" i="3" s="1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M595" i="3"/>
  <c r="M596" i="3"/>
  <c r="N596" i="3"/>
  <c r="O596" i="3"/>
  <c r="BL596" i="3" s="1"/>
  <c r="P596" i="3"/>
  <c r="Q596" i="3"/>
  <c r="R596" i="3"/>
  <c r="S596" i="3"/>
  <c r="BM596" i="3" s="1"/>
  <c r="T596" i="3"/>
  <c r="U596" i="3"/>
  <c r="V596" i="3"/>
  <c r="W596" i="3"/>
  <c r="BJ596" i="3" s="1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K596" i="3"/>
  <c r="M597" i="3"/>
  <c r="BN597" i="3" s="1"/>
  <c r="N597" i="3"/>
  <c r="O597" i="3"/>
  <c r="P597" i="3"/>
  <c r="Q597" i="3"/>
  <c r="BJ597" i="3" s="1"/>
  <c r="R597" i="3"/>
  <c r="S597" i="3"/>
  <c r="T597" i="3"/>
  <c r="U597" i="3"/>
  <c r="BL597" i="3" s="1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M597" i="3"/>
  <c r="M598" i="3"/>
  <c r="N598" i="3"/>
  <c r="O598" i="3"/>
  <c r="BL598" i="3" s="1"/>
  <c r="P598" i="3"/>
  <c r="Q598" i="3"/>
  <c r="R598" i="3"/>
  <c r="S598" i="3"/>
  <c r="BM598" i="3" s="1"/>
  <c r="T598" i="3"/>
  <c r="U598" i="3"/>
  <c r="V598" i="3"/>
  <c r="W598" i="3"/>
  <c r="BJ598" i="3" s="1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K598" i="3"/>
  <c r="M599" i="3"/>
  <c r="BN599" i="3" s="1"/>
  <c r="N599" i="3"/>
  <c r="O599" i="3"/>
  <c r="P599" i="3"/>
  <c r="Q599" i="3"/>
  <c r="BJ599" i="3" s="1"/>
  <c r="R599" i="3"/>
  <c r="S599" i="3"/>
  <c r="T599" i="3"/>
  <c r="U599" i="3"/>
  <c r="BL599" i="3" s="1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M599" i="3"/>
  <c r="M600" i="3"/>
  <c r="N600" i="3"/>
  <c r="O600" i="3"/>
  <c r="BL600" i="3" s="1"/>
  <c r="P600" i="3"/>
  <c r="Q600" i="3"/>
  <c r="R600" i="3"/>
  <c r="S600" i="3"/>
  <c r="BM600" i="3" s="1"/>
  <c r="T600" i="3"/>
  <c r="U600" i="3"/>
  <c r="V600" i="3"/>
  <c r="W600" i="3"/>
  <c r="BJ600" i="3" s="1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K600" i="3"/>
  <c r="M601" i="3"/>
  <c r="BN601" i="3" s="1"/>
  <c r="N601" i="3"/>
  <c r="O601" i="3"/>
  <c r="P601" i="3"/>
  <c r="Q601" i="3"/>
  <c r="BJ601" i="3" s="1"/>
  <c r="R601" i="3"/>
  <c r="S601" i="3"/>
  <c r="T601" i="3"/>
  <c r="U601" i="3"/>
  <c r="BL601" i="3" s="1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M601" i="3"/>
  <c r="M602" i="3"/>
  <c r="N602" i="3"/>
  <c r="O602" i="3"/>
  <c r="BL602" i="3" s="1"/>
  <c r="P602" i="3"/>
  <c r="Q602" i="3"/>
  <c r="R602" i="3"/>
  <c r="S602" i="3"/>
  <c r="BM602" i="3" s="1"/>
  <c r="T602" i="3"/>
  <c r="U602" i="3"/>
  <c r="V602" i="3"/>
  <c r="W602" i="3"/>
  <c r="BJ602" i="3" s="1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K602" i="3"/>
  <c r="M603" i="3"/>
  <c r="BN603" i="3" s="1"/>
  <c r="N603" i="3"/>
  <c r="O603" i="3"/>
  <c r="P603" i="3"/>
  <c r="Q603" i="3"/>
  <c r="BJ603" i="3" s="1"/>
  <c r="R603" i="3"/>
  <c r="S603" i="3"/>
  <c r="T603" i="3"/>
  <c r="U603" i="3"/>
  <c r="BL603" i="3" s="1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M603" i="3"/>
  <c r="M604" i="3"/>
  <c r="N604" i="3"/>
  <c r="O604" i="3"/>
  <c r="BL604" i="3" s="1"/>
  <c r="P604" i="3"/>
  <c r="Q604" i="3"/>
  <c r="R604" i="3"/>
  <c r="S604" i="3"/>
  <c r="BM604" i="3" s="1"/>
  <c r="T604" i="3"/>
  <c r="U604" i="3"/>
  <c r="V604" i="3"/>
  <c r="W604" i="3"/>
  <c r="BJ604" i="3" s="1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K604" i="3"/>
  <c r="M605" i="3"/>
  <c r="BN605" i="3" s="1"/>
  <c r="N605" i="3"/>
  <c r="O605" i="3"/>
  <c r="P605" i="3"/>
  <c r="Q605" i="3"/>
  <c r="BJ605" i="3" s="1"/>
  <c r="R605" i="3"/>
  <c r="S605" i="3"/>
  <c r="T605" i="3"/>
  <c r="U605" i="3"/>
  <c r="BL605" i="3" s="1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M605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BK606" i="3" s="1"/>
  <c r="AZ606" i="3"/>
  <c r="BA606" i="3"/>
  <c r="BB606" i="3"/>
  <c r="BC606" i="3"/>
  <c r="BD606" i="3"/>
  <c r="BE606" i="3"/>
  <c r="BF606" i="3"/>
  <c r="BG606" i="3"/>
  <c r="BH606" i="3"/>
  <c r="BI606" i="3"/>
  <c r="M607" i="3"/>
  <c r="N607" i="3"/>
  <c r="O607" i="3"/>
  <c r="P607" i="3"/>
  <c r="Q607" i="3"/>
  <c r="R607" i="3"/>
  <c r="S607" i="3"/>
  <c r="T607" i="3"/>
  <c r="U607" i="3"/>
  <c r="BM607" i="3" s="1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M609" i="3"/>
  <c r="N609" i="3"/>
  <c r="O609" i="3"/>
  <c r="P609" i="3"/>
  <c r="Q609" i="3"/>
  <c r="R609" i="3"/>
  <c r="S609" i="3"/>
  <c r="T609" i="3"/>
  <c r="U609" i="3"/>
  <c r="BM609" i="3" s="1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M611" i="3"/>
  <c r="N611" i="3"/>
  <c r="O611" i="3"/>
  <c r="P611" i="3"/>
  <c r="Q611" i="3"/>
  <c r="R611" i="3"/>
  <c r="S611" i="3"/>
  <c r="T611" i="3"/>
  <c r="U611" i="3"/>
  <c r="BM611" i="3" s="1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BN612" i="3"/>
  <c r="M613" i="3"/>
  <c r="N613" i="3"/>
  <c r="O613" i="3"/>
  <c r="P613" i="3"/>
  <c r="Q613" i="3"/>
  <c r="R613" i="3"/>
  <c r="S613" i="3"/>
  <c r="T613" i="3"/>
  <c r="BM613" i="3" s="1"/>
  <c r="U613" i="3"/>
  <c r="BL613" i="3" s="1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M614" i="3"/>
  <c r="N614" i="3"/>
  <c r="O614" i="3"/>
  <c r="P614" i="3"/>
  <c r="BK614" i="3" s="1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BJ614" i="3" s="1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BL614" i="3"/>
  <c r="BN614" i="3"/>
  <c r="M615" i="3"/>
  <c r="BN615" i="3" s="1"/>
  <c r="N615" i="3"/>
  <c r="O615" i="3"/>
  <c r="P615" i="3"/>
  <c r="BK615" i="3" s="1"/>
  <c r="Q615" i="3"/>
  <c r="BJ615" i="3" s="1"/>
  <c r="R615" i="3"/>
  <c r="S615" i="3"/>
  <c r="T615" i="3"/>
  <c r="BM615" i="3" s="1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L615" i="3"/>
  <c r="M616" i="3"/>
  <c r="N616" i="3"/>
  <c r="O616" i="3"/>
  <c r="BL616" i="3" s="1"/>
  <c r="P616" i="3"/>
  <c r="Q616" i="3"/>
  <c r="R616" i="3"/>
  <c r="S616" i="3"/>
  <c r="T616" i="3"/>
  <c r="U616" i="3"/>
  <c r="V616" i="3"/>
  <c r="BM616" i="3" s="1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J616" i="3"/>
  <c r="BN616" i="3"/>
  <c r="M617" i="3"/>
  <c r="BN617" i="3" s="1"/>
  <c r="N617" i="3"/>
  <c r="O617" i="3"/>
  <c r="P617" i="3"/>
  <c r="BK617" i="3" s="1"/>
  <c r="Q617" i="3"/>
  <c r="BJ617" i="3" s="1"/>
  <c r="R617" i="3"/>
  <c r="S617" i="3"/>
  <c r="T617" i="3"/>
  <c r="BM617" i="3" s="1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L617" i="3"/>
  <c r="M618" i="3"/>
  <c r="N618" i="3"/>
  <c r="O618" i="3"/>
  <c r="BL618" i="3" s="1"/>
  <c r="P618" i="3"/>
  <c r="Q618" i="3"/>
  <c r="R618" i="3"/>
  <c r="S618" i="3"/>
  <c r="T618" i="3"/>
  <c r="U618" i="3"/>
  <c r="V618" i="3"/>
  <c r="BM618" i="3" s="1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J618" i="3"/>
  <c r="BN618" i="3"/>
  <c r="M619" i="3"/>
  <c r="BN619" i="3" s="1"/>
  <c r="N619" i="3"/>
  <c r="O619" i="3"/>
  <c r="P619" i="3"/>
  <c r="BK619" i="3" s="1"/>
  <c r="Q619" i="3"/>
  <c r="BJ619" i="3" s="1"/>
  <c r="R619" i="3"/>
  <c r="S619" i="3"/>
  <c r="T619" i="3"/>
  <c r="BM619" i="3" s="1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L619" i="3"/>
  <c r="M620" i="3"/>
  <c r="N620" i="3"/>
  <c r="O620" i="3"/>
  <c r="BL620" i="3" s="1"/>
  <c r="P620" i="3"/>
  <c r="Q620" i="3"/>
  <c r="R620" i="3"/>
  <c r="S620" i="3"/>
  <c r="T620" i="3"/>
  <c r="U620" i="3"/>
  <c r="V620" i="3"/>
  <c r="BM620" i="3" s="1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N620" i="3"/>
  <c r="M621" i="3"/>
  <c r="BN621" i="3" s="1"/>
  <c r="N621" i="3"/>
  <c r="O621" i="3"/>
  <c r="P621" i="3"/>
  <c r="BK621" i="3" s="1"/>
  <c r="Q621" i="3"/>
  <c r="BJ621" i="3" s="1"/>
  <c r="R621" i="3"/>
  <c r="S621" i="3"/>
  <c r="T621" i="3"/>
  <c r="BM621" i="3" s="1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L621" i="3"/>
  <c r="M622" i="3"/>
  <c r="N622" i="3"/>
  <c r="O622" i="3"/>
  <c r="BL622" i="3" s="1"/>
  <c r="P622" i="3"/>
  <c r="Q622" i="3"/>
  <c r="R622" i="3"/>
  <c r="S622" i="3"/>
  <c r="T622" i="3"/>
  <c r="U622" i="3"/>
  <c r="V622" i="3"/>
  <c r="BM622" i="3" s="1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N622" i="3"/>
  <c r="M623" i="3"/>
  <c r="BN623" i="3" s="1"/>
  <c r="N623" i="3"/>
  <c r="O623" i="3"/>
  <c r="P623" i="3"/>
  <c r="BK623" i="3" s="1"/>
  <c r="Q623" i="3"/>
  <c r="BJ623" i="3" s="1"/>
  <c r="R623" i="3"/>
  <c r="S623" i="3"/>
  <c r="BM623" i="3" s="1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L623" i="3"/>
  <c r="M624" i="3"/>
  <c r="N624" i="3"/>
  <c r="O624" i="3"/>
  <c r="BL624" i="3" s="1"/>
  <c r="P624" i="3"/>
  <c r="Q624" i="3"/>
  <c r="R624" i="3"/>
  <c r="S624" i="3"/>
  <c r="T624" i="3"/>
  <c r="U624" i="3"/>
  <c r="V624" i="3"/>
  <c r="BM624" i="3" s="1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N624" i="3"/>
  <c r="M625" i="3"/>
  <c r="BN625" i="3" s="1"/>
  <c r="N625" i="3"/>
  <c r="O625" i="3"/>
  <c r="P625" i="3"/>
  <c r="BK625" i="3" s="1"/>
  <c r="Q625" i="3"/>
  <c r="BJ625" i="3" s="1"/>
  <c r="R625" i="3"/>
  <c r="S625" i="3"/>
  <c r="T625" i="3"/>
  <c r="BM625" i="3" s="1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L625" i="3"/>
  <c r="M626" i="3"/>
  <c r="N626" i="3"/>
  <c r="O626" i="3"/>
  <c r="BL626" i="3" s="1"/>
  <c r="P626" i="3"/>
  <c r="Q626" i="3"/>
  <c r="R626" i="3"/>
  <c r="S626" i="3"/>
  <c r="T626" i="3"/>
  <c r="U626" i="3"/>
  <c r="V626" i="3"/>
  <c r="BM626" i="3" s="1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N626" i="3"/>
  <c r="M627" i="3"/>
  <c r="N627" i="3"/>
  <c r="O627" i="3"/>
  <c r="BN627" i="3" s="1"/>
  <c r="P627" i="3"/>
  <c r="BK627" i="3" s="1"/>
  <c r="Q627" i="3"/>
  <c r="BJ627" i="3" s="1"/>
  <c r="R627" i="3"/>
  <c r="S627" i="3"/>
  <c r="T627" i="3"/>
  <c r="BM627" i="3" s="1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L627" i="3"/>
  <c r="M628" i="3"/>
  <c r="N628" i="3"/>
  <c r="O628" i="3"/>
  <c r="BL628" i="3" s="1"/>
  <c r="P628" i="3"/>
  <c r="Q628" i="3"/>
  <c r="R628" i="3"/>
  <c r="S628" i="3"/>
  <c r="T628" i="3"/>
  <c r="U628" i="3"/>
  <c r="V628" i="3"/>
  <c r="BM628" i="3" s="1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N628" i="3"/>
  <c r="M629" i="3"/>
  <c r="BN629" i="3" s="1"/>
  <c r="N629" i="3"/>
  <c r="O629" i="3"/>
  <c r="P629" i="3"/>
  <c r="BK629" i="3" s="1"/>
  <c r="Q629" i="3"/>
  <c r="BJ629" i="3" s="1"/>
  <c r="R629" i="3"/>
  <c r="S629" i="3"/>
  <c r="T629" i="3"/>
  <c r="BM629" i="3" s="1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L629" i="3"/>
  <c r="M630" i="3"/>
  <c r="N630" i="3"/>
  <c r="O630" i="3"/>
  <c r="BL630" i="3" s="1"/>
  <c r="P630" i="3"/>
  <c r="Q630" i="3"/>
  <c r="R630" i="3"/>
  <c r="S630" i="3"/>
  <c r="T630" i="3"/>
  <c r="U630" i="3"/>
  <c r="V630" i="3"/>
  <c r="BM630" i="3" s="1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N630" i="3"/>
  <c r="M631" i="3"/>
  <c r="BN631" i="3" s="1"/>
  <c r="N631" i="3"/>
  <c r="O631" i="3"/>
  <c r="P631" i="3"/>
  <c r="BK631" i="3" s="1"/>
  <c r="Q631" i="3"/>
  <c r="BJ631" i="3" s="1"/>
  <c r="R631" i="3"/>
  <c r="S631" i="3"/>
  <c r="T631" i="3"/>
  <c r="BM631" i="3" s="1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L631" i="3"/>
  <c r="M632" i="3"/>
  <c r="N632" i="3"/>
  <c r="O632" i="3"/>
  <c r="BL632" i="3" s="1"/>
  <c r="P632" i="3"/>
  <c r="Q632" i="3"/>
  <c r="R632" i="3"/>
  <c r="S632" i="3"/>
  <c r="T632" i="3"/>
  <c r="U632" i="3"/>
  <c r="V632" i="3"/>
  <c r="BM632" i="3" s="1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N632" i="3"/>
  <c r="M633" i="3"/>
  <c r="BN633" i="3" s="1"/>
  <c r="N633" i="3"/>
  <c r="O633" i="3"/>
  <c r="P633" i="3"/>
  <c r="BK633" i="3" s="1"/>
  <c r="Q633" i="3"/>
  <c r="BJ633" i="3" s="1"/>
  <c r="R633" i="3"/>
  <c r="S633" i="3"/>
  <c r="T633" i="3"/>
  <c r="BM633" i="3" s="1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L633" i="3"/>
  <c r="E462" i="3"/>
  <c r="K462" i="3" s="1"/>
  <c r="F462" i="3"/>
  <c r="G462" i="3"/>
  <c r="H462" i="3"/>
  <c r="L462" i="3" s="1"/>
  <c r="I462" i="3"/>
  <c r="J462" i="3"/>
  <c r="E463" i="3"/>
  <c r="K463" i="3" s="1"/>
  <c r="F463" i="3"/>
  <c r="G463" i="3"/>
  <c r="H463" i="3"/>
  <c r="L463" i="3" s="1"/>
  <c r="I463" i="3"/>
  <c r="J463" i="3"/>
  <c r="E464" i="3"/>
  <c r="K464" i="3" s="1"/>
  <c r="F464" i="3"/>
  <c r="G464" i="3"/>
  <c r="H464" i="3"/>
  <c r="L464" i="3" s="1"/>
  <c r="I464" i="3"/>
  <c r="J464" i="3"/>
  <c r="E465" i="3"/>
  <c r="K465" i="3" s="1"/>
  <c r="F465" i="3"/>
  <c r="G465" i="3"/>
  <c r="H465" i="3"/>
  <c r="I465" i="3"/>
  <c r="J465" i="3"/>
  <c r="L465" i="3"/>
  <c r="E466" i="3"/>
  <c r="K466" i="3" s="1"/>
  <c r="F466" i="3"/>
  <c r="G466" i="3"/>
  <c r="H466" i="3"/>
  <c r="L466" i="3" s="1"/>
  <c r="I466" i="3"/>
  <c r="J466" i="3"/>
  <c r="E467" i="3"/>
  <c r="K467" i="3" s="1"/>
  <c r="F467" i="3"/>
  <c r="G467" i="3"/>
  <c r="H467" i="3"/>
  <c r="L467" i="3" s="1"/>
  <c r="I467" i="3"/>
  <c r="J467" i="3"/>
  <c r="E468" i="3"/>
  <c r="K468" i="3" s="1"/>
  <c r="F468" i="3"/>
  <c r="G468" i="3"/>
  <c r="H468" i="3"/>
  <c r="I468" i="3"/>
  <c r="J468" i="3"/>
  <c r="L468" i="3"/>
  <c r="E469" i="3"/>
  <c r="K469" i="3" s="1"/>
  <c r="F469" i="3"/>
  <c r="G469" i="3"/>
  <c r="H469" i="3"/>
  <c r="I469" i="3"/>
  <c r="J469" i="3"/>
  <c r="L469" i="3"/>
  <c r="E470" i="3"/>
  <c r="K470" i="3" s="1"/>
  <c r="F470" i="3"/>
  <c r="G470" i="3"/>
  <c r="H470" i="3"/>
  <c r="L470" i="3" s="1"/>
  <c r="I470" i="3"/>
  <c r="J470" i="3"/>
  <c r="E471" i="3"/>
  <c r="K471" i="3" s="1"/>
  <c r="F471" i="3"/>
  <c r="G471" i="3"/>
  <c r="H471" i="3"/>
  <c r="L471" i="3" s="1"/>
  <c r="I471" i="3"/>
  <c r="J471" i="3"/>
  <c r="E472" i="3"/>
  <c r="K472" i="3" s="1"/>
  <c r="F472" i="3"/>
  <c r="G472" i="3"/>
  <c r="H472" i="3"/>
  <c r="I472" i="3"/>
  <c r="J472" i="3"/>
  <c r="L472" i="3"/>
  <c r="E473" i="3"/>
  <c r="K473" i="3" s="1"/>
  <c r="F473" i="3"/>
  <c r="G473" i="3"/>
  <c r="H473" i="3"/>
  <c r="I473" i="3"/>
  <c r="J473" i="3"/>
  <c r="L473" i="3"/>
  <c r="E474" i="3"/>
  <c r="K474" i="3" s="1"/>
  <c r="F474" i="3"/>
  <c r="G474" i="3"/>
  <c r="H474" i="3"/>
  <c r="L474" i="3" s="1"/>
  <c r="I474" i="3"/>
  <c r="J474" i="3"/>
  <c r="E475" i="3"/>
  <c r="K475" i="3" s="1"/>
  <c r="F475" i="3"/>
  <c r="G475" i="3"/>
  <c r="H475" i="3"/>
  <c r="L475" i="3" s="1"/>
  <c r="I475" i="3"/>
  <c r="J475" i="3"/>
  <c r="E476" i="3"/>
  <c r="K476" i="3" s="1"/>
  <c r="F476" i="3"/>
  <c r="G476" i="3"/>
  <c r="H476" i="3"/>
  <c r="I476" i="3"/>
  <c r="J476" i="3"/>
  <c r="L476" i="3"/>
  <c r="E477" i="3"/>
  <c r="K477" i="3" s="1"/>
  <c r="F477" i="3"/>
  <c r="G477" i="3"/>
  <c r="H477" i="3"/>
  <c r="I477" i="3"/>
  <c r="J477" i="3"/>
  <c r="L477" i="3"/>
  <c r="E478" i="3"/>
  <c r="K478" i="3" s="1"/>
  <c r="F478" i="3"/>
  <c r="G478" i="3"/>
  <c r="H478" i="3"/>
  <c r="L478" i="3" s="1"/>
  <c r="I478" i="3"/>
  <c r="J478" i="3"/>
  <c r="E479" i="3"/>
  <c r="K479" i="3" s="1"/>
  <c r="F479" i="3"/>
  <c r="G479" i="3"/>
  <c r="H479" i="3"/>
  <c r="L479" i="3" s="1"/>
  <c r="I479" i="3"/>
  <c r="J479" i="3"/>
  <c r="E480" i="3"/>
  <c r="K480" i="3" s="1"/>
  <c r="F480" i="3"/>
  <c r="G480" i="3"/>
  <c r="H480" i="3"/>
  <c r="L480" i="3" s="1"/>
  <c r="I480" i="3"/>
  <c r="J480" i="3"/>
  <c r="E481" i="3"/>
  <c r="K481" i="3" s="1"/>
  <c r="F481" i="3"/>
  <c r="G481" i="3"/>
  <c r="H481" i="3"/>
  <c r="I481" i="3"/>
  <c r="J481" i="3"/>
  <c r="L481" i="3"/>
  <c r="E482" i="3"/>
  <c r="K482" i="3" s="1"/>
  <c r="F482" i="3"/>
  <c r="G482" i="3"/>
  <c r="H482" i="3"/>
  <c r="L482" i="3" s="1"/>
  <c r="I482" i="3"/>
  <c r="J482" i="3"/>
  <c r="E483" i="3"/>
  <c r="K483" i="3" s="1"/>
  <c r="F483" i="3"/>
  <c r="G483" i="3"/>
  <c r="H483" i="3"/>
  <c r="L483" i="3" s="1"/>
  <c r="I483" i="3"/>
  <c r="J483" i="3"/>
  <c r="E484" i="3"/>
  <c r="K484" i="3" s="1"/>
  <c r="F484" i="3"/>
  <c r="G484" i="3"/>
  <c r="H484" i="3"/>
  <c r="L484" i="3" s="1"/>
  <c r="I484" i="3"/>
  <c r="J484" i="3"/>
  <c r="E485" i="3"/>
  <c r="K485" i="3" s="1"/>
  <c r="F485" i="3"/>
  <c r="G485" i="3"/>
  <c r="H485" i="3"/>
  <c r="I485" i="3"/>
  <c r="J485" i="3"/>
  <c r="L485" i="3"/>
  <c r="E486" i="3"/>
  <c r="K486" i="3" s="1"/>
  <c r="F486" i="3"/>
  <c r="G486" i="3"/>
  <c r="H486" i="3"/>
  <c r="L486" i="3" s="1"/>
  <c r="I486" i="3"/>
  <c r="J486" i="3"/>
  <c r="E487" i="3"/>
  <c r="K487" i="3" s="1"/>
  <c r="F487" i="3"/>
  <c r="G487" i="3"/>
  <c r="H487" i="3"/>
  <c r="L487" i="3" s="1"/>
  <c r="I487" i="3"/>
  <c r="J487" i="3"/>
  <c r="E488" i="3"/>
  <c r="K488" i="3" s="1"/>
  <c r="F488" i="3"/>
  <c r="G488" i="3"/>
  <c r="H488" i="3"/>
  <c r="L488" i="3" s="1"/>
  <c r="I488" i="3"/>
  <c r="J488" i="3"/>
  <c r="E489" i="3"/>
  <c r="K489" i="3" s="1"/>
  <c r="F489" i="3"/>
  <c r="G489" i="3"/>
  <c r="H489" i="3"/>
  <c r="I489" i="3"/>
  <c r="J489" i="3"/>
  <c r="L489" i="3"/>
  <c r="E490" i="3"/>
  <c r="K490" i="3" s="1"/>
  <c r="F490" i="3"/>
  <c r="G490" i="3"/>
  <c r="H490" i="3"/>
  <c r="L490" i="3" s="1"/>
  <c r="I490" i="3"/>
  <c r="J490" i="3"/>
  <c r="E491" i="3"/>
  <c r="K491" i="3" s="1"/>
  <c r="F491" i="3"/>
  <c r="G491" i="3"/>
  <c r="H491" i="3"/>
  <c r="L491" i="3" s="1"/>
  <c r="I491" i="3"/>
  <c r="J491" i="3"/>
  <c r="E492" i="3"/>
  <c r="K492" i="3" s="1"/>
  <c r="F492" i="3"/>
  <c r="G492" i="3"/>
  <c r="H492" i="3"/>
  <c r="L492" i="3" s="1"/>
  <c r="I492" i="3"/>
  <c r="J492" i="3"/>
  <c r="E493" i="3"/>
  <c r="K493" i="3" s="1"/>
  <c r="F493" i="3"/>
  <c r="G493" i="3"/>
  <c r="H493" i="3"/>
  <c r="I493" i="3"/>
  <c r="J493" i="3"/>
  <c r="L493" i="3"/>
  <c r="E494" i="3"/>
  <c r="K494" i="3" s="1"/>
  <c r="F494" i="3"/>
  <c r="G494" i="3"/>
  <c r="H494" i="3"/>
  <c r="L494" i="3" s="1"/>
  <c r="I494" i="3"/>
  <c r="J494" i="3"/>
  <c r="E495" i="3"/>
  <c r="K495" i="3" s="1"/>
  <c r="F495" i="3"/>
  <c r="G495" i="3"/>
  <c r="H495" i="3"/>
  <c r="L495" i="3" s="1"/>
  <c r="I495" i="3"/>
  <c r="J495" i="3"/>
  <c r="E496" i="3"/>
  <c r="K496" i="3" s="1"/>
  <c r="F496" i="3"/>
  <c r="G496" i="3"/>
  <c r="H496" i="3"/>
  <c r="L496" i="3" s="1"/>
  <c r="I496" i="3"/>
  <c r="J496" i="3"/>
  <c r="E497" i="3"/>
  <c r="K497" i="3" s="1"/>
  <c r="F497" i="3"/>
  <c r="G497" i="3"/>
  <c r="H497" i="3"/>
  <c r="I497" i="3"/>
  <c r="J497" i="3"/>
  <c r="L497" i="3"/>
  <c r="E498" i="3"/>
  <c r="K498" i="3" s="1"/>
  <c r="F498" i="3"/>
  <c r="G498" i="3"/>
  <c r="H498" i="3"/>
  <c r="L498" i="3" s="1"/>
  <c r="I498" i="3"/>
  <c r="J498" i="3"/>
  <c r="E499" i="3"/>
  <c r="K499" i="3" s="1"/>
  <c r="F499" i="3"/>
  <c r="G499" i="3"/>
  <c r="H499" i="3"/>
  <c r="L499" i="3" s="1"/>
  <c r="I499" i="3"/>
  <c r="J499" i="3"/>
  <c r="E500" i="3"/>
  <c r="K500" i="3" s="1"/>
  <c r="F500" i="3"/>
  <c r="G500" i="3"/>
  <c r="H500" i="3"/>
  <c r="L500" i="3" s="1"/>
  <c r="I500" i="3"/>
  <c r="J500" i="3"/>
  <c r="E501" i="3"/>
  <c r="K501" i="3" s="1"/>
  <c r="F501" i="3"/>
  <c r="G501" i="3"/>
  <c r="H501" i="3"/>
  <c r="I501" i="3"/>
  <c r="J501" i="3"/>
  <c r="L501" i="3"/>
  <c r="E502" i="3"/>
  <c r="K502" i="3" s="1"/>
  <c r="F502" i="3"/>
  <c r="G502" i="3"/>
  <c r="H502" i="3"/>
  <c r="L502" i="3" s="1"/>
  <c r="I502" i="3"/>
  <c r="J502" i="3"/>
  <c r="E503" i="3"/>
  <c r="K503" i="3" s="1"/>
  <c r="F503" i="3"/>
  <c r="G503" i="3"/>
  <c r="H503" i="3"/>
  <c r="L503" i="3" s="1"/>
  <c r="I503" i="3"/>
  <c r="J503" i="3"/>
  <c r="E504" i="3"/>
  <c r="K504" i="3" s="1"/>
  <c r="F504" i="3"/>
  <c r="G504" i="3"/>
  <c r="H504" i="3"/>
  <c r="L504" i="3" s="1"/>
  <c r="I504" i="3"/>
  <c r="J504" i="3"/>
  <c r="E505" i="3"/>
  <c r="K505" i="3" s="1"/>
  <c r="F505" i="3"/>
  <c r="G505" i="3"/>
  <c r="H505" i="3"/>
  <c r="I505" i="3"/>
  <c r="J505" i="3"/>
  <c r="L505" i="3"/>
  <c r="E506" i="3"/>
  <c r="K506" i="3" s="1"/>
  <c r="F506" i="3"/>
  <c r="G506" i="3"/>
  <c r="H506" i="3"/>
  <c r="L506" i="3" s="1"/>
  <c r="I506" i="3"/>
  <c r="J506" i="3"/>
  <c r="E507" i="3"/>
  <c r="K507" i="3" s="1"/>
  <c r="F507" i="3"/>
  <c r="G507" i="3"/>
  <c r="H507" i="3"/>
  <c r="L507" i="3" s="1"/>
  <c r="I507" i="3"/>
  <c r="J507" i="3"/>
  <c r="E508" i="3"/>
  <c r="K508" i="3" s="1"/>
  <c r="F508" i="3"/>
  <c r="G508" i="3"/>
  <c r="H508" i="3"/>
  <c r="L508" i="3" s="1"/>
  <c r="I508" i="3"/>
  <c r="J508" i="3"/>
  <c r="E509" i="3"/>
  <c r="K509" i="3" s="1"/>
  <c r="F509" i="3"/>
  <c r="G509" i="3"/>
  <c r="H509" i="3"/>
  <c r="I509" i="3"/>
  <c r="J509" i="3"/>
  <c r="L509" i="3"/>
  <c r="E510" i="3"/>
  <c r="K510" i="3" s="1"/>
  <c r="F510" i="3"/>
  <c r="G510" i="3"/>
  <c r="H510" i="3"/>
  <c r="L510" i="3" s="1"/>
  <c r="I510" i="3"/>
  <c r="J510" i="3"/>
  <c r="E511" i="3"/>
  <c r="K511" i="3" s="1"/>
  <c r="F511" i="3"/>
  <c r="G511" i="3"/>
  <c r="H511" i="3"/>
  <c r="L511" i="3" s="1"/>
  <c r="I511" i="3"/>
  <c r="J511" i="3"/>
  <c r="E512" i="3"/>
  <c r="K512" i="3" s="1"/>
  <c r="F512" i="3"/>
  <c r="G512" i="3"/>
  <c r="H512" i="3"/>
  <c r="L512" i="3" s="1"/>
  <c r="I512" i="3"/>
  <c r="J512" i="3"/>
  <c r="E513" i="3"/>
  <c r="K513" i="3" s="1"/>
  <c r="F513" i="3"/>
  <c r="G513" i="3"/>
  <c r="H513" i="3"/>
  <c r="I513" i="3"/>
  <c r="J513" i="3"/>
  <c r="L513" i="3"/>
  <c r="E514" i="3"/>
  <c r="K514" i="3" s="1"/>
  <c r="F514" i="3"/>
  <c r="G514" i="3"/>
  <c r="H514" i="3"/>
  <c r="L514" i="3" s="1"/>
  <c r="I514" i="3"/>
  <c r="J514" i="3"/>
  <c r="E515" i="3"/>
  <c r="K515" i="3" s="1"/>
  <c r="F515" i="3"/>
  <c r="G515" i="3"/>
  <c r="H515" i="3"/>
  <c r="L515" i="3" s="1"/>
  <c r="I515" i="3"/>
  <c r="J515" i="3"/>
  <c r="E516" i="3"/>
  <c r="K516" i="3" s="1"/>
  <c r="F516" i="3"/>
  <c r="G516" i="3"/>
  <c r="H516" i="3"/>
  <c r="I516" i="3"/>
  <c r="J516" i="3"/>
  <c r="L516" i="3" s="1"/>
  <c r="E517" i="3"/>
  <c r="F517" i="3"/>
  <c r="G517" i="3"/>
  <c r="H517" i="3"/>
  <c r="I517" i="3"/>
  <c r="J517" i="3"/>
  <c r="L517" i="3"/>
  <c r="E518" i="3"/>
  <c r="K518" i="3" s="1"/>
  <c r="F518" i="3"/>
  <c r="G518" i="3"/>
  <c r="H518" i="3"/>
  <c r="L518" i="3" s="1"/>
  <c r="I518" i="3"/>
  <c r="J518" i="3"/>
  <c r="E519" i="3"/>
  <c r="K519" i="3" s="1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L521" i="3"/>
  <c r="E522" i="3"/>
  <c r="K522" i="3" s="1"/>
  <c r="F522" i="3"/>
  <c r="G522" i="3"/>
  <c r="H522" i="3"/>
  <c r="L522" i="3" s="1"/>
  <c r="I522" i="3"/>
  <c r="J522" i="3"/>
  <c r="E523" i="3"/>
  <c r="K523" i="3" s="1"/>
  <c r="F523" i="3"/>
  <c r="G523" i="3"/>
  <c r="H523" i="3"/>
  <c r="L523" i="3" s="1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L525" i="3"/>
  <c r="E526" i="3"/>
  <c r="K526" i="3" s="1"/>
  <c r="F526" i="3"/>
  <c r="G526" i="3"/>
  <c r="H526" i="3"/>
  <c r="L526" i="3" s="1"/>
  <c r="I526" i="3"/>
  <c r="J526" i="3"/>
  <c r="E527" i="3"/>
  <c r="K527" i="3" s="1"/>
  <c r="F527" i="3"/>
  <c r="G527" i="3"/>
  <c r="H527" i="3"/>
  <c r="L527" i="3" s="1"/>
  <c r="I527" i="3"/>
  <c r="J527" i="3"/>
  <c r="E528" i="3"/>
  <c r="F528" i="3"/>
  <c r="G528" i="3"/>
  <c r="H528" i="3"/>
  <c r="I528" i="3"/>
  <c r="L528" i="3" s="1"/>
  <c r="J528" i="3"/>
  <c r="E529" i="3"/>
  <c r="F529" i="3"/>
  <c r="G529" i="3"/>
  <c r="H529" i="3"/>
  <c r="I529" i="3"/>
  <c r="J529" i="3"/>
  <c r="L529" i="3"/>
  <c r="E530" i="3"/>
  <c r="K530" i="3" s="1"/>
  <c r="F530" i="3"/>
  <c r="G530" i="3"/>
  <c r="H530" i="3"/>
  <c r="L530" i="3" s="1"/>
  <c r="I530" i="3"/>
  <c r="J530" i="3"/>
  <c r="E531" i="3"/>
  <c r="K531" i="3" s="1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L533" i="3"/>
  <c r="E534" i="3"/>
  <c r="K534" i="3" s="1"/>
  <c r="F534" i="3"/>
  <c r="G534" i="3"/>
  <c r="H534" i="3"/>
  <c r="L534" i="3" s="1"/>
  <c r="I534" i="3"/>
  <c r="J534" i="3"/>
  <c r="E535" i="3"/>
  <c r="K535" i="3" s="1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L537" i="3"/>
  <c r="E538" i="3"/>
  <c r="K538" i="3" s="1"/>
  <c r="F538" i="3"/>
  <c r="G538" i="3"/>
  <c r="H538" i="3"/>
  <c r="L538" i="3" s="1"/>
  <c r="I538" i="3"/>
  <c r="J538" i="3"/>
  <c r="E539" i="3"/>
  <c r="K539" i="3" s="1"/>
  <c r="F539" i="3"/>
  <c r="G539" i="3"/>
  <c r="H539" i="3"/>
  <c r="L539" i="3" s="1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L541" i="3"/>
  <c r="E542" i="3"/>
  <c r="K542" i="3" s="1"/>
  <c r="F542" i="3"/>
  <c r="G542" i="3"/>
  <c r="H542" i="3"/>
  <c r="L542" i="3" s="1"/>
  <c r="I542" i="3"/>
  <c r="J542" i="3"/>
  <c r="E543" i="3"/>
  <c r="K543" i="3" s="1"/>
  <c r="F543" i="3"/>
  <c r="G543" i="3"/>
  <c r="H543" i="3"/>
  <c r="I543" i="3"/>
  <c r="J543" i="3"/>
  <c r="E544" i="3"/>
  <c r="F544" i="3"/>
  <c r="G544" i="3"/>
  <c r="H544" i="3"/>
  <c r="I544" i="3"/>
  <c r="L544" i="3" s="1"/>
  <c r="J544" i="3"/>
  <c r="E545" i="3"/>
  <c r="F545" i="3"/>
  <c r="G545" i="3"/>
  <c r="H545" i="3"/>
  <c r="I545" i="3"/>
  <c r="J545" i="3"/>
  <c r="L545" i="3"/>
  <c r="E546" i="3"/>
  <c r="K546" i="3" s="1"/>
  <c r="F546" i="3"/>
  <c r="G546" i="3"/>
  <c r="H546" i="3"/>
  <c r="L546" i="3" s="1"/>
  <c r="I546" i="3"/>
  <c r="J546" i="3"/>
  <c r="E547" i="3"/>
  <c r="K547" i="3" s="1"/>
  <c r="F547" i="3"/>
  <c r="G547" i="3"/>
  <c r="H547" i="3"/>
  <c r="I547" i="3"/>
  <c r="L547" i="3" s="1"/>
  <c r="J547" i="3"/>
  <c r="E548" i="3"/>
  <c r="K548" i="3" s="1"/>
  <c r="F548" i="3"/>
  <c r="G548" i="3"/>
  <c r="H548" i="3"/>
  <c r="I548" i="3"/>
  <c r="L548" i="3" s="1"/>
  <c r="J548" i="3"/>
  <c r="E549" i="3"/>
  <c r="K549" i="3" s="1"/>
  <c r="F549" i="3"/>
  <c r="G549" i="3"/>
  <c r="H549" i="3"/>
  <c r="I549" i="3"/>
  <c r="L549" i="3" s="1"/>
  <c r="J549" i="3"/>
  <c r="E550" i="3"/>
  <c r="K550" i="3" s="1"/>
  <c r="F550" i="3"/>
  <c r="G550" i="3"/>
  <c r="H550" i="3"/>
  <c r="I550" i="3"/>
  <c r="L550" i="3" s="1"/>
  <c r="J550" i="3"/>
  <c r="E551" i="3"/>
  <c r="K551" i="3" s="1"/>
  <c r="F551" i="3"/>
  <c r="G551" i="3"/>
  <c r="H551" i="3"/>
  <c r="I551" i="3"/>
  <c r="L551" i="3" s="1"/>
  <c r="J551" i="3"/>
  <c r="E552" i="3"/>
  <c r="K552" i="3" s="1"/>
  <c r="F552" i="3"/>
  <c r="G552" i="3"/>
  <c r="H552" i="3"/>
  <c r="I552" i="3"/>
  <c r="L552" i="3" s="1"/>
  <c r="J552" i="3"/>
  <c r="E553" i="3"/>
  <c r="K553" i="3" s="1"/>
  <c r="F553" i="3"/>
  <c r="G553" i="3"/>
  <c r="H553" i="3"/>
  <c r="I553" i="3"/>
  <c r="L553" i="3" s="1"/>
  <c r="J553" i="3"/>
  <c r="E554" i="3"/>
  <c r="K554" i="3" s="1"/>
  <c r="F554" i="3"/>
  <c r="G554" i="3"/>
  <c r="H554" i="3"/>
  <c r="I554" i="3"/>
  <c r="L554" i="3" s="1"/>
  <c r="J554" i="3"/>
  <c r="E555" i="3"/>
  <c r="K555" i="3" s="1"/>
  <c r="F555" i="3"/>
  <c r="G555" i="3"/>
  <c r="H555" i="3"/>
  <c r="I555" i="3"/>
  <c r="L555" i="3" s="1"/>
  <c r="J555" i="3"/>
  <c r="E556" i="3"/>
  <c r="K556" i="3" s="1"/>
  <c r="F556" i="3"/>
  <c r="G556" i="3"/>
  <c r="H556" i="3"/>
  <c r="I556" i="3"/>
  <c r="L556" i="3" s="1"/>
  <c r="J556" i="3"/>
  <c r="E557" i="3"/>
  <c r="K557" i="3" s="1"/>
  <c r="F557" i="3"/>
  <c r="G557" i="3"/>
  <c r="H557" i="3"/>
  <c r="I557" i="3"/>
  <c r="L557" i="3" s="1"/>
  <c r="J557" i="3"/>
  <c r="E558" i="3"/>
  <c r="K558" i="3" s="1"/>
  <c r="F558" i="3"/>
  <c r="G558" i="3"/>
  <c r="H558" i="3"/>
  <c r="I558" i="3"/>
  <c r="L558" i="3" s="1"/>
  <c r="J558" i="3"/>
  <c r="E559" i="3"/>
  <c r="K559" i="3" s="1"/>
  <c r="F559" i="3"/>
  <c r="G559" i="3"/>
  <c r="H559" i="3"/>
  <c r="I559" i="3"/>
  <c r="L559" i="3" s="1"/>
  <c r="J559" i="3"/>
  <c r="E560" i="3"/>
  <c r="K560" i="3" s="1"/>
  <c r="F560" i="3"/>
  <c r="G560" i="3"/>
  <c r="H560" i="3"/>
  <c r="I560" i="3"/>
  <c r="L560" i="3" s="1"/>
  <c r="J560" i="3"/>
  <c r="E561" i="3"/>
  <c r="K561" i="3" s="1"/>
  <c r="F561" i="3"/>
  <c r="G561" i="3"/>
  <c r="H561" i="3"/>
  <c r="I561" i="3"/>
  <c r="L561" i="3" s="1"/>
  <c r="J561" i="3"/>
  <c r="E562" i="3"/>
  <c r="K562" i="3" s="1"/>
  <c r="F562" i="3"/>
  <c r="G562" i="3"/>
  <c r="H562" i="3"/>
  <c r="I562" i="3"/>
  <c r="L562" i="3" s="1"/>
  <c r="J562" i="3"/>
  <c r="E563" i="3"/>
  <c r="K563" i="3" s="1"/>
  <c r="F563" i="3"/>
  <c r="G563" i="3"/>
  <c r="H563" i="3"/>
  <c r="I563" i="3"/>
  <c r="L563" i="3" s="1"/>
  <c r="J563" i="3"/>
  <c r="E564" i="3"/>
  <c r="K564" i="3" s="1"/>
  <c r="F564" i="3"/>
  <c r="G564" i="3"/>
  <c r="H564" i="3"/>
  <c r="I564" i="3"/>
  <c r="L564" i="3" s="1"/>
  <c r="J564" i="3"/>
  <c r="E565" i="3"/>
  <c r="F565" i="3"/>
  <c r="G565" i="3"/>
  <c r="H565" i="3"/>
  <c r="I565" i="3"/>
  <c r="J565" i="3"/>
  <c r="E566" i="3"/>
  <c r="K566" i="3" s="1"/>
  <c r="F566" i="3"/>
  <c r="G566" i="3"/>
  <c r="H566" i="3"/>
  <c r="I566" i="3"/>
  <c r="L566" i="3" s="1"/>
  <c r="J566" i="3"/>
  <c r="E567" i="3"/>
  <c r="F567" i="3"/>
  <c r="G567" i="3"/>
  <c r="H567" i="3"/>
  <c r="I567" i="3"/>
  <c r="J567" i="3"/>
  <c r="E568" i="3"/>
  <c r="K568" i="3" s="1"/>
  <c r="F568" i="3"/>
  <c r="G568" i="3"/>
  <c r="H568" i="3"/>
  <c r="I568" i="3"/>
  <c r="L568" i="3" s="1"/>
  <c r="J568" i="3"/>
  <c r="E569" i="3"/>
  <c r="F569" i="3"/>
  <c r="G569" i="3"/>
  <c r="H569" i="3"/>
  <c r="I569" i="3"/>
  <c r="J569" i="3"/>
  <c r="E570" i="3"/>
  <c r="K570" i="3" s="1"/>
  <c r="F570" i="3"/>
  <c r="G570" i="3"/>
  <c r="H570" i="3"/>
  <c r="I570" i="3"/>
  <c r="L570" i="3" s="1"/>
  <c r="J570" i="3"/>
  <c r="E571" i="3"/>
  <c r="F571" i="3"/>
  <c r="G571" i="3"/>
  <c r="H571" i="3"/>
  <c r="I571" i="3"/>
  <c r="J571" i="3"/>
  <c r="E572" i="3"/>
  <c r="K572" i="3" s="1"/>
  <c r="F572" i="3"/>
  <c r="G572" i="3"/>
  <c r="H572" i="3"/>
  <c r="I572" i="3"/>
  <c r="L572" i="3" s="1"/>
  <c r="J572" i="3"/>
  <c r="E573" i="3"/>
  <c r="F573" i="3"/>
  <c r="G573" i="3"/>
  <c r="H573" i="3"/>
  <c r="I573" i="3"/>
  <c r="J573" i="3"/>
  <c r="E574" i="3"/>
  <c r="K574" i="3" s="1"/>
  <c r="F574" i="3"/>
  <c r="G574" i="3"/>
  <c r="H574" i="3"/>
  <c r="I574" i="3"/>
  <c r="L574" i="3" s="1"/>
  <c r="J574" i="3"/>
  <c r="E575" i="3"/>
  <c r="F575" i="3"/>
  <c r="G575" i="3"/>
  <c r="H575" i="3"/>
  <c r="I575" i="3"/>
  <c r="J575" i="3"/>
  <c r="E576" i="3"/>
  <c r="K576" i="3" s="1"/>
  <c r="F576" i="3"/>
  <c r="G576" i="3"/>
  <c r="H576" i="3"/>
  <c r="I576" i="3"/>
  <c r="L576" i="3" s="1"/>
  <c r="J576" i="3"/>
  <c r="E577" i="3"/>
  <c r="F577" i="3"/>
  <c r="G577" i="3"/>
  <c r="H577" i="3"/>
  <c r="I577" i="3"/>
  <c r="J577" i="3"/>
  <c r="E578" i="3"/>
  <c r="K578" i="3" s="1"/>
  <c r="F578" i="3"/>
  <c r="G578" i="3"/>
  <c r="H578" i="3"/>
  <c r="I578" i="3"/>
  <c r="L578" i="3" s="1"/>
  <c r="J578" i="3"/>
  <c r="E579" i="3"/>
  <c r="F579" i="3"/>
  <c r="G579" i="3"/>
  <c r="H579" i="3"/>
  <c r="I579" i="3"/>
  <c r="J579" i="3"/>
  <c r="E580" i="3"/>
  <c r="K580" i="3" s="1"/>
  <c r="F580" i="3"/>
  <c r="G580" i="3"/>
  <c r="H580" i="3"/>
  <c r="I580" i="3"/>
  <c r="L580" i="3" s="1"/>
  <c r="J580" i="3"/>
  <c r="E581" i="3"/>
  <c r="F581" i="3"/>
  <c r="G581" i="3"/>
  <c r="H581" i="3"/>
  <c r="I581" i="3"/>
  <c r="J581" i="3"/>
  <c r="E582" i="3"/>
  <c r="K582" i="3" s="1"/>
  <c r="F582" i="3"/>
  <c r="G582" i="3"/>
  <c r="H582" i="3"/>
  <c r="I582" i="3"/>
  <c r="L582" i="3" s="1"/>
  <c r="J582" i="3"/>
  <c r="E583" i="3"/>
  <c r="F583" i="3"/>
  <c r="G583" i="3"/>
  <c r="H583" i="3"/>
  <c r="I583" i="3"/>
  <c r="J583" i="3"/>
  <c r="E584" i="3"/>
  <c r="K584" i="3" s="1"/>
  <c r="F584" i="3"/>
  <c r="G584" i="3"/>
  <c r="H584" i="3"/>
  <c r="I584" i="3"/>
  <c r="L584" i="3" s="1"/>
  <c r="J584" i="3"/>
  <c r="E585" i="3"/>
  <c r="F585" i="3"/>
  <c r="G585" i="3"/>
  <c r="H585" i="3"/>
  <c r="I585" i="3"/>
  <c r="J585" i="3"/>
  <c r="E586" i="3"/>
  <c r="K586" i="3" s="1"/>
  <c r="F586" i="3"/>
  <c r="G586" i="3"/>
  <c r="H586" i="3"/>
  <c r="I586" i="3"/>
  <c r="L586" i="3" s="1"/>
  <c r="J586" i="3"/>
  <c r="E587" i="3"/>
  <c r="F587" i="3"/>
  <c r="G587" i="3"/>
  <c r="H587" i="3"/>
  <c r="I587" i="3"/>
  <c r="J587" i="3"/>
  <c r="E588" i="3"/>
  <c r="K588" i="3" s="1"/>
  <c r="F588" i="3"/>
  <c r="G588" i="3"/>
  <c r="H588" i="3"/>
  <c r="I588" i="3"/>
  <c r="L588" i="3" s="1"/>
  <c r="J588" i="3"/>
  <c r="E589" i="3"/>
  <c r="F589" i="3"/>
  <c r="G589" i="3"/>
  <c r="H589" i="3"/>
  <c r="I589" i="3"/>
  <c r="J589" i="3"/>
  <c r="E590" i="3"/>
  <c r="K590" i="3" s="1"/>
  <c r="F590" i="3"/>
  <c r="G590" i="3"/>
  <c r="H590" i="3"/>
  <c r="I590" i="3"/>
  <c r="L590" i="3" s="1"/>
  <c r="J590" i="3"/>
  <c r="E591" i="3"/>
  <c r="F591" i="3"/>
  <c r="G591" i="3"/>
  <c r="H591" i="3"/>
  <c r="I591" i="3"/>
  <c r="J591" i="3"/>
  <c r="E592" i="3"/>
  <c r="K592" i="3" s="1"/>
  <c r="F592" i="3"/>
  <c r="G592" i="3"/>
  <c r="H592" i="3"/>
  <c r="I592" i="3"/>
  <c r="L592" i="3" s="1"/>
  <c r="J592" i="3"/>
  <c r="E593" i="3"/>
  <c r="F593" i="3"/>
  <c r="G593" i="3"/>
  <c r="H593" i="3"/>
  <c r="I593" i="3"/>
  <c r="J593" i="3"/>
  <c r="E594" i="3"/>
  <c r="K594" i="3" s="1"/>
  <c r="F594" i="3"/>
  <c r="G594" i="3"/>
  <c r="H594" i="3"/>
  <c r="I594" i="3"/>
  <c r="L594" i="3" s="1"/>
  <c r="J594" i="3"/>
  <c r="E595" i="3"/>
  <c r="K595" i="3" s="1"/>
  <c r="F595" i="3"/>
  <c r="G595" i="3"/>
  <c r="H595" i="3"/>
  <c r="L595" i="3" s="1"/>
  <c r="I595" i="3"/>
  <c r="J595" i="3"/>
  <c r="E596" i="3"/>
  <c r="F596" i="3"/>
  <c r="G596" i="3"/>
  <c r="H596" i="3"/>
  <c r="I596" i="3"/>
  <c r="J596" i="3"/>
  <c r="L596" i="3" s="1"/>
  <c r="E597" i="3"/>
  <c r="F597" i="3"/>
  <c r="G597" i="3"/>
  <c r="H597" i="3"/>
  <c r="I597" i="3"/>
  <c r="J597" i="3"/>
  <c r="L597" i="3"/>
  <c r="E598" i="3"/>
  <c r="K598" i="3" s="1"/>
  <c r="F598" i="3"/>
  <c r="G598" i="3"/>
  <c r="H598" i="3"/>
  <c r="L598" i="3" s="1"/>
  <c r="I598" i="3"/>
  <c r="J598" i="3"/>
  <c r="E599" i="3"/>
  <c r="K599" i="3" s="1"/>
  <c r="F599" i="3"/>
  <c r="G599" i="3"/>
  <c r="H599" i="3"/>
  <c r="L599" i="3" s="1"/>
  <c r="I599" i="3"/>
  <c r="J599" i="3"/>
  <c r="E600" i="3"/>
  <c r="F600" i="3"/>
  <c r="G600" i="3"/>
  <c r="H600" i="3"/>
  <c r="I600" i="3"/>
  <c r="J600" i="3"/>
  <c r="L600" i="3" s="1"/>
  <c r="E601" i="3"/>
  <c r="F601" i="3"/>
  <c r="G601" i="3"/>
  <c r="H601" i="3"/>
  <c r="I601" i="3"/>
  <c r="J601" i="3"/>
  <c r="L601" i="3"/>
  <c r="E602" i="3"/>
  <c r="K602" i="3" s="1"/>
  <c r="F602" i="3"/>
  <c r="G602" i="3"/>
  <c r="H602" i="3"/>
  <c r="L602" i="3" s="1"/>
  <c r="I602" i="3"/>
  <c r="J602" i="3"/>
  <c r="E603" i="3"/>
  <c r="K603" i="3" s="1"/>
  <c r="F603" i="3"/>
  <c r="G603" i="3"/>
  <c r="H603" i="3"/>
  <c r="I603" i="3"/>
  <c r="L603" i="3" s="1"/>
  <c r="J603" i="3"/>
  <c r="E604" i="3"/>
  <c r="K604" i="3" s="1"/>
  <c r="F604" i="3"/>
  <c r="G604" i="3"/>
  <c r="H604" i="3"/>
  <c r="I604" i="3"/>
  <c r="L604" i="3" s="1"/>
  <c r="J604" i="3"/>
  <c r="E605" i="3"/>
  <c r="K605" i="3" s="1"/>
  <c r="F605" i="3"/>
  <c r="G605" i="3"/>
  <c r="H605" i="3"/>
  <c r="I605" i="3"/>
  <c r="L605" i="3" s="1"/>
  <c r="J605" i="3"/>
  <c r="E606" i="3"/>
  <c r="K606" i="3" s="1"/>
  <c r="F606" i="3"/>
  <c r="G606" i="3"/>
  <c r="H606" i="3"/>
  <c r="I606" i="3"/>
  <c r="L606" i="3" s="1"/>
  <c r="J606" i="3"/>
  <c r="E607" i="3"/>
  <c r="K607" i="3" s="1"/>
  <c r="F607" i="3"/>
  <c r="G607" i="3"/>
  <c r="H607" i="3"/>
  <c r="I607" i="3"/>
  <c r="L607" i="3" s="1"/>
  <c r="J607" i="3"/>
  <c r="E608" i="3"/>
  <c r="K608" i="3" s="1"/>
  <c r="F608" i="3"/>
  <c r="G608" i="3"/>
  <c r="H608" i="3"/>
  <c r="I608" i="3"/>
  <c r="L608" i="3" s="1"/>
  <c r="J608" i="3"/>
  <c r="E609" i="3"/>
  <c r="K609" i="3" s="1"/>
  <c r="F609" i="3"/>
  <c r="G609" i="3"/>
  <c r="H609" i="3"/>
  <c r="I609" i="3"/>
  <c r="L609" i="3" s="1"/>
  <c r="J609" i="3"/>
  <c r="E610" i="3"/>
  <c r="K610" i="3" s="1"/>
  <c r="F610" i="3"/>
  <c r="G610" i="3"/>
  <c r="H610" i="3"/>
  <c r="I610" i="3"/>
  <c r="L610" i="3" s="1"/>
  <c r="J610" i="3"/>
  <c r="E611" i="3"/>
  <c r="K611" i="3" s="1"/>
  <c r="F611" i="3"/>
  <c r="G611" i="3"/>
  <c r="H611" i="3"/>
  <c r="I611" i="3"/>
  <c r="L611" i="3" s="1"/>
  <c r="J611" i="3"/>
  <c r="E612" i="3"/>
  <c r="K612" i="3" s="1"/>
  <c r="F612" i="3"/>
  <c r="G612" i="3"/>
  <c r="H612" i="3"/>
  <c r="I612" i="3"/>
  <c r="L612" i="3" s="1"/>
  <c r="J612" i="3"/>
  <c r="E613" i="3"/>
  <c r="K613" i="3" s="1"/>
  <c r="F613" i="3"/>
  <c r="G613" i="3"/>
  <c r="H613" i="3"/>
  <c r="I613" i="3"/>
  <c r="L613" i="3" s="1"/>
  <c r="J613" i="3"/>
  <c r="E614" i="3"/>
  <c r="K614" i="3" s="1"/>
  <c r="F614" i="3"/>
  <c r="G614" i="3"/>
  <c r="H614" i="3"/>
  <c r="I614" i="3"/>
  <c r="L614" i="3" s="1"/>
  <c r="J614" i="3"/>
  <c r="E615" i="3"/>
  <c r="K615" i="3" s="1"/>
  <c r="F615" i="3"/>
  <c r="G615" i="3"/>
  <c r="H615" i="3"/>
  <c r="L615" i="3" s="1"/>
  <c r="I615" i="3"/>
  <c r="J615" i="3"/>
  <c r="E616" i="3"/>
  <c r="K616" i="3" s="1"/>
  <c r="F616" i="3"/>
  <c r="G616" i="3"/>
  <c r="H616" i="3"/>
  <c r="L616" i="3" s="1"/>
  <c r="I616" i="3"/>
  <c r="J616" i="3"/>
  <c r="E617" i="3"/>
  <c r="K617" i="3" s="1"/>
  <c r="F617" i="3"/>
  <c r="G617" i="3"/>
  <c r="H617" i="3"/>
  <c r="L617" i="3" s="1"/>
  <c r="I617" i="3"/>
  <c r="J617" i="3"/>
  <c r="E618" i="3"/>
  <c r="K618" i="3" s="1"/>
  <c r="F618" i="3"/>
  <c r="G618" i="3"/>
  <c r="H618" i="3"/>
  <c r="L618" i="3" s="1"/>
  <c r="I618" i="3"/>
  <c r="J618" i="3"/>
  <c r="E619" i="3"/>
  <c r="K619" i="3" s="1"/>
  <c r="F619" i="3"/>
  <c r="G619" i="3"/>
  <c r="H619" i="3"/>
  <c r="I619" i="3"/>
  <c r="L619" i="3" s="1"/>
  <c r="J619" i="3"/>
  <c r="E620" i="3"/>
  <c r="K620" i="3" s="1"/>
  <c r="F620" i="3"/>
  <c r="G620" i="3"/>
  <c r="H620" i="3"/>
  <c r="I620" i="3"/>
  <c r="L620" i="3" s="1"/>
  <c r="J620" i="3"/>
  <c r="E621" i="3"/>
  <c r="K621" i="3" s="1"/>
  <c r="F621" i="3"/>
  <c r="G621" i="3"/>
  <c r="H621" i="3"/>
  <c r="I621" i="3"/>
  <c r="L621" i="3" s="1"/>
  <c r="J621" i="3"/>
  <c r="E622" i="3"/>
  <c r="K622" i="3" s="1"/>
  <c r="F622" i="3"/>
  <c r="G622" i="3"/>
  <c r="H622" i="3"/>
  <c r="I622" i="3"/>
  <c r="L622" i="3" s="1"/>
  <c r="J622" i="3"/>
  <c r="E623" i="3"/>
  <c r="K623" i="3" s="1"/>
  <c r="F623" i="3"/>
  <c r="G623" i="3"/>
  <c r="H623" i="3"/>
  <c r="L623" i="3" s="1"/>
  <c r="I623" i="3"/>
  <c r="J623" i="3"/>
  <c r="E624" i="3"/>
  <c r="K624" i="3" s="1"/>
  <c r="F624" i="3"/>
  <c r="G624" i="3"/>
  <c r="H624" i="3"/>
  <c r="L624" i="3" s="1"/>
  <c r="I624" i="3"/>
  <c r="J624" i="3"/>
  <c r="E625" i="3"/>
  <c r="K625" i="3" s="1"/>
  <c r="F625" i="3"/>
  <c r="G625" i="3"/>
  <c r="H625" i="3"/>
  <c r="L625" i="3" s="1"/>
  <c r="I625" i="3"/>
  <c r="J625" i="3"/>
  <c r="E626" i="3"/>
  <c r="K626" i="3" s="1"/>
  <c r="F626" i="3"/>
  <c r="G626" i="3"/>
  <c r="H626" i="3"/>
  <c r="L626" i="3" s="1"/>
  <c r="I626" i="3"/>
  <c r="J626" i="3"/>
  <c r="E627" i="3"/>
  <c r="K627" i="3" s="1"/>
  <c r="F627" i="3"/>
  <c r="G627" i="3"/>
  <c r="H627" i="3"/>
  <c r="L627" i="3" s="1"/>
  <c r="I627" i="3"/>
  <c r="J627" i="3"/>
  <c r="E628" i="3"/>
  <c r="K628" i="3" s="1"/>
  <c r="F628" i="3"/>
  <c r="G628" i="3"/>
  <c r="H628" i="3"/>
  <c r="L628" i="3" s="1"/>
  <c r="I628" i="3"/>
  <c r="J628" i="3"/>
  <c r="E629" i="3"/>
  <c r="K629" i="3" s="1"/>
  <c r="F629" i="3"/>
  <c r="G629" i="3"/>
  <c r="H629" i="3"/>
  <c r="L629" i="3" s="1"/>
  <c r="I629" i="3"/>
  <c r="J629" i="3"/>
  <c r="E630" i="3"/>
  <c r="K630" i="3" s="1"/>
  <c r="F630" i="3"/>
  <c r="G630" i="3"/>
  <c r="H630" i="3"/>
  <c r="L630" i="3" s="1"/>
  <c r="I630" i="3"/>
  <c r="J630" i="3"/>
  <c r="E631" i="3"/>
  <c r="K631" i="3" s="1"/>
  <c r="F631" i="3"/>
  <c r="G631" i="3"/>
  <c r="H631" i="3"/>
  <c r="L631" i="3" s="1"/>
  <c r="I631" i="3"/>
  <c r="J631" i="3"/>
  <c r="E632" i="3"/>
  <c r="K632" i="3" s="1"/>
  <c r="F632" i="3"/>
  <c r="G632" i="3"/>
  <c r="H632" i="3"/>
  <c r="L632" i="3" s="1"/>
  <c r="I632" i="3"/>
  <c r="J632" i="3"/>
  <c r="E633" i="3"/>
  <c r="K633" i="3" s="1"/>
  <c r="F633" i="3"/>
  <c r="G633" i="3"/>
  <c r="H633" i="3"/>
  <c r="L633" i="3" s="1"/>
  <c r="I633" i="3"/>
  <c r="J633" i="3"/>
  <c r="E455" i="3"/>
  <c r="K455" i="3" s="1"/>
  <c r="F455" i="3"/>
  <c r="G455" i="3"/>
  <c r="H455" i="3"/>
  <c r="I455" i="3"/>
  <c r="L455" i="3" s="1"/>
  <c r="J455" i="3"/>
  <c r="E456" i="3"/>
  <c r="K456" i="3" s="1"/>
  <c r="F456" i="3"/>
  <c r="G456" i="3"/>
  <c r="H456" i="3"/>
  <c r="I456" i="3"/>
  <c r="L456" i="3" s="1"/>
  <c r="J456" i="3"/>
  <c r="E457" i="3"/>
  <c r="K457" i="3" s="1"/>
  <c r="F457" i="3"/>
  <c r="G457" i="3"/>
  <c r="H457" i="3"/>
  <c r="I457" i="3"/>
  <c r="L457" i="3" s="1"/>
  <c r="J457" i="3"/>
  <c r="E458" i="3"/>
  <c r="K458" i="3" s="1"/>
  <c r="F458" i="3"/>
  <c r="G458" i="3"/>
  <c r="H458" i="3"/>
  <c r="I458" i="3"/>
  <c r="L458" i="3" s="1"/>
  <c r="J458" i="3"/>
  <c r="E459" i="3"/>
  <c r="K459" i="3" s="1"/>
  <c r="F459" i="3"/>
  <c r="G459" i="3"/>
  <c r="H459" i="3"/>
  <c r="I459" i="3"/>
  <c r="L459" i="3" s="1"/>
  <c r="J459" i="3"/>
  <c r="E460" i="3"/>
  <c r="K460" i="3" s="1"/>
  <c r="F460" i="3"/>
  <c r="G460" i="3"/>
  <c r="H460" i="3"/>
  <c r="I460" i="3"/>
  <c r="L460" i="3" s="1"/>
  <c r="J460" i="3"/>
  <c r="E461" i="3"/>
  <c r="K461" i="3" s="1"/>
  <c r="F461" i="3"/>
  <c r="G461" i="3"/>
  <c r="H461" i="3"/>
  <c r="I461" i="3"/>
  <c r="L461" i="3" s="1"/>
  <c r="J461" i="3"/>
  <c r="BK632" i="3" l="1"/>
  <c r="BK630" i="3"/>
  <c r="BK628" i="3"/>
  <c r="BK626" i="3"/>
  <c r="BK624" i="3"/>
  <c r="BK622" i="3"/>
  <c r="BK620" i="3"/>
  <c r="BK618" i="3"/>
  <c r="BK616" i="3"/>
  <c r="BJ613" i="3"/>
  <c r="BN613" i="3"/>
  <c r="BK613" i="3"/>
  <c r="BJ612" i="3"/>
  <c r="BM612" i="3"/>
  <c r="BL612" i="3"/>
  <c r="BL611" i="3"/>
  <c r="BJ611" i="3"/>
  <c r="BN611" i="3"/>
  <c r="BK611" i="3"/>
  <c r="BJ610" i="3"/>
  <c r="BM610" i="3"/>
  <c r="BL610" i="3"/>
  <c r="BN610" i="3"/>
  <c r="BL609" i="3"/>
  <c r="BJ609" i="3"/>
  <c r="BN609" i="3"/>
  <c r="BK609" i="3"/>
  <c r="BJ608" i="3"/>
  <c r="BM608" i="3"/>
  <c r="BL608" i="3"/>
  <c r="BN608" i="3"/>
  <c r="BL607" i="3"/>
  <c r="BJ607" i="3"/>
  <c r="BN607" i="3"/>
  <c r="BK607" i="3"/>
  <c r="BJ606" i="3"/>
  <c r="BM606" i="3"/>
  <c r="BL606" i="3"/>
  <c r="BK612" i="3"/>
  <c r="BK610" i="3"/>
  <c r="BK608" i="3"/>
  <c r="BM614" i="3"/>
  <c r="BL553" i="3"/>
  <c r="BN606" i="3"/>
  <c r="BN604" i="3"/>
  <c r="BN602" i="3"/>
  <c r="BN600" i="3"/>
  <c r="BN598" i="3"/>
  <c r="BN596" i="3"/>
  <c r="BN594" i="3"/>
  <c r="BN592" i="3"/>
  <c r="BN590" i="3"/>
  <c r="BN588" i="3"/>
  <c r="BN586" i="3"/>
  <c r="BN584" i="3"/>
  <c r="BN582" i="3"/>
  <c r="BN580" i="3"/>
  <c r="BN578" i="3"/>
  <c r="BN576" i="3"/>
  <c r="BN574" i="3"/>
  <c r="BN572" i="3"/>
  <c r="BN570" i="3"/>
  <c r="BN568" i="3"/>
  <c r="BN566" i="3"/>
  <c r="BN564" i="3"/>
  <c r="BN562" i="3"/>
  <c r="BN560" i="3"/>
  <c r="BN558" i="3"/>
  <c r="BN556" i="3"/>
  <c r="BK605" i="3"/>
  <c r="BK603" i="3"/>
  <c r="BK601" i="3"/>
  <c r="BK599" i="3"/>
  <c r="BK597" i="3"/>
  <c r="BK595" i="3"/>
  <c r="BK593" i="3"/>
  <c r="BK591" i="3"/>
  <c r="BK589" i="3"/>
  <c r="BK587" i="3"/>
  <c r="BK585" i="3"/>
  <c r="BK583" i="3"/>
  <c r="BK581" i="3"/>
  <c r="BK579" i="3"/>
  <c r="BK577" i="3"/>
  <c r="BK575" i="3"/>
  <c r="BK573" i="3"/>
  <c r="BK571" i="3"/>
  <c r="BK569" i="3"/>
  <c r="BK567" i="3"/>
  <c r="BK565" i="3"/>
  <c r="BK563" i="3"/>
  <c r="BK561" i="3"/>
  <c r="BK559" i="3"/>
  <c r="BK557" i="3"/>
  <c r="BM553" i="3"/>
  <c r="BK553" i="3"/>
  <c r="BM555" i="3"/>
  <c r="BK555" i="3"/>
  <c r="BM554" i="3"/>
  <c r="BN552" i="3"/>
  <c r="BJ552" i="3"/>
  <c r="BN550" i="3"/>
  <c r="BJ550" i="3"/>
  <c r="BN548" i="3"/>
  <c r="BJ548" i="3"/>
  <c r="BJ546" i="3"/>
  <c r="BJ544" i="3"/>
  <c r="BJ542" i="3"/>
  <c r="BM504" i="3"/>
  <c r="BM502" i="3"/>
  <c r="BM500" i="3"/>
  <c r="BM498" i="3"/>
  <c r="BM496" i="3"/>
  <c r="BM494" i="3"/>
  <c r="BM492" i="3"/>
  <c r="BM490" i="3"/>
  <c r="BM486" i="3"/>
  <c r="BM480" i="3"/>
  <c r="K600" i="3"/>
  <c r="K596" i="3"/>
  <c r="L593" i="3"/>
  <c r="K593" i="3"/>
  <c r="L591" i="3"/>
  <c r="K591" i="3"/>
  <c r="L589" i="3"/>
  <c r="K589" i="3"/>
  <c r="L587" i="3"/>
  <c r="K587" i="3"/>
  <c r="L585" i="3"/>
  <c r="K585" i="3"/>
  <c r="L583" i="3"/>
  <c r="K583" i="3"/>
  <c r="L581" i="3"/>
  <c r="K581" i="3"/>
  <c r="L579" i="3"/>
  <c r="K579" i="3"/>
  <c r="L577" i="3"/>
  <c r="K577" i="3"/>
  <c r="L575" i="3"/>
  <c r="K575" i="3"/>
  <c r="L573" i="3"/>
  <c r="K573" i="3"/>
  <c r="L571" i="3"/>
  <c r="K571" i="3"/>
  <c r="L569" i="3"/>
  <c r="K569" i="3"/>
  <c r="L567" i="3"/>
  <c r="K567" i="3"/>
  <c r="L565" i="3"/>
  <c r="K565" i="3"/>
  <c r="L540" i="3"/>
  <c r="L535" i="3"/>
  <c r="L524" i="3"/>
  <c r="L519" i="3"/>
  <c r="K601" i="3"/>
  <c r="K597" i="3"/>
  <c r="L536" i="3"/>
  <c r="L531" i="3"/>
  <c r="L520" i="3"/>
  <c r="L543" i="3"/>
  <c r="L532" i="3"/>
  <c r="K544" i="3"/>
  <c r="K540" i="3"/>
  <c r="K536" i="3"/>
  <c r="K532" i="3"/>
  <c r="K528" i="3"/>
  <c r="K524" i="3"/>
  <c r="K520" i="3"/>
  <c r="K545" i="3"/>
  <c r="K541" i="3"/>
  <c r="K537" i="3"/>
  <c r="K533" i="3"/>
  <c r="K529" i="3"/>
  <c r="K525" i="3"/>
  <c r="K521" i="3"/>
  <c r="K517" i="3"/>
  <c r="E287" i="3"/>
  <c r="F287" i="3"/>
  <c r="G287" i="3"/>
  <c r="H287" i="3"/>
  <c r="I287" i="3"/>
  <c r="J287" i="3"/>
  <c r="K287" i="3"/>
  <c r="L287" i="3"/>
  <c r="E288" i="3"/>
  <c r="F288" i="3"/>
  <c r="G288" i="3"/>
  <c r="H288" i="3"/>
  <c r="I288" i="3"/>
  <c r="J288" i="3"/>
  <c r="K288" i="3"/>
  <c r="L288" i="3"/>
  <c r="E289" i="3"/>
  <c r="F289" i="3"/>
  <c r="G289" i="3"/>
  <c r="H289" i="3"/>
  <c r="I289" i="3"/>
  <c r="J289" i="3"/>
  <c r="K289" i="3"/>
  <c r="L289" i="3"/>
  <c r="E290" i="3"/>
  <c r="F290" i="3"/>
  <c r="G290" i="3"/>
  <c r="H290" i="3"/>
  <c r="I290" i="3"/>
  <c r="J290" i="3"/>
  <c r="K290" i="3"/>
  <c r="L290" i="3"/>
  <c r="E291" i="3"/>
  <c r="F291" i="3"/>
  <c r="G291" i="3"/>
  <c r="H291" i="3"/>
  <c r="I291" i="3"/>
  <c r="J291" i="3"/>
  <c r="K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K293" i="3"/>
  <c r="E294" i="3"/>
  <c r="F294" i="3"/>
  <c r="K294" i="3" s="1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L298" i="3" s="1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L302" i="3" s="1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L309" i="3" s="1"/>
  <c r="J309" i="3"/>
  <c r="E310" i="3"/>
  <c r="F310" i="3"/>
  <c r="G310" i="3"/>
  <c r="H310" i="3"/>
  <c r="I310" i="3"/>
  <c r="J310" i="3"/>
  <c r="L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L314" i="3" s="1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L318" i="3" s="1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L325" i="3" s="1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L333" i="3" s="1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L341" i="3" s="1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L349" i="3" s="1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L357" i="3" s="1"/>
  <c r="J357" i="3"/>
  <c r="E358" i="3"/>
  <c r="F358" i="3"/>
  <c r="G358" i="3"/>
  <c r="H358" i="3"/>
  <c r="I358" i="3"/>
  <c r="L358" i="3" s="1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L370" i="3" s="1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K443" i="3" s="1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L447" i="3" s="1"/>
  <c r="E448" i="3"/>
  <c r="F448" i="3"/>
  <c r="G448" i="3"/>
  <c r="H448" i="3"/>
  <c r="I448" i="3"/>
  <c r="J448" i="3"/>
  <c r="L448" i="3" s="1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273" i="3"/>
  <c r="F273" i="3"/>
  <c r="K273" i="3" s="1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L446" i="3" l="1"/>
  <c r="L377" i="3"/>
  <c r="L373" i="3"/>
  <c r="L378" i="3"/>
  <c r="L374" i="3"/>
  <c r="L366" i="3"/>
  <c r="L362" i="3"/>
  <c r="K358" i="3"/>
  <c r="K357" i="3"/>
  <c r="K356" i="3"/>
  <c r="K355" i="3"/>
  <c r="K351" i="3"/>
  <c r="K350" i="3"/>
  <c r="K349" i="3"/>
  <c r="K348" i="3"/>
  <c r="K347" i="3"/>
  <c r="K343" i="3"/>
  <c r="K342" i="3"/>
  <c r="K341" i="3"/>
  <c r="K340" i="3"/>
  <c r="K339" i="3"/>
  <c r="K335" i="3"/>
  <c r="K334" i="3"/>
  <c r="K333" i="3"/>
  <c r="K332" i="3"/>
  <c r="K331" i="3"/>
  <c r="K327" i="3"/>
  <c r="K326" i="3"/>
  <c r="K325" i="3"/>
  <c r="K324" i="3"/>
  <c r="K323" i="3"/>
  <c r="K275" i="3"/>
  <c r="L274" i="3"/>
  <c r="K274" i="3"/>
  <c r="K454" i="3"/>
  <c r="K453" i="3"/>
  <c r="K452" i="3"/>
  <c r="K451" i="3"/>
  <c r="L445" i="3"/>
  <c r="K445" i="3"/>
  <c r="N445" i="3" s="1"/>
  <c r="K310" i="3"/>
  <c r="K309" i="3"/>
  <c r="K308" i="3"/>
  <c r="K307" i="3"/>
  <c r="L443" i="3"/>
  <c r="N443" i="3"/>
  <c r="L442" i="3"/>
  <c r="K442" i="3"/>
  <c r="N442" i="3" s="1"/>
  <c r="L441" i="3"/>
  <c r="K441" i="3"/>
  <c r="M441" i="3" s="1"/>
  <c r="L440" i="3"/>
  <c r="K440" i="3"/>
  <c r="N440" i="3" s="1"/>
  <c r="L439" i="3"/>
  <c r="K439" i="3"/>
  <c r="N439" i="3" s="1"/>
  <c r="L438" i="3"/>
  <c r="K438" i="3"/>
  <c r="M438" i="3" s="1"/>
  <c r="L437" i="3"/>
  <c r="K437" i="3"/>
  <c r="M437" i="3" s="1"/>
  <c r="L436" i="3"/>
  <c r="K436" i="3"/>
  <c r="N436" i="3" s="1"/>
  <c r="L435" i="3"/>
  <c r="K435" i="3"/>
  <c r="N435" i="3" s="1"/>
  <c r="L434" i="3"/>
  <c r="K434" i="3"/>
  <c r="M434" i="3" s="1"/>
  <c r="L433" i="3"/>
  <c r="K433" i="3"/>
  <c r="M433" i="3" s="1"/>
  <c r="L432" i="3"/>
  <c r="K432" i="3"/>
  <c r="N432" i="3" s="1"/>
  <c r="L431" i="3"/>
  <c r="K431" i="3"/>
  <c r="N431" i="3" s="1"/>
  <c r="L430" i="3"/>
  <c r="K430" i="3"/>
  <c r="M430" i="3" s="1"/>
  <c r="L429" i="3"/>
  <c r="K429" i="3"/>
  <c r="M429" i="3" s="1"/>
  <c r="L428" i="3"/>
  <c r="K428" i="3"/>
  <c r="N428" i="3" s="1"/>
  <c r="L427" i="3"/>
  <c r="K427" i="3"/>
  <c r="N427" i="3" s="1"/>
  <c r="L426" i="3"/>
  <c r="K426" i="3"/>
  <c r="M426" i="3" s="1"/>
  <c r="L425" i="3"/>
  <c r="K425" i="3"/>
  <c r="M425" i="3" s="1"/>
  <c r="L424" i="3"/>
  <c r="K424" i="3"/>
  <c r="L423" i="3"/>
  <c r="K423" i="3"/>
  <c r="L422" i="3"/>
  <c r="K422" i="3"/>
  <c r="L421" i="3"/>
  <c r="K421" i="3"/>
  <c r="L420" i="3"/>
  <c r="K420" i="3"/>
  <c r="K381" i="3"/>
  <c r="L380" i="3"/>
  <c r="K380" i="3"/>
  <c r="K375" i="3"/>
  <c r="K374" i="3"/>
  <c r="L372" i="3"/>
  <c r="K372" i="3"/>
  <c r="K367" i="3"/>
  <c r="K366" i="3"/>
  <c r="K365" i="3"/>
  <c r="K364" i="3"/>
  <c r="K363" i="3"/>
  <c r="L354" i="3"/>
  <c r="L350" i="3"/>
  <c r="L346" i="3"/>
  <c r="L342" i="3"/>
  <c r="L338" i="3"/>
  <c r="L334" i="3"/>
  <c r="L330" i="3"/>
  <c r="L326" i="3"/>
  <c r="L322" i="3"/>
  <c r="K318" i="3"/>
  <c r="L317" i="3"/>
  <c r="K317" i="3"/>
  <c r="K316" i="3"/>
  <c r="K315" i="3"/>
  <c r="L306" i="3"/>
  <c r="K302" i="3"/>
  <c r="L301" i="3"/>
  <c r="K301" i="3"/>
  <c r="K300" i="3"/>
  <c r="K299" i="3"/>
  <c r="K296" i="3"/>
  <c r="K295" i="3"/>
  <c r="K292" i="3"/>
  <c r="M273" i="3"/>
  <c r="U273" i="3"/>
  <c r="AC273" i="3"/>
  <c r="AK273" i="3"/>
  <c r="AS273" i="3"/>
  <c r="BA273" i="3"/>
  <c r="BI273" i="3"/>
  <c r="Z273" i="3"/>
  <c r="AP273" i="3"/>
  <c r="BF273" i="3"/>
  <c r="AN273" i="3"/>
  <c r="AB273" i="3"/>
  <c r="BH273" i="3"/>
  <c r="L273" i="3"/>
  <c r="O273" i="3" s="1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P381" i="3" s="1"/>
  <c r="T381" i="3"/>
  <c r="AB381" i="3"/>
  <c r="AJ381" i="3"/>
  <c r="AR381" i="3"/>
  <c r="AZ381" i="3"/>
  <c r="BH381" i="3"/>
  <c r="S381" i="3"/>
  <c r="AA381" i="3"/>
  <c r="AE381" i="3"/>
  <c r="AI381" i="3"/>
  <c r="AM381" i="3"/>
  <c r="AQ381" i="3"/>
  <c r="AU381" i="3"/>
  <c r="AY381" i="3"/>
  <c r="BC381" i="3"/>
  <c r="BG381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L375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L368" i="3"/>
  <c r="L367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L359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58" i="3"/>
  <c r="O358" i="3"/>
  <c r="BN358" i="3" s="1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L352" i="3"/>
  <c r="L351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L343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R342" i="3"/>
  <c r="AT342" i="3"/>
  <c r="AV342" i="3"/>
  <c r="AX342" i="3"/>
  <c r="AZ342" i="3"/>
  <c r="BB342" i="3"/>
  <c r="BD342" i="3"/>
  <c r="BF342" i="3"/>
  <c r="BH342" i="3"/>
  <c r="AS342" i="3"/>
  <c r="AU342" i="3"/>
  <c r="AW342" i="3"/>
  <c r="AY342" i="3"/>
  <c r="BA342" i="3"/>
  <c r="BC342" i="3"/>
  <c r="BE342" i="3"/>
  <c r="BG342" i="3"/>
  <c r="BI342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L336" i="3"/>
  <c r="L335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3" i="3"/>
  <c r="P333" i="3"/>
  <c r="R333" i="3"/>
  <c r="T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3" i="3"/>
  <c r="O333" i="3"/>
  <c r="Q333" i="3"/>
  <c r="S333" i="3"/>
  <c r="U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L327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L320" i="3"/>
  <c r="L319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L311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09" i="3"/>
  <c r="O309" i="3"/>
  <c r="Q309" i="3"/>
  <c r="S309" i="3"/>
  <c r="U309" i="3"/>
  <c r="W309" i="3"/>
  <c r="Y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L304" i="3"/>
  <c r="L303" i="3"/>
  <c r="N302" i="3"/>
  <c r="P302" i="3"/>
  <c r="R302" i="3"/>
  <c r="T302" i="3"/>
  <c r="V302" i="3"/>
  <c r="X302" i="3"/>
  <c r="Z302" i="3"/>
  <c r="AB302" i="3"/>
  <c r="AD302" i="3"/>
  <c r="AF302" i="3"/>
  <c r="AH302" i="3"/>
  <c r="AJ302" i="3"/>
  <c r="AL302" i="3"/>
  <c r="AN302" i="3"/>
  <c r="AP302" i="3"/>
  <c r="AR302" i="3"/>
  <c r="AT302" i="3"/>
  <c r="AV302" i="3"/>
  <c r="AX302" i="3"/>
  <c r="AZ302" i="3"/>
  <c r="BB302" i="3"/>
  <c r="BD302" i="3"/>
  <c r="BF302" i="3"/>
  <c r="BH302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BE302" i="3"/>
  <c r="BG302" i="3"/>
  <c r="BI302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M301" i="3"/>
  <c r="O301" i="3"/>
  <c r="Q301" i="3"/>
  <c r="S301" i="3"/>
  <c r="U301" i="3"/>
  <c r="W301" i="3"/>
  <c r="Y301" i="3"/>
  <c r="AA301" i="3"/>
  <c r="AC301" i="3"/>
  <c r="AE301" i="3"/>
  <c r="AI301" i="3"/>
  <c r="AM301" i="3"/>
  <c r="AQ301" i="3"/>
  <c r="AU301" i="3"/>
  <c r="AX301" i="3"/>
  <c r="AZ301" i="3"/>
  <c r="BB301" i="3"/>
  <c r="BD301" i="3"/>
  <c r="BF301" i="3"/>
  <c r="BH301" i="3"/>
  <c r="AG301" i="3"/>
  <c r="AK301" i="3"/>
  <c r="AO301" i="3"/>
  <c r="AS301" i="3"/>
  <c r="AW301" i="3"/>
  <c r="AY301" i="3"/>
  <c r="BA301" i="3"/>
  <c r="BC301" i="3"/>
  <c r="BE301" i="3"/>
  <c r="BG301" i="3"/>
  <c r="BI301" i="3"/>
  <c r="L295" i="3"/>
  <c r="L293" i="3"/>
  <c r="L291" i="3"/>
  <c r="BI445" i="3"/>
  <c r="BG445" i="3"/>
  <c r="BE445" i="3"/>
  <c r="BC445" i="3"/>
  <c r="BA445" i="3"/>
  <c r="AY445" i="3"/>
  <c r="AW445" i="3"/>
  <c r="AU445" i="3"/>
  <c r="AS445" i="3"/>
  <c r="AQ445" i="3"/>
  <c r="AO445" i="3"/>
  <c r="AM445" i="3"/>
  <c r="AK445" i="3"/>
  <c r="AI445" i="3"/>
  <c r="AG445" i="3"/>
  <c r="AE445" i="3"/>
  <c r="AC445" i="3"/>
  <c r="AA445" i="3"/>
  <c r="Y445" i="3"/>
  <c r="W445" i="3"/>
  <c r="U445" i="3"/>
  <c r="S445" i="3"/>
  <c r="Q445" i="3"/>
  <c r="O445" i="3"/>
  <c r="M445" i="3"/>
  <c r="BI443" i="3"/>
  <c r="BG443" i="3"/>
  <c r="BE443" i="3"/>
  <c r="BC443" i="3"/>
  <c r="BA443" i="3"/>
  <c r="AY443" i="3"/>
  <c r="AW443" i="3"/>
  <c r="AU443" i="3"/>
  <c r="AS443" i="3"/>
  <c r="AQ443" i="3"/>
  <c r="AO443" i="3"/>
  <c r="AM443" i="3"/>
  <c r="AK443" i="3"/>
  <c r="AI443" i="3"/>
  <c r="AG443" i="3"/>
  <c r="AE443" i="3"/>
  <c r="AC443" i="3"/>
  <c r="AA443" i="3"/>
  <c r="Y443" i="3"/>
  <c r="W443" i="3"/>
  <c r="U443" i="3"/>
  <c r="S443" i="3"/>
  <c r="Q443" i="3"/>
  <c r="O443" i="3"/>
  <c r="M443" i="3"/>
  <c r="BI442" i="3"/>
  <c r="BG442" i="3"/>
  <c r="BE442" i="3"/>
  <c r="BC442" i="3"/>
  <c r="BA442" i="3"/>
  <c r="AY442" i="3"/>
  <c r="AW442" i="3"/>
  <c r="AU442" i="3"/>
  <c r="AS442" i="3"/>
  <c r="AQ442" i="3"/>
  <c r="AO442" i="3"/>
  <c r="AM442" i="3"/>
  <c r="AK442" i="3"/>
  <c r="AI442" i="3"/>
  <c r="AG442" i="3"/>
  <c r="AE442" i="3"/>
  <c r="AC442" i="3"/>
  <c r="AA442" i="3"/>
  <c r="Y442" i="3"/>
  <c r="W442" i="3"/>
  <c r="U442" i="3"/>
  <c r="S442" i="3"/>
  <c r="Q442" i="3"/>
  <c r="O442" i="3"/>
  <c r="M442" i="3"/>
  <c r="BH441" i="3"/>
  <c r="BF441" i="3"/>
  <c r="BD441" i="3"/>
  <c r="BB441" i="3"/>
  <c r="AZ441" i="3"/>
  <c r="AX441" i="3"/>
  <c r="AV441" i="3"/>
  <c r="AT441" i="3"/>
  <c r="AR441" i="3"/>
  <c r="AP441" i="3"/>
  <c r="AN441" i="3"/>
  <c r="AL441" i="3"/>
  <c r="AJ441" i="3"/>
  <c r="AH441" i="3"/>
  <c r="AF441" i="3"/>
  <c r="AD441" i="3"/>
  <c r="AB441" i="3"/>
  <c r="Z441" i="3"/>
  <c r="X441" i="3"/>
  <c r="V441" i="3"/>
  <c r="T441" i="3"/>
  <c r="R441" i="3"/>
  <c r="P441" i="3"/>
  <c r="N441" i="3"/>
  <c r="BI440" i="3"/>
  <c r="BG440" i="3"/>
  <c r="BE440" i="3"/>
  <c r="BC440" i="3"/>
  <c r="BA440" i="3"/>
  <c r="AY440" i="3"/>
  <c r="AW440" i="3"/>
  <c r="AU440" i="3"/>
  <c r="AS440" i="3"/>
  <c r="AQ440" i="3"/>
  <c r="AO440" i="3"/>
  <c r="AM440" i="3"/>
  <c r="AK440" i="3"/>
  <c r="AI440" i="3"/>
  <c r="AG440" i="3"/>
  <c r="AE440" i="3"/>
  <c r="AC440" i="3"/>
  <c r="AA440" i="3"/>
  <c r="Y440" i="3"/>
  <c r="W440" i="3"/>
  <c r="U440" i="3"/>
  <c r="S440" i="3"/>
  <c r="Q440" i="3"/>
  <c r="O440" i="3"/>
  <c r="M440" i="3"/>
  <c r="BI439" i="3"/>
  <c r="BG439" i="3"/>
  <c r="BE439" i="3"/>
  <c r="BC439" i="3"/>
  <c r="BA439" i="3"/>
  <c r="AY439" i="3"/>
  <c r="AW439" i="3"/>
  <c r="AU439" i="3"/>
  <c r="AS439" i="3"/>
  <c r="AQ439" i="3"/>
  <c r="AO439" i="3"/>
  <c r="AM439" i="3"/>
  <c r="AK439" i="3"/>
  <c r="AI439" i="3"/>
  <c r="AG439" i="3"/>
  <c r="AE439" i="3"/>
  <c r="AC439" i="3"/>
  <c r="AA439" i="3"/>
  <c r="Y439" i="3"/>
  <c r="W439" i="3"/>
  <c r="U439" i="3"/>
  <c r="S439" i="3"/>
  <c r="Q439" i="3"/>
  <c r="O439" i="3"/>
  <c r="M439" i="3"/>
  <c r="BH438" i="3"/>
  <c r="BF438" i="3"/>
  <c r="BD438" i="3"/>
  <c r="BB438" i="3"/>
  <c r="AZ438" i="3"/>
  <c r="AX438" i="3"/>
  <c r="AV438" i="3"/>
  <c r="AT438" i="3"/>
  <c r="AR438" i="3"/>
  <c r="AP438" i="3"/>
  <c r="AN438" i="3"/>
  <c r="AL438" i="3"/>
  <c r="AJ438" i="3"/>
  <c r="AH438" i="3"/>
  <c r="AF438" i="3"/>
  <c r="AD438" i="3"/>
  <c r="AB438" i="3"/>
  <c r="Z438" i="3"/>
  <c r="X438" i="3"/>
  <c r="V438" i="3"/>
  <c r="T438" i="3"/>
  <c r="R438" i="3"/>
  <c r="P438" i="3"/>
  <c r="N438" i="3"/>
  <c r="BH437" i="3"/>
  <c r="BF437" i="3"/>
  <c r="BD437" i="3"/>
  <c r="BB437" i="3"/>
  <c r="AZ437" i="3"/>
  <c r="AX437" i="3"/>
  <c r="AV437" i="3"/>
  <c r="AT437" i="3"/>
  <c r="AR437" i="3"/>
  <c r="AP437" i="3"/>
  <c r="AN437" i="3"/>
  <c r="AL437" i="3"/>
  <c r="AJ437" i="3"/>
  <c r="AH437" i="3"/>
  <c r="AF437" i="3"/>
  <c r="AD437" i="3"/>
  <c r="AB437" i="3"/>
  <c r="Z437" i="3"/>
  <c r="X437" i="3"/>
  <c r="V437" i="3"/>
  <c r="T437" i="3"/>
  <c r="R437" i="3"/>
  <c r="P437" i="3"/>
  <c r="N437" i="3"/>
  <c r="BI436" i="3"/>
  <c r="BG436" i="3"/>
  <c r="BE436" i="3"/>
  <c r="BC436" i="3"/>
  <c r="BA436" i="3"/>
  <c r="AY436" i="3"/>
  <c r="AW436" i="3"/>
  <c r="AU436" i="3"/>
  <c r="AS436" i="3"/>
  <c r="AQ436" i="3"/>
  <c r="AO436" i="3"/>
  <c r="AM436" i="3"/>
  <c r="AK436" i="3"/>
  <c r="AI436" i="3"/>
  <c r="AG436" i="3"/>
  <c r="AE436" i="3"/>
  <c r="AC436" i="3"/>
  <c r="AA436" i="3"/>
  <c r="Y436" i="3"/>
  <c r="W436" i="3"/>
  <c r="U436" i="3"/>
  <c r="S436" i="3"/>
  <c r="Q436" i="3"/>
  <c r="O436" i="3"/>
  <c r="M436" i="3"/>
  <c r="BI435" i="3"/>
  <c r="BG435" i="3"/>
  <c r="BE435" i="3"/>
  <c r="BC435" i="3"/>
  <c r="BA435" i="3"/>
  <c r="AY435" i="3"/>
  <c r="AW435" i="3"/>
  <c r="AU435" i="3"/>
  <c r="AS435" i="3"/>
  <c r="AQ435" i="3"/>
  <c r="AO435" i="3"/>
  <c r="AM435" i="3"/>
  <c r="AK435" i="3"/>
  <c r="AI435" i="3"/>
  <c r="AG435" i="3"/>
  <c r="AE435" i="3"/>
  <c r="AC435" i="3"/>
  <c r="AA435" i="3"/>
  <c r="Y435" i="3"/>
  <c r="W435" i="3"/>
  <c r="U435" i="3"/>
  <c r="S435" i="3"/>
  <c r="Q435" i="3"/>
  <c r="O435" i="3"/>
  <c r="M435" i="3"/>
  <c r="BH434" i="3"/>
  <c r="BF434" i="3"/>
  <c r="BD434" i="3"/>
  <c r="BB434" i="3"/>
  <c r="AZ434" i="3"/>
  <c r="AX434" i="3"/>
  <c r="AV434" i="3"/>
  <c r="AT434" i="3"/>
  <c r="AR434" i="3"/>
  <c r="AP434" i="3"/>
  <c r="AN434" i="3"/>
  <c r="AL434" i="3"/>
  <c r="AJ434" i="3"/>
  <c r="AH434" i="3"/>
  <c r="AF434" i="3"/>
  <c r="AD434" i="3"/>
  <c r="AB434" i="3"/>
  <c r="Z434" i="3"/>
  <c r="X434" i="3"/>
  <c r="V434" i="3"/>
  <c r="T434" i="3"/>
  <c r="R434" i="3"/>
  <c r="P434" i="3"/>
  <c r="N434" i="3"/>
  <c r="BH433" i="3"/>
  <c r="BF433" i="3"/>
  <c r="BD433" i="3"/>
  <c r="BB433" i="3"/>
  <c r="AZ433" i="3"/>
  <c r="AX433" i="3"/>
  <c r="AV433" i="3"/>
  <c r="AT433" i="3"/>
  <c r="AR433" i="3"/>
  <c r="AP433" i="3"/>
  <c r="AN433" i="3"/>
  <c r="AL433" i="3"/>
  <c r="AJ433" i="3"/>
  <c r="AH433" i="3"/>
  <c r="AF433" i="3"/>
  <c r="AD433" i="3"/>
  <c r="AB433" i="3"/>
  <c r="Z433" i="3"/>
  <c r="X433" i="3"/>
  <c r="V433" i="3"/>
  <c r="T433" i="3"/>
  <c r="R433" i="3"/>
  <c r="P433" i="3"/>
  <c r="N433" i="3"/>
  <c r="BI432" i="3"/>
  <c r="BG432" i="3"/>
  <c r="BE432" i="3"/>
  <c r="BC432" i="3"/>
  <c r="BA432" i="3"/>
  <c r="AY432" i="3"/>
  <c r="AW432" i="3"/>
  <c r="AU432" i="3"/>
  <c r="AS432" i="3"/>
  <c r="AQ432" i="3"/>
  <c r="AO432" i="3"/>
  <c r="AM432" i="3"/>
  <c r="AK432" i="3"/>
  <c r="AI432" i="3"/>
  <c r="AG432" i="3"/>
  <c r="AE432" i="3"/>
  <c r="AC432" i="3"/>
  <c r="AA432" i="3"/>
  <c r="Y432" i="3"/>
  <c r="W432" i="3"/>
  <c r="U432" i="3"/>
  <c r="S432" i="3"/>
  <c r="Q432" i="3"/>
  <c r="O432" i="3"/>
  <c r="M432" i="3"/>
  <c r="BI431" i="3"/>
  <c r="BG431" i="3"/>
  <c r="BE431" i="3"/>
  <c r="BC431" i="3"/>
  <c r="BA431" i="3"/>
  <c r="AY431" i="3"/>
  <c r="AW431" i="3"/>
  <c r="AU431" i="3"/>
  <c r="AS431" i="3"/>
  <c r="AQ431" i="3"/>
  <c r="AO431" i="3"/>
  <c r="AM431" i="3"/>
  <c r="AK431" i="3"/>
  <c r="AI431" i="3"/>
  <c r="AG431" i="3"/>
  <c r="AE431" i="3"/>
  <c r="AC431" i="3"/>
  <c r="AA431" i="3"/>
  <c r="Y431" i="3"/>
  <c r="W431" i="3"/>
  <c r="U431" i="3"/>
  <c r="S431" i="3"/>
  <c r="Q431" i="3"/>
  <c r="O431" i="3"/>
  <c r="M431" i="3"/>
  <c r="BH430" i="3"/>
  <c r="BF430" i="3"/>
  <c r="BD430" i="3"/>
  <c r="BB430" i="3"/>
  <c r="AZ430" i="3"/>
  <c r="AX430" i="3"/>
  <c r="AV430" i="3"/>
  <c r="AT430" i="3"/>
  <c r="AR430" i="3"/>
  <c r="AP430" i="3"/>
  <c r="AN430" i="3"/>
  <c r="AL430" i="3"/>
  <c r="AJ430" i="3"/>
  <c r="AH430" i="3"/>
  <c r="AF430" i="3"/>
  <c r="AD430" i="3"/>
  <c r="AB430" i="3"/>
  <c r="Z430" i="3"/>
  <c r="X430" i="3"/>
  <c r="V430" i="3"/>
  <c r="T430" i="3"/>
  <c r="R430" i="3"/>
  <c r="P430" i="3"/>
  <c r="N430" i="3"/>
  <c r="BH429" i="3"/>
  <c r="BF429" i="3"/>
  <c r="BD429" i="3"/>
  <c r="BB429" i="3"/>
  <c r="AZ429" i="3"/>
  <c r="AX429" i="3"/>
  <c r="AV429" i="3"/>
  <c r="AT429" i="3"/>
  <c r="AR429" i="3"/>
  <c r="AP429" i="3"/>
  <c r="AN429" i="3"/>
  <c r="AL429" i="3"/>
  <c r="AJ429" i="3"/>
  <c r="AH429" i="3"/>
  <c r="AF429" i="3"/>
  <c r="AD429" i="3"/>
  <c r="AB429" i="3"/>
  <c r="Z429" i="3"/>
  <c r="X429" i="3"/>
  <c r="V429" i="3"/>
  <c r="T429" i="3"/>
  <c r="R429" i="3"/>
  <c r="P429" i="3"/>
  <c r="N429" i="3"/>
  <c r="BI428" i="3"/>
  <c r="BG428" i="3"/>
  <c r="BE428" i="3"/>
  <c r="BC428" i="3"/>
  <c r="BA428" i="3"/>
  <c r="AY428" i="3"/>
  <c r="AW428" i="3"/>
  <c r="AU428" i="3"/>
  <c r="AS428" i="3"/>
  <c r="AQ428" i="3"/>
  <c r="AO428" i="3"/>
  <c r="AM428" i="3"/>
  <c r="AK428" i="3"/>
  <c r="AI428" i="3"/>
  <c r="AG428" i="3"/>
  <c r="AE428" i="3"/>
  <c r="AC428" i="3"/>
  <c r="AA428" i="3"/>
  <c r="Y428" i="3"/>
  <c r="W428" i="3"/>
  <c r="U428" i="3"/>
  <c r="S428" i="3"/>
  <c r="Q428" i="3"/>
  <c r="O428" i="3"/>
  <c r="M428" i="3"/>
  <c r="BI427" i="3"/>
  <c r="BG427" i="3"/>
  <c r="BE427" i="3"/>
  <c r="BC427" i="3"/>
  <c r="BA427" i="3"/>
  <c r="AY427" i="3"/>
  <c r="AW427" i="3"/>
  <c r="AU427" i="3"/>
  <c r="AS427" i="3"/>
  <c r="AQ427" i="3"/>
  <c r="AO427" i="3"/>
  <c r="AM427" i="3"/>
  <c r="AK427" i="3"/>
  <c r="AI427" i="3"/>
  <c r="AG427" i="3"/>
  <c r="AE427" i="3"/>
  <c r="AC427" i="3"/>
  <c r="AA427" i="3"/>
  <c r="Y427" i="3"/>
  <c r="W427" i="3"/>
  <c r="U427" i="3"/>
  <c r="S427" i="3"/>
  <c r="Q427" i="3"/>
  <c r="O427" i="3"/>
  <c r="M427" i="3"/>
  <c r="BH426" i="3"/>
  <c r="BF426" i="3"/>
  <c r="BD426" i="3"/>
  <c r="BB426" i="3"/>
  <c r="AZ426" i="3"/>
  <c r="AX426" i="3"/>
  <c r="AV426" i="3"/>
  <c r="AT426" i="3"/>
  <c r="AR426" i="3"/>
  <c r="AP426" i="3"/>
  <c r="AN426" i="3"/>
  <c r="AL426" i="3"/>
  <c r="AJ426" i="3"/>
  <c r="AH426" i="3"/>
  <c r="AF426" i="3"/>
  <c r="AD426" i="3"/>
  <c r="AB426" i="3"/>
  <c r="Z426" i="3"/>
  <c r="X426" i="3"/>
  <c r="V426" i="3"/>
  <c r="T426" i="3"/>
  <c r="R426" i="3"/>
  <c r="P426" i="3"/>
  <c r="N426" i="3"/>
  <c r="BH425" i="3"/>
  <c r="BF425" i="3"/>
  <c r="BD425" i="3"/>
  <c r="BB425" i="3"/>
  <c r="AZ425" i="3"/>
  <c r="AX425" i="3"/>
  <c r="AV425" i="3"/>
  <c r="AT425" i="3"/>
  <c r="AR425" i="3"/>
  <c r="AP425" i="3"/>
  <c r="AN425" i="3"/>
  <c r="AL425" i="3"/>
  <c r="AJ425" i="3"/>
  <c r="AH425" i="3"/>
  <c r="AF425" i="3"/>
  <c r="AD425" i="3"/>
  <c r="AB425" i="3"/>
  <c r="Z425" i="3"/>
  <c r="X425" i="3"/>
  <c r="V425" i="3"/>
  <c r="T425" i="3"/>
  <c r="R425" i="3"/>
  <c r="P425" i="3"/>
  <c r="N425" i="3"/>
  <c r="BI424" i="3"/>
  <c r="BG424" i="3"/>
  <c r="BE424" i="3"/>
  <c r="BC424" i="3"/>
  <c r="BA424" i="3"/>
  <c r="AY424" i="3"/>
  <c r="AW424" i="3"/>
  <c r="AU424" i="3"/>
  <c r="AS424" i="3"/>
  <c r="AQ424" i="3"/>
  <c r="AO424" i="3"/>
  <c r="AK424" i="3"/>
  <c r="AG424" i="3"/>
  <c r="AC424" i="3"/>
  <c r="Y424" i="3"/>
  <c r="U424" i="3"/>
  <c r="Q424" i="3"/>
  <c r="M424" i="3"/>
  <c r="BG423" i="3"/>
  <c r="BC423" i="3"/>
  <c r="AY423" i="3"/>
  <c r="AU423" i="3"/>
  <c r="AQ423" i="3"/>
  <c r="AM423" i="3"/>
  <c r="AI423" i="3"/>
  <c r="AE423" i="3"/>
  <c r="AA423" i="3"/>
  <c r="W423" i="3"/>
  <c r="S423" i="3"/>
  <c r="O423" i="3"/>
  <c r="BF422" i="3"/>
  <c r="BB422" i="3"/>
  <c r="AX422" i="3"/>
  <c r="AT422" i="3"/>
  <c r="AP422" i="3"/>
  <c r="AL422" i="3"/>
  <c r="AH422" i="3"/>
  <c r="AD422" i="3"/>
  <c r="Z422" i="3"/>
  <c r="V422" i="3"/>
  <c r="R422" i="3"/>
  <c r="N422" i="3"/>
  <c r="BH421" i="3"/>
  <c r="BD421" i="3"/>
  <c r="AZ421" i="3"/>
  <c r="AV421" i="3"/>
  <c r="AR421" i="3"/>
  <c r="AN421" i="3"/>
  <c r="AJ421" i="3"/>
  <c r="AF421" i="3"/>
  <c r="AB421" i="3"/>
  <c r="X421" i="3"/>
  <c r="T421" i="3"/>
  <c r="P421" i="3"/>
  <c r="BG420" i="3"/>
  <c r="BC420" i="3"/>
  <c r="AY420" i="3"/>
  <c r="AU420" i="3"/>
  <c r="AQ420" i="3"/>
  <c r="AM420" i="3"/>
  <c r="AI420" i="3"/>
  <c r="AE420" i="3"/>
  <c r="AA420" i="3"/>
  <c r="W420" i="3"/>
  <c r="S420" i="3"/>
  <c r="O420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T275" i="3" s="1"/>
  <c r="AJ275" i="3"/>
  <c r="AZ275" i="3"/>
  <c r="AA275" i="3"/>
  <c r="BG275" i="3"/>
  <c r="Q275" i="3"/>
  <c r="N274" i="3"/>
  <c r="P274" i="3"/>
  <c r="R274" i="3"/>
  <c r="T274" i="3"/>
  <c r="V274" i="3"/>
  <c r="X274" i="3"/>
  <c r="Z274" i="3"/>
  <c r="AB274" i="3"/>
  <c r="AD274" i="3"/>
  <c r="AF274" i="3"/>
  <c r="AH274" i="3"/>
  <c r="AJ274" i="3"/>
  <c r="AL274" i="3"/>
  <c r="AN274" i="3"/>
  <c r="AP274" i="3"/>
  <c r="AR274" i="3"/>
  <c r="AT274" i="3"/>
  <c r="AV274" i="3"/>
  <c r="AX274" i="3"/>
  <c r="AZ274" i="3"/>
  <c r="BB274" i="3"/>
  <c r="BD274" i="3"/>
  <c r="BF274" i="3"/>
  <c r="BH274" i="3"/>
  <c r="M274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O274" i="3"/>
  <c r="W274" i="3"/>
  <c r="AE274" i="3"/>
  <c r="AM274" i="3"/>
  <c r="AU274" i="3"/>
  <c r="BC274" i="3"/>
  <c r="S274" i="3"/>
  <c r="AA274" i="3"/>
  <c r="AI274" i="3"/>
  <c r="AQ274" i="3"/>
  <c r="AY274" i="3"/>
  <c r="BG274" i="3"/>
  <c r="L454" i="3"/>
  <c r="BB454" i="3" s="1"/>
  <c r="L453" i="3"/>
  <c r="BB453" i="3" s="1"/>
  <c r="L452" i="3"/>
  <c r="BB452" i="3" s="1"/>
  <c r="L451" i="3"/>
  <c r="BB451" i="3" s="1"/>
  <c r="L450" i="3"/>
  <c r="K450" i="3"/>
  <c r="L449" i="3"/>
  <c r="K449" i="3"/>
  <c r="K448" i="3"/>
  <c r="K447" i="3"/>
  <c r="K446" i="3"/>
  <c r="K444" i="3"/>
  <c r="L379" i="3"/>
  <c r="L376" i="3"/>
  <c r="K376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L371" i="3"/>
  <c r="K370" i="3"/>
  <c r="L369" i="3"/>
  <c r="K369" i="3"/>
  <c r="K368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L365" i="3"/>
  <c r="L363" i="3"/>
  <c r="K362" i="3"/>
  <c r="L361" i="3"/>
  <c r="K361" i="3"/>
  <c r="K360" i="3"/>
  <c r="K359" i="3"/>
  <c r="L355" i="3"/>
  <c r="K354" i="3"/>
  <c r="L353" i="3"/>
  <c r="K353" i="3"/>
  <c r="K352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N351" i="3"/>
  <c r="R351" i="3"/>
  <c r="V351" i="3"/>
  <c r="Z351" i="3"/>
  <c r="AD351" i="3"/>
  <c r="AH351" i="3"/>
  <c r="AL351" i="3"/>
  <c r="AP351" i="3"/>
  <c r="AT351" i="3"/>
  <c r="AX351" i="3"/>
  <c r="BB351" i="3"/>
  <c r="BF351" i="3"/>
  <c r="L347" i="3"/>
  <c r="M347" i="3" s="1"/>
  <c r="K346" i="3"/>
  <c r="L345" i="3"/>
  <c r="K345" i="3"/>
  <c r="K344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L339" i="3"/>
  <c r="S339" i="3" s="1"/>
  <c r="K338" i="3"/>
  <c r="L337" i="3"/>
  <c r="K337" i="3"/>
  <c r="K336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L331" i="3"/>
  <c r="W331" i="3" s="1"/>
  <c r="K330" i="3"/>
  <c r="L329" i="3"/>
  <c r="K329" i="3"/>
  <c r="K328" i="3"/>
  <c r="T327" i="3"/>
  <c r="AB327" i="3"/>
  <c r="AJ327" i="3"/>
  <c r="AR327" i="3"/>
  <c r="AZ327" i="3"/>
  <c r="BH327" i="3"/>
  <c r="S327" i="3"/>
  <c r="AA327" i="3"/>
  <c r="AI327" i="3"/>
  <c r="AQ327" i="3"/>
  <c r="AY327" i="3"/>
  <c r="BG327" i="3"/>
  <c r="L323" i="3"/>
  <c r="K322" i="3"/>
  <c r="L321" i="3"/>
  <c r="K321" i="3"/>
  <c r="K320" i="3"/>
  <c r="K319" i="3"/>
  <c r="L315" i="3"/>
  <c r="U315" i="3" s="1"/>
  <c r="K314" i="3"/>
  <c r="L313" i="3"/>
  <c r="K313" i="3"/>
  <c r="K312" i="3"/>
  <c r="K311" i="3"/>
  <c r="L307" i="3"/>
  <c r="AB307" i="3" s="1"/>
  <c r="K306" i="3"/>
  <c r="L305" i="3"/>
  <c r="K305" i="3"/>
  <c r="K304" i="3"/>
  <c r="K303" i="3"/>
  <c r="L299" i="3"/>
  <c r="W299" i="3" s="1"/>
  <c r="K298" i="3"/>
  <c r="L297" i="3"/>
  <c r="K297" i="3"/>
  <c r="O295" i="3"/>
  <c r="W295" i="3"/>
  <c r="AE295" i="3"/>
  <c r="AM295" i="3"/>
  <c r="AU295" i="3"/>
  <c r="BC295" i="3"/>
  <c r="N295" i="3"/>
  <c r="V295" i="3"/>
  <c r="AD295" i="3"/>
  <c r="AL295" i="3"/>
  <c r="AT295" i="3"/>
  <c r="BB295" i="3"/>
  <c r="L294" i="3"/>
  <c r="O294" i="3" s="1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L292" i="3"/>
  <c r="T291" i="3"/>
  <c r="AB291" i="3"/>
  <c r="AJ291" i="3"/>
  <c r="AR291" i="3"/>
  <c r="AZ291" i="3"/>
  <c r="BH291" i="3"/>
  <c r="S291" i="3"/>
  <c r="AA291" i="3"/>
  <c r="AI291" i="3"/>
  <c r="AQ291" i="3"/>
  <c r="AY291" i="3"/>
  <c r="BG291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BI290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8" i="3"/>
  <c r="O288" i="3"/>
  <c r="Q288" i="3"/>
  <c r="N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P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I454" i="3"/>
  <c r="BG454" i="3"/>
  <c r="BE454" i="3"/>
  <c r="BC454" i="3"/>
  <c r="BA454" i="3"/>
  <c r="AY454" i="3"/>
  <c r="AW454" i="3"/>
  <c r="AU454" i="3"/>
  <c r="AS454" i="3"/>
  <c r="AQ454" i="3"/>
  <c r="AO454" i="3"/>
  <c r="AM454" i="3"/>
  <c r="AK454" i="3"/>
  <c r="AI454" i="3"/>
  <c r="AG454" i="3"/>
  <c r="AE454" i="3"/>
  <c r="AC454" i="3"/>
  <c r="AA454" i="3"/>
  <c r="Y454" i="3"/>
  <c r="W454" i="3"/>
  <c r="U454" i="3"/>
  <c r="S454" i="3"/>
  <c r="Q454" i="3"/>
  <c r="O454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BI452" i="3"/>
  <c r="BG452" i="3"/>
  <c r="BE452" i="3"/>
  <c r="BC452" i="3"/>
  <c r="BA452" i="3"/>
  <c r="AY452" i="3"/>
  <c r="AW452" i="3"/>
  <c r="AU452" i="3"/>
  <c r="AS452" i="3"/>
  <c r="AQ452" i="3"/>
  <c r="AO452" i="3"/>
  <c r="AM452" i="3"/>
  <c r="AK452" i="3"/>
  <c r="AI452" i="3"/>
  <c r="AG452" i="3"/>
  <c r="AE452" i="3"/>
  <c r="AC452" i="3"/>
  <c r="AA452" i="3"/>
  <c r="Y452" i="3"/>
  <c r="W452" i="3"/>
  <c r="U452" i="3"/>
  <c r="S452" i="3"/>
  <c r="Q452" i="3"/>
  <c r="O452" i="3"/>
  <c r="BI451" i="3"/>
  <c r="BE451" i="3"/>
  <c r="BA451" i="3"/>
  <c r="AW451" i="3"/>
  <c r="AS451" i="3"/>
  <c r="AO451" i="3"/>
  <c r="AK451" i="3"/>
  <c r="AG451" i="3"/>
  <c r="AC451" i="3"/>
  <c r="Y451" i="3"/>
  <c r="U451" i="3"/>
  <c r="Q451" i="3"/>
  <c r="BH445" i="3"/>
  <c r="BF445" i="3"/>
  <c r="BD445" i="3"/>
  <c r="BB445" i="3"/>
  <c r="AZ445" i="3"/>
  <c r="AX445" i="3"/>
  <c r="AV445" i="3"/>
  <c r="AT445" i="3"/>
  <c r="AR445" i="3"/>
  <c r="AP445" i="3"/>
  <c r="AN445" i="3"/>
  <c r="AL445" i="3"/>
  <c r="AJ445" i="3"/>
  <c r="AH445" i="3"/>
  <c r="AF445" i="3"/>
  <c r="AD445" i="3"/>
  <c r="AB445" i="3"/>
  <c r="Z445" i="3"/>
  <c r="X445" i="3"/>
  <c r="V445" i="3"/>
  <c r="T445" i="3"/>
  <c r="R445" i="3"/>
  <c r="P445" i="3"/>
  <c r="BH443" i="3"/>
  <c r="BF443" i="3"/>
  <c r="BD443" i="3"/>
  <c r="BB443" i="3"/>
  <c r="AZ443" i="3"/>
  <c r="AX443" i="3"/>
  <c r="AV443" i="3"/>
  <c r="AT443" i="3"/>
  <c r="AR443" i="3"/>
  <c r="AP443" i="3"/>
  <c r="AN443" i="3"/>
  <c r="AL443" i="3"/>
  <c r="AJ443" i="3"/>
  <c r="AH443" i="3"/>
  <c r="AF443" i="3"/>
  <c r="AD443" i="3"/>
  <c r="AB443" i="3"/>
  <c r="Z443" i="3"/>
  <c r="X443" i="3"/>
  <c r="V443" i="3"/>
  <c r="T443" i="3"/>
  <c r="R443" i="3"/>
  <c r="P443" i="3"/>
  <c r="BH442" i="3"/>
  <c r="BF442" i="3"/>
  <c r="BD442" i="3"/>
  <c r="BB442" i="3"/>
  <c r="AZ442" i="3"/>
  <c r="AX442" i="3"/>
  <c r="AV442" i="3"/>
  <c r="AT442" i="3"/>
  <c r="AR442" i="3"/>
  <c r="AP442" i="3"/>
  <c r="AN442" i="3"/>
  <c r="AL442" i="3"/>
  <c r="AJ442" i="3"/>
  <c r="AH442" i="3"/>
  <c r="AF442" i="3"/>
  <c r="AD442" i="3"/>
  <c r="AB442" i="3"/>
  <c r="Z442" i="3"/>
  <c r="X442" i="3"/>
  <c r="V442" i="3"/>
  <c r="T442" i="3"/>
  <c r="R442" i="3"/>
  <c r="P442" i="3"/>
  <c r="BI441" i="3"/>
  <c r="BG441" i="3"/>
  <c r="BE441" i="3"/>
  <c r="BC441" i="3"/>
  <c r="BA441" i="3"/>
  <c r="AY441" i="3"/>
  <c r="AW441" i="3"/>
  <c r="AU441" i="3"/>
  <c r="AS441" i="3"/>
  <c r="AQ441" i="3"/>
  <c r="AO441" i="3"/>
  <c r="AM441" i="3"/>
  <c r="AK441" i="3"/>
  <c r="AI441" i="3"/>
  <c r="AG441" i="3"/>
  <c r="AE441" i="3"/>
  <c r="AC441" i="3"/>
  <c r="AA441" i="3"/>
  <c r="Y441" i="3"/>
  <c r="W441" i="3"/>
  <c r="U441" i="3"/>
  <c r="S441" i="3"/>
  <c r="Q441" i="3"/>
  <c r="O441" i="3"/>
  <c r="BH440" i="3"/>
  <c r="BF440" i="3"/>
  <c r="BD440" i="3"/>
  <c r="BB440" i="3"/>
  <c r="AZ440" i="3"/>
  <c r="AX440" i="3"/>
  <c r="AV440" i="3"/>
  <c r="AT440" i="3"/>
  <c r="AR440" i="3"/>
  <c r="AP440" i="3"/>
  <c r="AN440" i="3"/>
  <c r="AL440" i="3"/>
  <c r="AJ440" i="3"/>
  <c r="AH440" i="3"/>
  <c r="AF440" i="3"/>
  <c r="AD440" i="3"/>
  <c r="AB440" i="3"/>
  <c r="Z440" i="3"/>
  <c r="X440" i="3"/>
  <c r="V440" i="3"/>
  <c r="T440" i="3"/>
  <c r="R440" i="3"/>
  <c r="P440" i="3"/>
  <c r="BH439" i="3"/>
  <c r="BF439" i="3"/>
  <c r="BD439" i="3"/>
  <c r="BB439" i="3"/>
  <c r="AZ439" i="3"/>
  <c r="AX439" i="3"/>
  <c r="AV439" i="3"/>
  <c r="AT439" i="3"/>
  <c r="AR439" i="3"/>
  <c r="AP439" i="3"/>
  <c r="AN439" i="3"/>
  <c r="AL439" i="3"/>
  <c r="AJ439" i="3"/>
  <c r="AH439" i="3"/>
  <c r="AF439" i="3"/>
  <c r="AD439" i="3"/>
  <c r="AB439" i="3"/>
  <c r="Z439" i="3"/>
  <c r="X439" i="3"/>
  <c r="V439" i="3"/>
  <c r="T439" i="3"/>
  <c r="R439" i="3"/>
  <c r="P439" i="3"/>
  <c r="BI438" i="3"/>
  <c r="BG438" i="3"/>
  <c r="BE438" i="3"/>
  <c r="BC438" i="3"/>
  <c r="BA438" i="3"/>
  <c r="AY438" i="3"/>
  <c r="AW438" i="3"/>
  <c r="AU438" i="3"/>
  <c r="AS438" i="3"/>
  <c r="AQ438" i="3"/>
  <c r="AO438" i="3"/>
  <c r="AM438" i="3"/>
  <c r="AK438" i="3"/>
  <c r="AI438" i="3"/>
  <c r="AG438" i="3"/>
  <c r="AE438" i="3"/>
  <c r="AC438" i="3"/>
  <c r="AA438" i="3"/>
  <c r="Y438" i="3"/>
  <c r="W438" i="3"/>
  <c r="U438" i="3"/>
  <c r="S438" i="3"/>
  <c r="Q438" i="3"/>
  <c r="O438" i="3"/>
  <c r="BI437" i="3"/>
  <c r="BG437" i="3"/>
  <c r="BE437" i="3"/>
  <c r="BC437" i="3"/>
  <c r="BA437" i="3"/>
  <c r="AY437" i="3"/>
  <c r="AW437" i="3"/>
  <c r="AU437" i="3"/>
  <c r="AS437" i="3"/>
  <c r="AQ437" i="3"/>
  <c r="AO437" i="3"/>
  <c r="AM437" i="3"/>
  <c r="AK437" i="3"/>
  <c r="AI437" i="3"/>
  <c r="AG437" i="3"/>
  <c r="AE437" i="3"/>
  <c r="AC437" i="3"/>
  <c r="AA437" i="3"/>
  <c r="Y437" i="3"/>
  <c r="W437" i="3"/>
  <c r="U437" i="3"/>
  <c r="S437" i="3"/>
  <c r="Q437" i="3"/>
  <c r="O437" i="3"/>
  <c r="BH436" i="3"/>
  <c r="BF436" i="3"/>
  <c r="BD436" i="3"/>
  <c r="BB436" i="3"/>
  <c r="AZ436" i="3"/>
  <c r="AX436" i="3"/>
  <c r="AV436" i="3"/>
  <c r="AT436" i="3"/>
  <c r="AR436" i="3"/>
  <c r="AP436" i="3"/>
  <c r="AN436" i="3"/>
  <c r="AL436" i="3"/>
  <c r="AJ436" i="3"/>
  <c r="AH436" i="3"/>
  <c r="AF436" i="3"/>
  <c r="AD436" i="3"/>
  <c r="AB436" i="3"/>
  <c r="Z436" i="3"/>
  <c r="X436" i="3"/>
  <c r="V436" i="3"/>
  <c r="T436" i="3"/>
  <c r="R436" i="3"/>
  <c r="P436" i="3"/>
  <c r="BH435" i="3"/>
  <c r="BF435" i="3"/>
  <c r="BD435" i="3"/>
  <c r="BB435" i="3"/>
  <c r="AZ435" i="3"/>
  <c r="AX435" i="3"/>
  <c r="AV435" i="3"/>
  <c r="AT435" i="3"/>
  <c r="AR435" i="3"/>
  <c r="AP435" i="3"/>
  <c r="AN435" i="3"/>
  <c r="AL435" i="3"/>
  <c r="AJ435" i="3"/>
  <c r="AH435" i="3"/>
  <c r="AF435" i="3"/>
  <c r="AD435" i="3"/>
  <c r="AB435" i="3"/>
  <c r="Z435" i="3"/>
  <c r="X435" i="3"/>
  <c r="V435" i="3"/>
  <c r="T435" i="3"/>
  <c r="R435" i="3"/>
  <c r="P435" i="3"/>
  <c r="BI434" i="3"/>
  <c r="BG434" i="3"/>
  <c r="BE434" i="3"/>
  <c r="BC434" i="3"/>
  <c r="BA434" i="3"/>
  <c r="AY434" i="3"/>
  <c r="AW434" i="3"/>
  <c r="AU434" i="3"/>
  <c r="AS434" i="3"/>
  <c r="AQ434" i="3"/>
  <c r="AO434" i="3"/>
  <c r="AM434" i="3"/>
  <c r="AK434" i="3"/>
  <c r="AI434" i="3"/>
  <c r="AG434" i="3"/>
  <c r="AE434" i="3"/>
  <c r="AC434" i="3"/>
  <c r="AA434" i="3"/>
  <c r="Y434" i="3"/>
  <c r="W434" i="3"/>
  <c r="U434" i="3"/>
  <c r="S434" i="3"/>
  <c r="Q434" i="3"/>
  <c r="O434" i="3"/>
  <c r="BI433" i="3"/>
  <c r="BG433" i="3"/>
  <c r="BE433" i="3"/>
  <c r="BC433" i="3"/>
  <c r="BA433" i="3"/>
  <c r="AY433" i="3"/>
  <c r="AW433" i="3"/>
  <c r="AU433" i="3"/>
  <c r="AS433" i="3"/>
  <c r="AQ433" i="3"/>
  <c r="AO433" i="3"/>
  <c r="AM433" i="3"/>
  <c r="AK433" i="3"/>
  <c r="AI433" i="3"/>
  <c r="AG433" i="3"/>
  <c r="AE433" i="3"/>
  <c r="AC433" i="3"/>
  <c r="AA433" i="3"/>
  <c r="Y433" i="3"/>
  <c r="W433" i="3"/>
  <c r="U433" i="3"/>
  <c r="S433" i="3"/>
  <c r="Q433" i="3"/>
  <c r="O433" i="3"/>
  <c r="BH432" i="3"/>
  <c r="BF432" i="3"/>
  <c r="BD432" i="3"/>
  <c r="BB432" i="3"/>
  <c r="AZ432" i="3"/>
  <c r="AX432" i="3"/>
  <c r="AV432" i="3"/>
  <c r="AT432" i="3"/>
  <c r="AR432" i="3"/>
  <c r="AP432" i="3"/>
  <c r="AN432" i="3"/>
  <c r="AL432" i="3"/>
  <c r="AJ432" i="3"/>
  <c r="AH432" i="3"/>
  <c r="AF432" i="3"/>
  <c r="AD432" i="3"/>
  <c r="AB432" i="3"/>
  <c r="Z432" i="3"/>
  <c r="X432" i="3"/>
  <c r="V432" i="3"/>
  <c r="T432" i="3"/>
  <c r="R432" i="3"/>
  <c r="P432" i="3"/>
  <c r="BH431" i="3"/>
  <c r="BF431" i="3"/>
  <c r="BD431" i="3"/>
  <c r="BB431" i="3"/>
  <c r="AZ431" i="3"/>
  <c r="AX431" i="3"/>
  <c r="AV431" i="3"/>
  <c r="AT431" i="3"/>
  <c r="AR431" i="3"/>
  <c r="AP431" i="3"/>
  <c r="AN431" i="3"/>
  <c r="AL431" i="3"/>
  <c r="AJ431" i="3"/>
  <c r="AH431" i="3"/>
  <c r="AF431" i="3"/>
  <c r="AD431" i="3"/>
  <c r="AB431" i="3"/>
  <c r="Z431" i="3"/>
  <c r="X431" i="3"/>
  <c r="V431" i="3"/>
  <c r="T431" i="3"/>
  <c r="R431" i="3"/>
  <c r="P431" i="3"/>
  <c r="BI430" i="3"/>
  <c r="BG430" i="3"/>
  <c r="BE430" i="3"/>
  <c r="BC430" i="3"/>
  <c r="BA430" i="3"/>
  <c r="AY430" i="3"/>
  <c r="AW430" i="3"/>
  <c r="AU430" i="3"/>
  <c r="AS430" i="3"/>
  <c r="AQ430" i="3"/>
  <c r="AO430" i="3"/>
  <c r="AM430" i="3"/>
  <c r="AK430" i="3"/>
  <c r="AI430" i="3"/>
  <c r="AG430" i="3"/>
  <c r="AE430" i="3"/>
  <c r="AC430" i="3"/>
  <c r="AA430" i="3"/>
  <c r="Y430" i="3"/>
  <c r="W430" i="3"/>
  <c r="U430" i="3"/>
  <c r="S430" i="3"/>
  <c r="Q430" i="3"/>
  <c r="O430" i="3"/>
  <c r="BI429" i="3"/>
  <c r="BG429" i="3"/>
  <c r="BE429" i="3"/>
  <c r="BC429" i="3"/>
  <c r="BA429" i="3"/>
  <c r="AY429" i="3"/>
  <c r="AW429" i="3"/>
  <c r="AU429" i="3"/>
  <c r="AS429" i="3"/>
  <c r="AQ429" i="3"/>
  <c r="AO429" i="3"/>
  <c r="AM429" i="3"/>
  <c r="AK429" i="3"/>
  <c r="AI429" i="3"/>
  <c r="AG429" i="3"/>
  <c r="AE429" i="3"/>
  <c r="AC429" i="3"/>
  <c r="AA429" i="3"/>
  <c r="Y429" i="3"/>
  <c r="W429" i="3"/>
  <c r="U429" i="3"/>
  <c r="S429" i="3"/>
  <c r="Q429" i="3"/>
  <c r="O429" i="3"/>
  <c r="BH428" i="3"/>
  <c r="BF428" i="3"/>
  <c r="BD428" i="3"/>
  <c r="BB428" i="3"/>
  <c r="AZ428" i="3"/>
  <c r="AX428" i="3"/>
  <c r="AV428" i="3"/>
  <c r="AT428" i="3"/>
  <c r="AR428" i="3"/>
  <c r="AP428" i="3"/>
  <c r="AN428" i="3"/>
  <c r="AL428" i="3"/>
  <c r="AJ428" i="3"/>
  <c r="AH428" i="3"/>
  <c r="AF428" i="3"/>
  <c r="AD428" i="3"/>
  <c r="AB428" i="3"/>
  <c r="Z428" i="3"/>
  <c r="X428" i="3"/>
  <c r="V428" i="3"/>
  <c r="T428" i="3"/>
  <c r="R428" i="3"/>
  <c r="P428" i="3"/>
  <c r="BH427" i="3"/>
  <c r="BF427" i="3"/>
  <c r="BD427" i="3"/>
  <c r="BB427" i="3"/>
  <c r="AZ427" i="3"/>
  <c r="AX427" i="3"/>
  <c r="AV427" i="3"/>
  <c r="AT427" i="3"/>
  <c r="AR427" i="3"/>
  <c r="AP427" i="3"/>
  <c r="AN427" i="3"/>
  <c r="AL427" i="3"/>
  <c r="AJ427" i="3"/>
  <c r="AH427" i="3"/>
  <c r="AF427" i="3"/>
  <c r="AD427" i="3"/>
  <c r="AB427" i="3"/>
  <c r="Z427" i="3"/>
  <c r="X427" i="3"/>
  <c r="V427" i="3"/>
  <c r="T427" i="3"/>
  <c r="R427" i="3"/>
  <c r="P427" i="3"/>
  <c r="BI426" i="3"/>
  <c r="BG426" i="3"/>
  <c r="BE426" i="3"/>
  <c r="BC426" i="3"/>
  <c r="BA426" i="3"/>
  <c r="AY426" i="3"/>
  <c r="AW426" i="3"/>
  <c r="AU426" i="3"/>
  <c r="AS426" i="3"/>
  <c r="AQ426" i="3"/>
  <c r="AO426" i="3"/>
  <c r="AM426" i="3"/>
  <c r="AK426" i="3"/>
  <c r="AI426" i="3"/>
  <c r="AG426" i="3"/>
  <c r="AE426" i="3"/>
  <c r="AC426" i="3"/>
  <c r="AA426" i="3"/>
  <c r="Y426" i="3"/>
  <c r="W426" i="3"/>
  <c r="U426" i="3"/>
  <c r="S426" i="3"/>
  <c r="Q426" i="3"/>
  <c r="O426" i="3"/>
  <c r="BI425" i="3"/>
  <c r="BG425" i="3"/>
  <c r="BE425" i="3"/>
  <c r="BC425" i="3"/>
  <c r="BA425" i="3"/>
  <c r="AY425" i="3"/>
  <c r="AW425" i="3"/>
  <c r="AU425" i="3"/>
  <c r="AS425" i="3"/>
  <c r="AQ425" i="3"/>
  <c r="AO425" i="3"/>
  <c r="AM425" i="3"/>
  <c r="AK425" i="3"/>
  <c r="AI425" i="3"/>
  <c r="AG425" i="3"/>
  <c r="AE425" i="3"/>
  <c r="AC425" i="3"/>
  <c r="AA425" i="3"/>
  <c r="Y425" i="3"/>
  <c r="W425" i="3"/>
  <c r="U425" i="3"/>
  <c r="S425" i="3"/>
  <c r="Q425" i="3"/>
  <c r="O425" i="3"/>
  <c r="BH424" i="3"/>
  <c r="BF424" i="3"/>
  <c r="BD424" i="3"/>
  <c r="BB424" i="3"/>
  <c r="AZ424" i="3"/>
  <c r="AX424" i="3"/>
  <c r="AV424" i="3"/>
  <c r="AT424" i="3"/>
  <c r="AR424" i="3"/>
  <c r="AP424" i="3"/>
  <c r="AM424" i="3"/>
  <c r="AI424" i="3"/>
  <c r="AE424" i="3"/>
  <c r="AA424" i="3"/>
  <c r="W424" i="3"/>
  <c r="S424" i="3"/>
  <c r="O424" i="3"/>
  <c r="BI423" i="3"/>
  <c r="BE423" i="3"/>
  <c r="BA423" i="3"/>
  <c r="AW423" i="3"/>
  <c r="AS423" i="3"/>
  <c r="AO423" i="3"/>
  <c r="AK423" i="3"/>
  <c r="AG423" i="3"/>
  <c r="AC423" i="3"/>
  <c r="Y423" i="3"/>
  <c r="U423" i="3"/>
  <c r="Q423" i="3"/>
  <c r="M423" i="3"/>
  <c r="BH422" i="3"/>
  <c r="BD422" i="3"/>
  <c r="AZ422" i="3"/>
  <c r="AV422" i="3"/>
  <c r="AR422" i="3"/>
  <c r="AN422" i="3"/>
  <c r="AJ422" i="3"/>
  <c r="AF422" i="3"/>
  <c r="AB422" i="3"/>
  <c r="X422" i="3"/>
  <c r="T422" i="3"/>
  <c r="P422" i="3"/>
  <c r="BK422" i="3" s="1"/>
  <c r="BF421" i="3"/>
  <c r="BB421" i="3"/>
  <c r="AX421" i="3"/>
  <c r="AT421" i="3"/>
  <c r="AP421" i="3"/>
  <c r="AL421" i="3"/>
  <c r="AH421" i="3"/>
  <c r="AD421" i="3"/>
  <c r="Z421" i="3"/>
  <c r="V421" i="3"/>
  <c r="R421" i="3"/>
  <c r="N421" i="3"/>
  <c r="BI420" i="3"/>
  <c r="BE420" i="3"/>
  <c r="BA420" i="3"/>
  <c r="AW420" i="3"/>
  <c r="AS420" i="3"/>
  <c r="AO420" i="3"/>
  <c r="AK420" i="3"/>
  <c r="AG420" i="3"/>
  <c r="AC420" i="3"/>
  <c r="Y420" i="3"/>
  <c r="U420" i="3"/>
  <c r="Q420" i="3"/>
  <c r="M420" i="3"/>
  <c r="BL442" i="3"/>
  <c r="BN441" i="3"/>
  <c r="BK442" i="3"/>
  <c r="BM443" i="3"/>
  <c r="BM440" i="3"/>
  <c r="BN437" i="3"/>
  <c r="BN433" i="3"/>
  <c r="BN429" i="3"/>
  <c r="BN425" i="3"/>
  <c r="BN423" i="3"/>
  <c r="BN421" i="3"/>
  <c r="BK374" i="3"/>
  <c r="BM367" i="3"/>
  <c r="BK367" i="3"/>
  <c r="BJ380" i="3"/>
  <c r="BM375" i="3"/>
  <c r="BK372" i="3"/>
  <c r="BN357" i="3"/>
  <c r="BL350" i="3"/>
  <c r="BN349" i="3"/>
  <c r="BM274" i="3"/>
  <c r="BN274" i="3"/>
  <c r="BL289" i="3"/>
  <c r="BJ289" i="3"/>
  <c r="BK289" i="3"/>
  <c r="BN366" i="3"/>
  <c r="BK358" i="3"/>
  <c r="BJ350" i="3"/>
  <c r="BK350" i="3"/>
  <c r="BL349" i="3"/>
  <c r="BL343" i="3"/>
  <c r="BN342" i="3"/>
  <c r="BL341" i="3"/>
  <c r="BL335" i="3"/>
  <c r="BL334" i="3"/>
  <c r="BN334" i="3"/>
  <c r="BJ333" i="3"/>
  <c r="BL333" i="3"/>
  <c r="BK290" i="3"/>
  <c r="BL290" i="3"/>
  <c r="BM288" i="3"/>
  <c r="BM287" i="3"/>
  <c r="BN287" i="3"/>
  <c r="BM325" i="3"/>
  <c r="BK318" i="3"/>
  <c r="BL318" i="3"/>
  <c r="BJ317" i="3"/>
  <c r="BK317" i="3"/>
  <c r="BM310" i="3"/>
  <c r="BN309" i="3"/>
  <c r="BK302" i="3"/>
  <c r="BL302" i="3"/>
  <c r="BJ301" i="3"/>
  <c r="BK301" i="3"/>
  <c r="BM293" i="3"/>
  <c r="L364" i="3"/>
  <c r="Q364" i="3" s="1"/>
  <c r="L348" i="3"/>
  <c r="L332" i="3"/>
  <c r="Q332" i="3" s="1"/>
  <c r="L316" i="3"/>
  <c r="L300" i="3"/>
  <c r="L360" i="3"/>
  <c r="L344" i="3"/>
  <c r="L328" i="3"/>
  <c r="L312" i="3"/>
  <c r="L296" i="3"/>
  <c r="O296" i="3" s="1"/>
  <c r="L444" i="3"/>
  <c r="L356" i="3"/>
  <c r="L340" i="3"/>
  <c r="L324" i="3"/>
  <c r="L308" i="3"/>
  <c r="U308" i="3" s="1"/>
  <c r="K377" i="3"/>
  <c r="K373" i="3"/>
  <c r="K378" i="3"/>
  <c r="K379" i="3"/>
  <c r="K371" i="3"/>
  <c r="E197" i="3"/>
  <c r="F197" i="3"/>
  <c r="G197" i="3"/>
  <c r="H197" i="3"/>
  <c r="I197" i="3"/>
  <c r="J197" i="3"/>
  <c r="K197" i="3"/>
  <c r="L197" i="3"/>
  <c r="E198" i="3"/>
  <c r="F198" i="3"/>
  <c r="G198" i="3"/>
  <c r="H198" i="3"/>
  <c r="L198" i="3" s="1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L200" i="3"/>
  <c r="E201" i="3"/>
  <c r="F201" i="3"/>
  <c r="G201" i="3"/>
  <c r="H201" i="3"/>
  <c r="I201" i="3"/>
  <c r="J201" i="3"/>
  <c r="L201" i="3" s="1"/>
  <c r="E202" i="3"/>
  <c r="F202" i="3"/>
  <c r="G202" i="3"/>
  <c r="H202" i="3"/>
  <c r="L202" i="3" s="1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L204" i="3"/>
  <c r="E205" i="3"/>
  <c r="F205" i="3"/>
  <c r="G205" i="3"/>
  <c r="H205" i="3"/>
  <c r="I205" i="3"/>
  <c r="J205" i="3"/>
  <c r="L205" i="3" s="1"/>
  <c r="E206" i="3"/>
  <c r="F206" i="3"/>
  <c r="G206" i="3"/>
  <c r="H206" i="3"/>
  <c r="L206" i="3" s="1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L208" i="3"/>
  <c r="E209" i="3"/>
  <c r="F209" i="3"/>
  <c r="G209" i="3"/>
  <c r="H209" i="3"/>
  <c r="I209" i="3"/>
  <c r="J209" i="3"/>
  <c r="L209" i="3" s="1"/>
  <c r="E210" i="3"/>
  <c r="F210" i="3"/>
  <c r="G210" i="3"/>
  <c r="H210" i="3"/>
  <c r="L210" i="3" s="1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L212" i="3"/>
  <c r="E213" i="3"/>
  <c r="F213" i="3"/>
  <c r="G213" i="3"/>
  <c r="H213" i="3"/>
  <c r="I213" i="3"/>
  <c r="J213" i="3"/>
  <c r="L213" i="3" s="1"/>
  <c r="E214" i="3"/>
  <c r="F214" i="3"/>
  <c r="G214" i="3"/>
  <c r="H214" i="3"/>
  <c r="L214" i="3" s="1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L216" i="3"/>
  <c r="E217" i="3"/>
  <c r="F217" i="3"/>
  <c r="G217" i="3"/>
  <c r="H217" i="3"/>
  <c r="I217" i="3"/>
  <c r="J217" i="3"/>
  <c r="L217" i="3" s="1"/>
  <c r="E218" i="3"/>
  <c r="F218" i="3"/>
  <c r="G218" i="3"/>
  <c r="H218" i="3"/>
  <c r="L218" i="3" s="1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L220" i="3"/>
  <c r="E221" i="3"/>
  <c r="F221" i="3"/>
  <c r="G221" i="3"/>
  <c r="H221" i="3"/>
  <c r="I221" i="3"/>
  <c r="J221" i="3"/>
  <c r="L221" i="3" s="1"/>
  <c r="E222" i="3"/>
  <c r="F222" i="3"/>
  <c r="G222" i="3"/>
  <c r="H222" i="3"/>
  <c r="L222" i="3" s="1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L224" i="3"/>
  <c r="E225" i="3"/>
  <c r="F225" i="3"/>
  <c r="G225" i="3"/>
  <c r="H225" i="3"/>
  <c r="I225" i="3"/>
  <c r="J225" i="3"/>
  <c r="L225" i="3" s="1"/>
  <c r="E226" i="3"/>
  <c r="F226" i="3"/>
  <c r="G226" i="3"/>
  <c r="H226" i="3"/>
  <c r="L226" i="3" s="1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L228" i="3"/>
  <c r="E229" i="3"/>
  <c r="F229" i="3"/>
  <c r="G229" i="3"/>
  <c r="H229" i="3"/>
  <c r="I229" i="3"/>
  <c r="J229" i="3"/>
  <c r="L229" i="3" s="1"/>
  <c r="E230" i="3"/>
  <c r="F230" i="3"/>
  <c r="G230" i="3"/>
  <c r="H230" i="3"/>
  <c r="L230" i="3" s="1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L232" i="3"/>
  <c r="E233" i="3"/>
  <c r="F233" i="3"/>
  <c r="G233" i="3"/>
  <c r="H233" i="3"/>
  <c r="I233" i="3"/>
  <c r="J233" i="3"/>
  <c r="L233" i="3" s="1"/>
  <c r="E234" i="3"/>
  <c r="F234" i="3"/>
  <c r="G234" i="3"/>
  <c r="H234" i="3"/>
  <c r="L234" i="3" s="1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L236" i="3"/>
  <c r="E237" i="3"/>
  <c r="F237" i="3"/>
  <c r="G237" i="3"/>
  <c r="H237" i="3"/>
  <c r="I237" i="3"/>
  <c r="J237" i="3"/>
  <c r="L237" i="3" s="1"/>
  <c r="E238" i="3"/>
  <c r="F238" i="3"/>
  <c r="G238" i="3"/>
  <c r="H238" i="3"/>
  <c r="L238" i="3" s="1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L240" i="3"/>
  <c r="E241" i="3"/>
  <c r="F241" i="3"/>
  <c r="G241" i="3"/>
  <c r="H241" i="3"/>
  <c r="I241" i="3"/>
  <c r="J241" i="3"/>
  <c r="L241" i="3" s="1"/>
  <c r="E242" i="3"/>
  <c r="F242" i="3"/>
  <c r="G242" i="3"/>
  <c r="H242" i="3"/>
  <c r="L242" i="3" s="1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L244" i="3"/>
  <c r="E245" i="3"/>
  <c r="F245" i="3"/>
  <c r="G245" i="3"/>
  <c r="H245" i="3"/>
  <c r="I245" i="3"/>
  <c r="J245" i="3"/>
  <c r="L245" i="3" s="1"/>
  <c r="E246" i="3"/>
  <c r="F246" i="3"/>
  <c r="G246" i="3"/>
  <c r="H246" i="3"/>
  <c r="L246" i="3" s="1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L248" i="3"/>
  <c r="E249" i="3"/>
  <c r="F249" i="3"/>
  <c r="G249" i="3"/>
  <c r="H249" i="3"/>
  <c r="I249" i="3"/>
  <c r="J249" i="3"/>
  <c r="L249" i="3" s="1"/>
  <c r="E250" i="3"/>
  <c r="F250" i="3"/>
  <c r="G250" i="3"/>
  <c r="H250" i="3"/>
  <c r="L250" i="3" s="1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L265" i="3" s="1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L269" i="3" s="1"/>
  <c r="J269" i="3"/>
  <c r="E270" i="3"/>
  <c r="F270" i="3"/>
  <c r="G270" i="3"/>
  <c r="H270" i="3"/>
  <c r="I270" i="3"/>
  <c r="J270" i="3"/>
  <c r="E271" i="3"/>
  <c r="F271" i="3"/>
  <c r="G271" i="3"/>
  <c r="H271" i="3"/>
  <c r="I271" i="3"/>
  <c r="L271" i="3" s="1"/>
  <c r="J271" i="3"/>
  <c r="E272" i="3"/>
  <c r="F272" i="3"/>
  <c r="G272" i="3"/>
  <c r="H272" i="3"/>
  <c r="I272" i="3"/>
  <c r="J272" i="3"/>
  <c r="E190" i="3"/>
  <c r="F190" i="3"/>
  <c r="K190" i="3" s="1"/>
  <c r="G190" i="3"/>
  <c r="H190" i="3"/>
  <c r="L190" i="3" s="1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L192" i="3" s="1"/>
  <c r="J192" i="3"/>
  <c r="E193" i="3"/>
  <c r="F193" i="3"/>
  <c r="G193" i="3"/>
  <c r="H193" i="3"/>
  <c r="I193" i="3"/>
  <c r="J193" i="3"/>
  <c r="L193" i="3" s="1"/>
  <c r="E194" i="3"/>
  <c r="F194" i="3"/>
  <c r="G194" i="3"/>
  <c r="H194" i="3"/>
  <c r="L194" i="3" s="1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K271" i="3" l="1"/>
  <c r="K269" i="3"/>
  <c r="K194" i="3"/>
  <c r="L191" i="3"/>
  <c r="L267" i="3"/>
  <c r="K265" i="3"/>
  <c r="L263" i="3"/>
  <c r="K263" i="3"/>
  <c r="K257" i="3"/>
  <c r="K256" i="3"/>
  <c r="K255" i="3"/>
  <c r="K254" i="3"/>
  <c r="K253" i="3"/>
  <c r="K252" i="3"/>
  <c r="K248" i="3"/>
  <c r="M248" i="3" s="1"/>
  <c r="K244" i="3"/>
  <c r="O244" i="3" s="1"/>
  <c r="K240" i="3"/>
  <c r="M240" i="3" s="1"/>
  <c r="K236" i="3"/>
  <c r="O236" i="3" s="1"/>
  <c r="K232" i="3"/>
  <c r="P232" i="3" s="1"/>
  <c r="K228" i="3"/>
  <c r="P228" i="3" s="1"/>
  <c r="K224" i="3"/>
  <c r="P224" i="3" s="1"/>
  <c r="K220" i="3"/>
  <c r="M220" i="3" s="1"/>
  <c r="K216" i="3"/>
  <c r="M216" i="3" s="1"/>
  <c r="K212" i="3"/>
  <c r="N212" i="3" s="1"/>
  <c r="K208" i="3"/>
  <c r="M208" i="3" s="1"/>
  <c r="K204" i="3"/>
  <c r="M204" i="3" s="1"/>
  <c r="K200" i="3"/>
  <c r="N324" i="3"/>
  <c r="P324" i="3"/>
  <c r="X324" i="3"/>
  <c r="AF324" i="3"/>
  <c r="AN324" i="3"/>
  <c r="AV324" i="3"/>
  <c r="BD324" i="3"/>
  <c r="O324" i="3"/>
  <c r="W324" i="3"/>
  <c r="AE324" i="3"/>
  <c r="AM324" i="3"/>
  <c r="AU324" i="3"/>
  <c r="BC324" i="3"/>
  <c r="T324" i="3"/>
  <c r="AB324" i="3"/>
  <c r="AJ324" i="3"/>
  <c r="AR324" i="3"/>
  <c r="AZ324" i="3"/>
  <c r="BH324" i="3"/>
  <c r="S324" i="3"/>
  <c r="AA324" i="3"/>
  <c r="AI324" i="3"/>
  <c r="AQ324" i="3"/>
  <c r="AY324" i="3"/>
  <c r="BG324" i="3"/>
  <c r="M356" i="3"/>
  <c r="O356" i="3"/>
  <c r="W356" i="3"/>
  <c r="AE356" i="3"/>
  <c r="AM356" i="3"/>
  <c r="AU356" i="3"/>
  <c r="BC356" i="3"/>
  <c r="N356" i="3"/>
  <c r="V356" i="3"/>
  <c r="AD356" i="3"/>
  <c r="AL356" i="3"/>
  <c r="AT356" i="3"/>
  <c r="BB356" i="3"/>
  <c r="S356" i="3"/>
  <c r="AA356" i="3"/>
  <c r="AI356" i="3"/>
  <c r="AQ356" i="3"/>
  <c r="AY356" i="3"/>
  <c r="BG356" i="3"/>
  <c r="R356" i="3"/>
  <c r="Z356" i="3"/>
  <c r="AH356" i="3"/>
  <c r="AP356" i="3"/>
  <c r="AX356" i="3"/>
  <c r="BF356" i="3"/>
  <c r="M316" i="3"/>
  <c r="O316" i="3"/>
  <c r="W316" i="3"/>
  <c r="AE316" i="3"/>
  <c r="AM316" i="3"/>
  <c r="AU316" i="3"/>
  <c r="BC316" i="3"/>
  <c r="N316" i="3"/>
  <c r="V316" i="3"/>
  <c r="S316" i="3"/>
  <c r="AA316" i="3"/>
  <c r="AI316" i="3"/>
  <c r="AQ316" i="3"/>
  <c r="AY316" i="3"/>
  <c r="BG316" i="3"/>
  <c r="R316" i="3"/>
  <c r="Z316" i="3"/>
  <c r="AH316" i="3"/>
  <c r="M348" i="3"/>
  <c r="O348" i="3"/>
  <c r="W348" i="3"/>
  <c r="AE348" i="3"/>
  <c r="AM348" i="3"/>
  <c r="AU348" i="3"/>
  <c r="BC348" i="3"/>
  <c r="N348" i="3"/>
  <c r="V348" i="3"/>
  <c r="AD348" i="3"/>
  <c r="AL348" i="3"/>
  <c r="AT348" i="3"/>
  <c r="BB348" i="3"/>
  <c r="S348" i="3"/>
  <c r="AA348" i="3"/>
  <c r="AI348" i="3"/>
  <c r="AQ348" i="3"/>
  <c r="AY348" i="3"/>
  <c r="BG348" i="3"/>
  <c r="R348" i="3"/>
  <c r="Z348" i="3"/>
  <c r="AH348" i="3"/>
  <c r="AP348" i="3"/>
  <c r="AX348" i="3"/>
  <c r="BF348" i="3"/>
  <c r="BH296" i="3"/>
  <c r="AZ296" i="3"/>
  <c r="AR296" i="3"/>
  <c r="AJ296" i="3"/>
  <c r="AB296" i="3"/>
  <c r="T296" i="3"/>
  <c r="BI296" i="3"/>
  <c r="BA296" i="3"/>
  <c r="AS296" i="3"/>
  <c r="AK296" i="3"/>
  <c r="AC296" i="3"/>
  <c r="U296" i="3"/>
  <c r="M296" i="3"/>
  <c r="Q323" i="3"/>
  <c r="AG323" i="3"/>
  <c r="AW323" i="3"/>
  <c r="P323" i="3"/>
  <c r="AF323" i="3"/>
  <c r="AV323" i="3"/>
  <c r="Y323" i="3"/>
  <c r="AO323" i="3"/>
  <c r="BE323" i="3"/>
  <c r="X323" i="3"/>
  <c r="AN323" i="3"/>
  <c r="BD323" i="3"/>
  <c r="Q355" i="3"/>
  <c r="AG355" i="3"/>
  <c r="AW355" i="3"/>
  <c r="P355" i="3"/>
  <c r="AF355" i="3"/>
  <c r="AV355" i="3"/>
  <c r="Y355" i="3"/>
  <c r="AO355" i="3"/>
  <c r="BE355" i="3"/>
  <c r="X355" i="3"/>
  <c r="AN355" i="3"/>
  <c r="BD355" i="3"/>
  <c r="W363" i="3"/>
  <c r="AM363" i="3"/>
  <c r="BC363" i="3"/>
  <c r="V363" i="3"/>
  <c r="AL363" i="3"/>
  <c r="BB363" i="3"/>
  <c r="O363" i="3"/>
  <c r="AE363" i="3"/>
  <c r="AU363" i="3"/>
  <c r="N363" i="3"/>
  <c r="AD363" i="3"/>
  <c r="AT363" i="3"/>
  <c r="BM421" i="3"/>
  <c r="BL422" i="3"/>
  <c r="BK425" i="3"/>
  <c r="BK426" i="3"/>
  <c r="BM426" i="3"/>
  <c r="BL427" i="3"/>
  <c r="BN428" i="3"/>
  <c r="BJ428" i="3"/>
  <c r="BK429" i="3"/>
  <c r="BK430" i="3"/>
  <c r="BM430" i="3"/>
  <c r="BL431" i="3"/>
  <c r="BN432" i="3"/>
  <c r="BJ432" i="3"/>
  <c r="BK433" i="3"/>
  <c r="BK434" i="3"/>
  <c r="BM434" i="3"/>
  <c r="BL435" i="3"/>
  <c r="BJ436" i="3"/>
  <c r="BK437" i="3"/>
  <c r="BK438" i="3"/>
  <c r="BM438" i="3"/>
  <c r="BL439" i="3"/>
  <c r="BJ440" i="3"/>
  <c r="BK441" i="3"/>
  <c r="BJ441" i="3"/>
  <c r="BL441" i="3"/>
  <c r="BN442" i="3"/>
  <c r="BM442" i="3"/>
  <c r="BN443" i="3"/>
  <c r="BJ443" i="3"/>
  <c r="BL445" i="3"/>
  <c r="BM445" i="3"/>
  <c r="BJ445" i="3"/>
  <c r="N451" i="3"/>
  <c r="AD451" i="3"/>
  <c r="AT451" i="3"/>
  <c r="N452" i="3"/>
  <c r="V452" i="3"/>
  <c r="AD452" i="3"/>
  <c r="AL452" i="3"/>
  <c r="AT452" i="3"/>
  <c r="N453" i="3"/>
  <c r="AD453" i="3"/>
  <c r="AT453" i="3"/>
  <c r="N454" i="3"/>
  <c r="V454" i="3"/>
  <c r="AD454" i="3"/>
  <c r="AL454" i="3"/>
  <c r="AT454" i="3"/>
  <c r="AT299" i="3"/>
  <c r="AD299" i="3"/>
  <c r="N299" i="3"/>
  <c r="AU299" i="3"/>
  <c r="AE299" i="3"/>
  <c r="O299" i="3"/>
  <c r="AY307" i="3"/>
  <c r="AI307" i="3"/>
  <c r="S307" i="3"/>
  <c r="AZ307" i="3"/>
  <c r="AJ307" i="3"/>
  <c r="T307" i="3"/>
  <c r="BI315" i="3"/>
  <c r="AS315" i="3"/>
  <c r="AC315" i="3"/>
  <c r="AX315" i="3"/>
  <c r="AH315" i="3"/>
  <c r="R315" i="3"/>
  <c r="M315" i="3"/>
  <c r="BB316" i="3"/>
  <c r="AT316" i="3"/>
  <c r="AL316" i="3"/>
  <c r="K192" i="3"/>
  <c r="L257" i="3"/>
  <c r="L256" i="3"/>
  <c r="L255" i="3"/>
  <c r="L254" i="3"/>
  <c r="L253" i="3"/>
  <c r="L252" i="3"/>
  <c r="L251" i="3"/>
  <c r="K250" i="3"/>
  <c r="L247" i="3"/>
  <c r="K246" i="3"/>
  <c r="L243" i="3"/>
  <c r="K242" i="3"/>
  <c r="L239" i="3"/>
  <c r="K238" i="3"/>
  <c r="L235" i="3"/>
  <c r="K234" i="3"/>
  <c r="L231" i="3"/>
  <c r="K230" i="3"/>
  <c r="L227" i="3"/>
  <c r="K226" i="3"/>
  <c r="L223" i="3"/>
  <c r="K222" i="3"/>
  <c r="L219" i="3"/>
  <c r="K218" i="3"/>
  <c r="L215" i="3"/>
  <c r="K214" i="3"/>
  <c r="L211" i="3"/>
  <c r="K210" i="3"/>
  <c r="L207" i="3"/>
  <c r="K206" i="3"/>
  <c r="L203" i="3"/>
  <c r="K202" i="3"/>
  <c r="L199" i="3"/>
  <c r="K198" i="3"/>
  <c r="BD296" i="3"/>
  <c r="AV296" i="3"/>
  <c r="AN296" i="3"/>
  <c r="AF296" i="3"/>
  <c r="X296" i="3"/>
  <c r="P296" i="3"/>
  <c r="BE296" i="3"/>
  <c r="AW296" i="3"/>
  <c r="AO296" i="3"/>
  <c r="AG296" i="3"/>
  <c r="Y296" i="3"/>
  <c r="Q296" i="3"/>
  <c r="N365" i="3"/>
  <c r="T365" i="3"/>
  <c r="AB365" i="3"/>
  <c r="AJ365" i="3"/>
  <c r="AR365" i="3"/>
  <c r="AZ365" i="3"/>
  <c r="BH365" i="3"/>
  <c r="S365" i="3"/>
  <c r="AA365" i="3"/>
  <c r="AI365" i="3"/>
  <c r="AQ365" i="3"/>
  <c r="AY365" i="3"/>
  <c r="BG365" i="3"/>
  <c r="P365" i="3"/>
  <c r="X365" i="3"/>
  <c r="AF365" i="3"/>
  <c r="AN365" i="3"/>
  <c r="AV365" i="3"/>
  <c r="BD365" i="3"/>
  <c r="O365" i="3"/>
  <c r="W365" i="3"/>
  <c r="AE365" i="3"/>
  <c r="AM365" i="3"/>
  <c r="AU365" i="3"/>
  <c r="BC365" i="3"/>
  <c r="BH452" i="3"/>
  <c r="M452" i="3"/>
  <c r="BH454" i="3"/>
  <c r="M454" i="3"/>
  <c r="AW275" i="3"/>
  <c r="AK275" i="3"/>
  <c r="AQ275" i="3"/>
  <c r="BH275" i="3"/>
  <c r="AR275" i="3"/>
  <c r="AB275" i="3"/>
  <c r="V451" i="3"/>
  <c r="AL451" i="3"/>
  <c r="R452" i="3"/>
  <c r="Z452" i="3"/>
  <c r="AH452" i="3"/>
  <c r="AP452" i="3"/>
  <c r="AX452" i="3"/>
  <c r="BF452" i="3"/>
  <c r="V453" i="3"/>
  <c r="AL453" i="3"/>
  <c r="R454" i="3"/>
  <c r="Z454" i="3"/>
  <c r="AH454" i="3"/>
  <c r="AP454" i="3"/>
  <c r="AX454" i="3"/>
  <c r="BF454" i="3"/>
  <c r="BB299" i="3"/>
  <c r="AL299" i="3"/>
  <c r="V299" i="3"/>
  <c r="BC299" i="3"/>
  <c r="AM299" i="3"/>
  <c r="BG307" i="3"/>
  <c r="AQ307" i="3"/>
  <c r="AA307" i="3"/>
  <c r="BH307" i="3"/>
  <c r="AR307" i="3"/>
  <c r="BA315" i="3"/>
  <c r="AK315" i="3"/>
  <c r="BF315" i="3"/>
  <c r="AP315" i="3"/>
  <c r="Z315" i="3"/>
  <c r="BF316" i="3"/>
  <c r="AX316" i="3"/>
  <c r="AP316" i="3"/>
  <c r="AD316" i="3"/>
  <c r="BM326" i="3"/>
  <c r="BN333" i="3"/>
  <c r="BN341" i="3"/>
  <c r="BJ341" i="3"/>
  <c r="BK342" i="3"/>
  <c r="BL342" i="3"/>
  <c r="BN350" i="3"/>
  <c r="BL357" i="3"/>
  <c r="BJ358" i="3"/>
  <c r="BL366" i="3"/>
  <c r="BN372" i="3"/>
  <c r="BJ374" i="3"/>
  <c r="W381" i="3"/>
  <c r="O381" i="3"/>
  <c r="BD381" i="3"/>
  <c r="AV381" i="3"/>
  <c r="AN381" i="3"/>
  <c r="AF381" i="3"/>
  <c r="X381" i="3"/>
  <c r="AR273" i="3"/>
  <c r="BD273" i="3"/>
  <c r="X273" i="3"/>
  <c r="AX273" i="3"/>
  <c r="AH273" i="3"/>
  <c r="R273" i="3"/>
  <c r="BE273" i="3"/>
  <c r="AW273" i="3"/>
  <c r="AO273" i="3"/>
  <c r="AG273" i="3"/>
  <c r="Y273" i="3"/>
  <c r="Q273" i="3"/>
  <c r="L196" i="3"/>
  <c r="L266" i="3"/>
  <c r="M265" i="3"/>
  <c r="BN265" i="3" s="1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3" i="3"/>
  <c r="P263" i="3"/>
  <c r="BN263" i="3" s="1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AB192" i="3"/>
  <c r="AR192" i="3"/>
  <c r="BH192" i="3"/>
  <c r="AO192" i="3"/>
  <c r="W192" i="3"/>
  <c r="AU192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Q190" i="3"/>
  <c r="Y190" i="3"/>
  <c r="AG190" i="3"/>
  <c r="AO190" i="3"/>
  <c r="AS190" i="3"/>
  <c r="BA190" i="3"/>
  <c r="BI190" i="3"/>
  <c r="M190" i="3"/>
  <c r="U190" i="3"/>
  <c r="AC190" i="3"/>
  <c r="AK190" i="3"/>
  <c r="AW190" i="3"/>
  <c r="BE190" i="3"/>
  <c r="BL190" i="3" s="1"/>
  <c r="L272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Y250" i="3"/>
  <c r="AO250" i="3"/>
  <c r="BE250" i="3"/>
  <c r="W246" i="3"/>
  <c r="AM246" i="3"/>
  <c r="BC246" i="3"/>
  <c r="U242" i="3"/>
  <c r="AK242" i="3"/>
  <c r="BA242" i="3"/>
  <c r="S238" i="3"/>
  <c r="AI238" i="3"/>
  <c r="AY238" i="3"/>
  <c r="Q234" i="3"/>
  <c r="AG234" i="3"/>
  <c r="AW234" i="3"/>
  <c r="O230" i="3"/>
  <c r="AE230" i="3"/>
  <c r="AU230" i="3"/>
  <c r="M226" i="3"/>
  <c r="AC226" i="3"/>
  <c r="AS226" i="3"/>
  <c r="BI226" i="3"/>
  <c r="AA222" i="3"/>
  <c r="AQ222" i="3"/>
  <c r="BG222" i="3"/>
  <c r="Z218" i="3"/>
  <c r="AP218" i="3"/>
  <c r="BF218" i="3"/>
  <c r="Y214" i="3"/>
  <c r="AO214" i="3"/>
  <c r="BE214" i="3"/>
  <c r="X210" i="3"/>
  <c r="AN210" i="3"/>
  <c r="BD210" i="3"/>
  <c r="X206" i="3"/>
  <c r="AL206" i="3"/>
  <c r="AT206" i="3"/>
  <c r="BB206" i="3"/>
  <c r="N202" i="3"/>
  <c r="V202" i="3"/>
  <c r="AD202" i="3"/>
  <c r="AL202" i="3"/>
  <c r="AT202" i="3"/>
  <c r="BB202" i="3"/>
  <c r="O202" i="3"/>
  <c r="AC202" i="3"/>
  <c r="AS202" i="3"/>
  <c r="BI202" i="3"/>
  <c r="AA202" i="3"/>
  <c r="AQ202" i="3"/>
  <c r="BG202" i="3"/>
  <c r="T198" i="3"/>
  <c r="AB198" i="3"/>
  <c r="AJ198" i="3"/>
  <c r="AR198" i="3"/>
  <c r="AZ198" i="3"/>
  <c r="BH198" i="3"/>
  <c r="Y198" i="3"/>
  <c r="AO198" i="3"/>
  <c r="BE198" i="3"/>
  <c r="W198" i="3"/>
  <c r="AQ198" i="3"/>
  <c r="AU198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N197" i="3"/>
  <c r="R197" i="3"/>
  <c r="V197" i="3"/>
  <c r="Z197" i="3"/>
  <c r="AD197" i="3"/>
  <c r="AH197" i="3"/>
  <c r="AL197" i="3"/>
  <c r="AP197" i="3"/>
  <c r="AT197" i="3"/>
  <c r="AX197" i="3"/>
  <c r="BB197" i="3"/>
  <c r="BF197" i="3"/>
  <c r="P197" i="3"/>
  <c r="T197" i="3"/>
  <c r="X197" i="3"/>
  <c r="AB197" i="3"/>
  <c r="AJ197" i="3"/>
  <c r="AN197" i="3"/>
  <c r="AV197" i="3"/>
  <c r="BD197" i="3"/>
  <c r="AF197" i="3"/>
  <c r="AR197" i="3"/>
  <c r="AZ197" i="3"/>
  <c r="BH197" i="3"/>
  <c r="BH271" i="3"/>
  <c r="BD271" i="3"/>
  <c r="AZ271" i="3"/>
  <c r="AV271" i="3"/>
  <c r="AR271" i="3"/>
  <c r="AN271" i="3"/>
  <c r="AJ271" i="3"/>
  <c r="AF271" i="3"/>
  <c r="AB271" i="3"/>
  <c r="X271" i="3"/>
  <c r="T271" i="3"/>
  <c r="P271" i="3"/>
  <c r="BH269" i="3"/>
  <c r="BD269" i="3"/>
  <c r="AZ269" i="3"/>
  <c r="AV269" i="3"/>
  <c r="AR269" i="3"/>
  <c r="AN269" i="3"/>
  <c r="AJ269" i="3"/>
  <c r="AF269" i="3"/>
  <c r="AB269" i="3"/>
  <c r="X269" i="3"/>
  <c r="T269" i="3"/>
  <c r="P269" i="3"/>
  <c r="BF265" i="3"/>
  <c r="BB265" i="3"/>
  <c r="AX265" i="3"/>
  <c r="AT265" i="3"/>
  <c r="AP265" i="3"/>
  <c r="AL265" i="3"/>
  <c r="AH265" i="3"/>
  <c r="AD265" i="3"/>
  <c r="Z265" i="3"/>
  <c r="V265" i="3"/>
  <c r="R265" i="3"/>
  <c r="N265" i="3"/>
  <c r="BG263" i="3"/>
  <c r="BC263" i="3"/>
  <c r="AY263" i="3"/>
  <c r="AU263" i="3"/>
  <c r="AQ263" i="3"/>
  <c r="AM263" i="3"/>
  <c r="AI263" i="3"/>
  <c r="AE263" i="3"/>
  <c r="AA263" i="3"/>
  <c r="W263" i="3"/>
  <c r="S263" i="3"/>
  <c r="O263" i="3"/>
  <c r="BF257" i="3"/>
  <c r="BB257" i="3"/>
  <c r="AX257" i="3"/>
  <c r="AT257" i="3"/>
  <c r="AP257" i="3"/>
  <c r="AL257" i="3"/>
  <c r="AH257" i="3"/>
  <c r="AD257" i="3"/>
  <c r="Z257" i="3"/>
  <c r="V257" i="3"/>
  <c r="R257" i="3"/>
  <c r="BA256" i="3"/>
  <c r="AK256" i="3"/>
  <c r="U256" i="3"/>
  <c r="BG255" i="3"/>
  <c r="BC255" i="3"/>
  <c r="AY255" i="3"/>
  <c r="AU255" i="3"/>
  <c r="AQ255" i="3"/>
  <c r="AM255" i="3"/>
  <c r="AI255" i="3"/>
  <c r="AE255" i="3"/>
  <c r="AA255" i="3"/>
  <c r="W255" i="3"/>
  <c r="S255" i="3"/>
  <c r="BB254" i="3"/>
  <c r="AL254" i="3"/>
  <c r="V254" i="3"/>
  <c r="BH253" i="3"/>
  <c r="BD253" i="3"/>
  <c r="AZ253" i="3"/>
  <c r="AV253" i="3"/>
  <c r="AR253" i="3"/>
  <c r="AN253" i="3"/>
  <c r="AJ253" i="3"/>
  <c r="AF253" i="3"/>
  <c r="AB253" i="3"/>
  <c r="X253" i="3"/>
  <c r="T253" i="3"/>
  <c r="BC252" i="3"/>
  <c r="AM252" i="3"/>
  <c r="W252" i="3"/>
  <c r="AZ250" i="3"/>
  <c r="AJ250" i="3"/>
  <c r="T250" i="3"/>
  <c r="BI248" i="3"/>
  <c r="BE248" i="3"/>
  <c r="BA248" i="3"/>
  <c r="AW248" i="3"/>
  <c r="AS248" i="3"/>
  <c r="AO248" i="3"/>
  <c r="AK248" i="3"/>
  <c r="AG248" i="3"/>
  <c r="AC248" i="3"/>
  <c r="Y248" i="3"/>
  <c r="U248" i="3"/>
  <c r="Q248" i="3"/>
  <c r="AX246" i="3"/>
  <c r="AH246" i="3"/>
  <c r="R246" i="3"/>
  <c r="BG244" i="3"/>
  <c r="BC244" i="3"/>
  <c r="AY244" i="3"/>
  <c r="AU244" i="3"/>
  <c r="AQ244" i="3"/>
  <c r="AM244" i="3"/>
  <c r="AI244" i="3"/>
  <c r="AE244" i="3"/>
  <c r="AA244" i="3"/>
  <c r="W244" i="3"/>
  <c r="S244" i="3"/>
  <c r="BD242" i="3"/>
  <c r="AN242" i="3"/>
  <c r="X242" i="3"/>
  <c r="BI240" i="3"/>
  <c r="BE240" i="3"/>
  <c r="BA240" i="3"/>
  <c r="AW240" i="3"/>
  <c r="AS240" i="3"/>
  <c r="AO240" i="3"/>
  <c r="AK240" i="3"/>
  <c r="AG240" i="3"/>
  <c r="AC240" i="3"/>
  <c r="Y240" i="3"/>
  <c r="U240" i="3"/>
  <c r="Q240" i="3"/>
  <c r="BB238" i="3"/>
  <c r="AL238" i="3"/>
  <c r="V238" i="3"/>
  <c r="BG236" i="3"/>
  <c r="BC236" i="3"/>
  <c r="AY236" i="3"/>
  <c r="AU236" i="3"/>
  <c r="AQ236" i="3"/>
  <c r="AM236" i="3"/>
  <c r="AI236" i="3"/>
  <c r="AE236" i="3"/>
  <c r="AA236" i="3"/>
  <c r="W236" i="3"/>
  <c r="S236" i="3"/>
  <c r="AX234" i="3"/>
  <c r="AH234" i="3"/>
  <c r="R234" i="3"/>
  <c r="BH232" i="3"/>
  <c r="BD232" i="3"/>
  <c r="AZ232" i="3"/>
  <c r="AV232" i="3"/>
  <c r="AR232" i="3"/>
  <c r="AN232" i="3"/>
  <c r="AJ232" i="3"/>
  <c r="AF232" i="3"/>
  <c r="AB232" i="3"/>
  <c r="X232" i="3"/>
  <c r="T232" i="3"/>
  <c r="BB230" i="3"/>
  <c r="AL230" i="3"/>
  <c r="V230" i="3"/>
  <c r="BH228" i="3"/>
  <c r="BD228" i="3"/>
  <c r="AZ228" i="3"/>
  <c r="AV228" i="3"/>
  <c r="AR228" i="3"/>
  <c r="AN228" i="3"/>
  <c r="AJ228" i="3"/>
  <c r="AF228" i="3"/>
  <c r="AB228" i="3"/>
  <c r="X228" i="3"/>
  <c r="T228" i="3"/>
  <c r="AX226" i="3"/>
  <c r="AH226" i="3"/>
  <c r="R226" i="3"/>
  <c r="BH224" i="3"/>
  <c r="BD224" i="3"/>
  <c r="AZ224" i="3"/>
  <c r="AV224" i="3"/>
  <c r="AR224" i="3"/>
  <c r="AN224" i="3"/>
  <c r="AJ224" i="3"/>
  <c r="AF224" i="3"/>
  <c r="AB224" i="3"/>
  <c r="X224" i="3"/>
  <c r="T224" i="3"/>
  <c r="BB222" i="3"/>
  <c r="AL222" i="3"/>
  <c r="V222" i="3"/>
  <c r="BI220" i="3"/>
  <c r="BE220" i="3"/>
  <c r="BA220" i="3"/>
  <c r="AW220" i="3"/>
  <c r="AS220" i="3"/>
  <c r="AO220" i="3"/>
  <c r="AK220" i="3"/>
  <c r="AG220" i="3"/>
  <c r="AC220" i="3"/>
  <c r="Y220" i="3"/>
  <c r="U220" i="3"/>
  <c r="Q220" i="3"/>
  <c r="BE218" i="3"/>
  <c r="AO218" i="3"/>
  <c r="Y218" i="3"/>
  <c r="BI216" i="3"/>
  <c r="BE216" i="3"/>
  <c r="BA216" i="3"/>
  <c r="AW216" i="3"/>
  <c r="AS216" i="3"/>
  <c r="AO216" i="3"/>
  <c r="AK216" i="3"/>
  <c r="AG216" i="3"/>
  <c r="AC216" i="3"/>
  <c r="Y216" i="3"/>
  <c r="U216" i="3"/>
  <c r="Q216" i="3"/>
  <c r="BF214" i="3"/>
  <c r="AP214" i="3"/>
  <c r="Z214" i="3"/>
  <c r="BF212" i="3"/>
  <c r="BB212" i="3"/>
  <c r="AX212" i="3"/>
  <c r="AT212" i="3"/>
  <c r="AP212" i="3"/>
  <c r="AL212" i="3"/>
  <c r="AH212" i="3"/>
  <c r="AD212" i="3"/>
  <c r="Z212" i="3"/>
  <c r="V212" i="3"/>
  <c r="R212" i="3"/>
  <c r="AU210" i="3"/>
  <c r="AE210" i="3"/>
  <c r="O210" i="3"/>
  <c r="BI208" i="3"/>
  <c r="BE208" i="3"/>
  <c r="BA208" i="3"/>
  <c r="AW208" i="3"/>
  <c r="AS208" i="3"/>
  <c r="AO208" i="3"/>
  <c r="AK208" i="3"/>
  <c r="AG208" i="3"/>
  <c r="AC208" i="3"/>
  <c r="Y208" i="3"/>
  <c r="U208" i="3"/>
  <c r="Q208" i="3"/>
  <c r="AU206" i="3"/>
  <c r="AE206" i="3"/>
  <c r="O206" i="3"/>
  <c r="BI204" i="3"/>
  <c r="BE204" i="3"/>
  <c r="BA204" i="3"/>
  <c r="AW204" i="3"/>
  <c r="AS204" i="3"/>
  <c r="AO204" i="3"/>
  <c r="AK204" i="3"/>
  <c r="AG204" i="3"/>
  <c r="AC204" i="3"/>
  <c r="Y204" i="3"/>
  <c r="U204" i="3"/>
  <c r="Q204" i="3"/>
  <c r="L195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M194" i="3"/>
  <c r="Q194" i="3"/>
  <c r="U194" i="3"/>
  <c r="Y194" i="3"/>
  <c r="AC194" i="3"/>
  <c r="AG194" i="3"/>
  <c r="AK194" i="3"/>
  <c r="AS194" i="3"/>
  <c r="BA194" i="3"/>
  <c r="BE194" i="3"/>
  <c r="AO194" i="3"/>
  <c r="AW194" i="3"/>
  <c r="BI194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6" i="3"/>
  <c r="V256" i="3"/>
  <c r="AD256" i="3"/>
  <c r="AL256" i="3"/>
  <c r="AT256" i="3"/>
  <c r="BB256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4" i="3"/>
  <c r="U254" i="3"/>
  <c r="AC254" i="3"/>
  <c r="AK254" i="3"/>
  <c r="AS254" i="3"/>
  <c r="BA254" i="3"/>
  <c r="BI254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2" i="3"/>
  <c r="V252" i="3"/>
  <c r="AD252" i="3"/>
  <c r="AL252" i="3"/>
  <c r="AT252" i="3"/>
  <c r="BB252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0" i="3"/>
  <c r="BN240" i="3" s="1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O200" i="3"/>
  <c r="S200" i="3"/>
  <c r="W200" i="3"/>
  <c r="AA200" i="3"/>
  <c r="AE200" i="3"/>
  <c r="AI200" i="3"/>
  <c r="AK200" i="3"/>
  <c r="AO200" i="3"/>
  <c r="AS200" i="3"/>
  <c r="AW200" i="3"/>
  <c r="BA200" i="3"/>
  <c r="BE200" i="3"/>
  <c r="BI200" i="3"/>
  <c r="M200" i="3"/>
  <c r="Q200" i="3"/>
  <c r="U200" i="3"/>
  <c r="Y200" i="3"/>
  <c r="AC200" i="3"/>
  <c r="AG200" i="3"/>
  <c r="AM200" i="3"/>
  <c r="AQ200" i="3"/>
  <c r="AU200" i="3"/>
  <c r="AY200" i="3"/>
  <c r="BC200" i="3"/>
  <c r="BG200" i="3"/>
  <c r="BF271" i="3"/>
  <c r="BB271" i="3"/>
  <c r="AX271" i="3"/>
  <c r="AT271" i="3"/>
  <c r="AP271" i="3"/>
  <c r="AL271" i="3"/>
  <c r="AH271" i="3"/>
  <c r="AD271" i="3"/>
  <c r="Z271" i="3"/>
  <c r="V271" i="3"/>
  <c r="R271" i="3"/>
  <c r="N271" i="3"/>
  <c r="BJ271" i="3" s="1"/>
  <c r="BF269" i="3"/>
  <c r="BB269" i="3"/>
  <c r="AX269" i="3"/>
  <c r="AT269" i="3"/>
  <c r="AP269" i="3"/>
  <c r="AL269" i="3"/>
  <c r="AH269" i="3"/>
  <c r="AD269" i="3"/>
  <c r="Z269" i="3"/>
  <c r="V269" i="3"/>
  <c r="R269" i="3"/>
  <c r="N269" i="3"/>
  <c r="BN269" i="3" s="1"/>
  <c r="BH265" i="3"/>
  <c r="BD265" i="3"/>
  <c r="AZ265" i="3"/>
  <c r="AV265" i="3"/>
  <c r="AR265" i="3"/>
  <c r="AN265" i="3"/>
  <c r="AJ265" i="3"/>
  <c r="AF265" i="3"/>
  <c r="AB265" i="3"/>
  <c r="X265" i="3"/>
  <c r="T265" i="3"/>
  <c r="P265" i="3"/>
  <c r="BK265" i="3" s="1"/>
  <c r="BI263" i="3"/>
  <c r="BE263" i="3"/>
  <c r="BA263" i="3"/>
  <c r="AW263" i="3"/>
  <c r="AS263" i="3"/>
  <c r="AO263" i="3"/>
  <c r="AK263" i="3"/>
  <c r="AG263" i="3"/>
  <c r="AC263" i="3"/>
  <c r="Y263" i="3"/>
  <c r="U263" i="3"/>
  <c r="Q263" i="3"/>
  <c r="M263" i="3"/>
  <c r="BH257" i="3"/>
  <c r="BD257" i="3"/>
  <c r="AZ257" i="3"/>
  <c r="AV257" i="3"/>
  <c r="AR257" i="3"/>
  <c r="AN257" i="3"/>
  <c r="AJ257" i="3"/>
  <c r="AF257" i="3"/>
  <c r="AB257" i="3"/>
  <c r="X257" i="3"/>
  <c r="T257" i="3"/>
  <c r="BM257" i="3" s="1"/>
  <c r="P257" i="3"/>
  <c r="BG256" i="3"/>
  <c r="AQ256" i="3"/>
  <c r="AA256" i="3"/>
  <c r="BI255" i="3"/>
  <c r="BE255" i="3"/>
  <c r="BA255" i="3"/>
  <c r="AW255" i="3"/>
  <c r="AS255" i="3"/>
  <c r="AO255" i="3"/>
  <c r="AK255" i="3"/>
  <c r="AG255" i="3"/>
  <c r="AC255" i="3"/>
  <c r="Y255" i="3"/>
  <c r="U255" i="3"/>
  <c r="Q255" i="3"/>
  <c r="M255" i="3"/>
  <c r="AV254" i="3"/>
  <c r="AF254" i="3"/>
  <c r="P254" i="3"/>
  <c r="BF253" i="3"/>
  <c r="BB253" i="3"/>
  <c r="AX253" i="3"/>
  <c r="AT253" i="3"/>
  <c r="AP253" i="3"/>
  <c r="AL253" i="3"/>
  <c r="AH253" i="3"/>
  <c r="AD253" i="3"/>
  <c r="Z253" i="3"/>
  <c r="V253" i="3"/>
  <c r="R253" i="3"/>
  <c r="N253" i="3"/>
  <c r="AW252" i="3"/>
  <c r="AG252" i="3"/>
  <c r="Q252" i="3"/>
  <c r="AX250" i="3"/>
  <c r="AH250" i="3"/>
  <c r="R250" i="3"/>
  <c r="BG248" i="3"/>
  <c r="BC248" i="3"/>
  <c r="AY248" i="3"/>
  <c r="AU248" i="3"/>
  <c r="AQ248" i="3"/>
  <c r="AM248" i="3"/>
  <c r="AI248" i="3"/>
  <c r="AE248" i="3"/>
  <c r="AA248" i="3"/>
  <c r="W248" i="3"/>
  <c r="S248" i="3"/>
  <c r="O248" i="3"/>
  <c r="AZ246" i="3"/>
  <c r="AJ246" i="3"/>
  <c r="T246" i="3"/>
  <c r="BI244" i="3"/>
  <c r="BE244" i="3"/>
  <c r="BA244" i="3"/>
  <c r="AW244" i="3"/>
  <c r="AS244" i="3"/>
  <c r="AO244" i="3"/>
  <c r="AK244" i="3"/>
  <c r="AG244" i="3"/>
  <c r="AC244" i="3"/>
  <c r="Y244" i="3"/>
  <c r="U244" i="3"/>
  <c r="Q244" i="3"/>
  <c r="M244" i="3"/>
  <c r="BB242" i="3"/>
  <c r="AL242" i="3"/>
  <c r="V242" i="3"/>
  <c r="BG240" i="3"/>
  <c r="BC240" i="3"/>
  <c r="AY240" i="3"/>
  <c r="AU240" i="3"/>
  <c r="AQ240" i="3"/>
  <c r="AM240" i="3"/>
  <c r="AI240" i="3"/>
  <c r="AE240" i="3"/>
  <c r="AA240" i="3"/>
  <c r="W240" i="3"/>
  <c r="S240" i="3"/>
  <c r="O240" i="3"/>
  <c r="BD238" i="3"/>
  <c r="AN238" i="3"/>
  <c r="X238" i="3"/>
  <c r="BI236" i="3"/>
  <c r="BE236" i="3"/>
  <c r="BA236" i="3"/>
  <c r="AW236" i="3"/>
  <c r="AS236" i="3"/>
  <c r="AO236" i="3"/>
  <c r="AK236" i="3"/>
  <c r="AG236" i="3"/>
  <c r="AC236" i="3"/>
  <c r="Y236" i="3"/>
  <c r="U236" i="3"/>
  <c r="Q236" i="3"/>
  <c r="M236" i="3"/>
  <c r="AZ234" i="3"/>
  <c r="AJ234" i="3"/>
  <c r="T234" i="3"/>
  <c r="BF232" i="3"/>
  <c r="BB232" i="3"/>
  <c r="AX232" i="3"/>
  <c r="AT232" i="3"/>
  <c r="AP232" i="3"/>
  <c r="AL232" i="3"/>
  <c r="AH232" i="3"/>
  <c r="AD232" i="3"/>
  <c r="Z232" i="3"/>
  <c r="V232" i="3"/>
  <c r="R232" i="3"/>
  <c r="N232" i="3"/>
  <c r="AZ230" i="3"/>
  <c r="AJ230" i="3"/>
  <c r="T230" i="3"/>
  <c r="BF228" i="3"/>
  <c r="BB228" i="3"/>
  <c r="AX228" i="3"/>
  <c r="AT228" i="3"/>
  <c r="AP228" i="3"/>
  <c r="AL228" i="3"/>
  <c r="AH228" i="3"/>
  <c r="AD228" i="3"/>
  <c r="Z228" i="3"/>
  <c r="V228" i="3"/>
  <c r="R228" i="3"/>
  <c r="N228" i="3"/>
  <c r="AZ226" i="3"/>
  <c r="AJ226" i="3"/>
  <c r="T226" i="3"/>
  <c r="BF224" i="3"/>
  <c r="BB224" i="3"/>
  <c r="AX224" i="3"/>
  <c r="AT224" i="3"/>
  <c r="AP224" i="3"/>
  <c r="AL224" i="3"/>
  <c r="AH224" i="3"/>
  <c r="AD224" i="3"/>
  <c r="Z224" i="3"/>
  <c r="V224" i="3"/>
  <c r="R224" i="3"/>
  <c r="N224" i="3"/>
  <c r="AZ222" i="3"/>
  <c r="AJ222" i="3"/>
  <c r="T222" i="3"/>
  <c r="BG220" i="3"/>
  <c r="BC220" i="3"/>
  <c r="AY220" i="3"/>
  <c r="AU220" i="3"/>
  <c r="AQ220" i="3"/>
  <c r="AM220" i="3"/>
  <c r="AI220" i="3"/>
  <c r="AE220" i="3"/>
  <c r="AA220" i="3"/>
  <c r="W220" i="3"/>
  <c r="S220" i="3"/>
  <c r="O220" i="3"/>
  <c r="AY218" i="3"/>
  <c r="AI218" i="3"/>
  <c r="AA218" i="3"/>
  <c r="S218" i="3"/>
  <c r="BG216" i="3"/>
  <c r="BC216" i="3"/>
  <c r="AY216" i="3"/>
  <c r="AU216" i="3"/>
  <c r="AQ216" i="3"/>
  <c r="AM216" i="3"/>
  <c r="AI216" i="3"/>
  <c r="AE216" i="3"/>
  <c r="AA216" i="3"/>
  <c r="W216" i="3"/>
  <c r="S216" i="3"/>
  <c r="O216" i="3"/>
  <c r="BH214" i="3"/>
  <c r="AZ214" i="3"/>
  <c r="AR214" i="3"/>
  <c r="AJ214" i="3"/>
  <c r="AB214" i="3"/>
  <c r="T214" i="3"/>
  <c r="BH212" i="3"/>
  <c r="BD212" i="3"/>
  <c r="AZ212" i="3"/>
  <c r="AV212" i="3"/>
  <c r="AR212" i="3"/>
  <c r="AN212" i="3"/>
  <c r="AJ212" i="3"/>
  <c r="AF212" i="3"/>
  <c r="AB212" i="3"/>
  <c r="X212" i="3"/>
  <c r="T212" i="3"/>
  <c r="P212" i="3"/>
  <c r="BI210" i="3"/>
  <c r="BA210" i="3"/>
  <c r="AS210" i="3"/>
  <c r="AK210" i="3"/>
  <c r="AC210" i="3"/>
  <c r="U210" i="3"/>
  <c r="M210" i="3"/>
  <c r="BG208" i="3"/>
  <c r="BC208" i="3"/>
  <c r="AY208" i="3"/>
  <c r="AU208" i="3"/>
  <c r="AQ208" i="3"/>
  <c r="AM208" i="3"/>
  <c r="AI208" i="3"/>
  <c r="AE208" i="3"/>
  <c r="AA208" i="3"/>
  <c r="W208" i="3"/>
  <c r="S208" i="3"/>
  <c r="O208" i="3"/>
  <c r="BL208" i="3" s="1"/>
  <c r="BE206" i="3"/>
  <c r="AW206" i="3"/>
  <c r="AO206" i="3"/>
  <c r="AG206" i="3"/>
  <c r="Y206" i="3"/>
  <c r="Q206" i="3"/>
  <c r="BG204" i="3"/>
  <c r="BC204" i="3"/>
  <c r="AY204" i="3"/>
  <c r="AU204" i="3"/>
  <c r="AQ204" i="3"/>
  <c r="AM204" i="3"/>
  <c r="AI204" i="3"/>
  <c r="AE204" i="3"/>
  <c r="AA204" i="3"/>
  <c r="W204" i="3"/>
  <c r="S204" i="3"/>
  <c r="O204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R340" i="3"/>
  <c r="V340" i="3"/>
  <c r="Z340" i="3"/>
  <c r="AD340" i="3"/>
  <c r="AH340" i="3"/>
  <c r="AL340" i="3"/>
  <c r="AP340" i="3"/>
  <c r="AT340" i="3"/>
  <c r="AX340" i="3"/>
  <c r="BB340" i="3"/>
  <c r="BF340" i="3"/>
  <c r="P300" i="3"/>
  <c r="T300" i="3"/>
  <c r="X300" i="3"/>
  <c r="AB300" i="3"/>
  <c r="AF300" i="3"/>
  <c r="AJ300" i="3"/>
  <c r="AN300" i="3"/>
  <c r="AR300" i="3"/>
  <c r="AV300" i="3"/>
  <c r="AZ300" i="3"/>
  <c r="BD300" i="3"/>
  <c r="BH300" i="3"/>
  <c r="O300" i="3"/>
  <c r="S300" i="3"/>
  <c r="W300" i="3"/>
  <c r="AA300" i="3"/>
  <c r="AE300" i="3"/>
  <c r="AI300" i="3"/>
  <c r="AM300" i="3"/>
  <c r="AQ300" i="3"/>
  <c r="AU300" i="3"/>
  <c r="AY300" i="3"/>
  <c r="BC300" i="3"/>
  <c r="BG300" i="3"/>
  <c r="O292" i="3"/>
  <c r="S292" i="3"/>
  <c r="W292" i="3"/>
  <c r="AA292" i="3"/>
  <c r="AE292" i="3"/>
  <c r="AI292" i="3"/>
  <c r="AM292" i="3"/>
  <c r="AQ292" i="3"/>
  <c r="AU292" i="3"/>
  <c r="AY292" i="3"/>
  <c r="BC292" i="3"/>
  <c r="BG292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BJ293" i="3"/>
  <c r="BK293" i="3"/>
  <c r="BM429" i="3"/>
  <c r="BJ429" i="3"/>
  <c r="BN436" i="3"/>
  <c r="BM437" i="3"/>
  <c r="BJ437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BE300" i="3"/>
  <c r="AO300" i="3"/>
  <c r="Q300" i="3"/>
  <c r="AX300" i="3"/>
  <c r="AP300" i="3"/>
  <c r="Z300" i="3"/>
  <c r="BH308" i="3"/>
  <c r="AR308" i="3"/>
  <c r="AB308" i="3"/>
  <c r="BI308" i="3"/>
  <c r="AK308" i="3"/>
  <c r="BK309" i="3"/>
  <c r="BL310" i="3"/>
  <c r="BK325" i="3"/>
  <c r="BL326" i="3"/>
  <c r="BK326" i="3"/>
  <c r="BB331" i="3"/>
  <c r="AL331" i="3"/>
  <c r="V331" i="3"/>
  <c r="BC331" i="3"/>
  <c r="AM331" i="3"/>
  <c r="BD332" i="3"/>
  <c r="AN332" i="3"/>
  <c r="X332" i="3"/>
  <c r="BE332" i="3"/>
  <c r="AO332" i="3"/>
  <c r="BF339" i="3"/>
  <c r="AH339" i="3"/>
  <c r="R339" i="3"/>
  <c r="AY339" i="3"/>
  <c r="AI339" i="3"/>
  <c r="AZ340" i="3"/>
  <c r="AJ340" i="3"/>
  <c r="T340" i="3"/>
  <c r="BA340" i="3"/>
  <c r="AK340" i="3"/>
  <c r="U340" i="3"/>
  <c r="BM341" i="3"/>
  <c r="BJ342" i="3"/>
  <c r="BH347" i="3"/>
  <c r="AZ347" i="3"/>
  <c r="AR347" i="3"/>
  <c r="AJ347" i="3"/>
  <c r="AB347" i="3"/>
  <c r="T347" i="3"/>
  <c r="BI347" i="3"/>
  <c r="BA347" i="3"/>
  <c r="AS347" i="3"/>
  <c r="AK347" i="3"/>
  <c r="AC347" i="3"/>
  <c r="U347" i="3"/>
  <c r="BM357" i="3"/>
  <c r="BK357" i="3"/>
  <c r="BJ357" i="3"/>
  <c r="BD364" i="3"/>
  <c r="AV364" i="3"/>
  <c r="AN364" i="3"/>
  <c r="AF364" i="3"/>
  <c r="X364" i="3"/>
  <c r="P364" i="3"/>
  <c r="BE364" i="3"/>
  <c r="AW364" i="3"/>
  <c r="AO364" i="3"/>
  <c r="AG364" i="3"/>
  <c r="Y364" i="3"/>
  <c r="BM366" i="3"/>
  <c r="BK366" i="3"/>
  <c r="BJ366" i="3"/>
  <c r="BL372" i="3"/>
  <c r="BM372" i="3"/>
  <c r="BM374" i="3"/>
  <c r="BL374" i="3"/>
  <c r="BN374" i="3"/>
  <c r="BL380" i="3"/>
  <c r="BM380" i="3"/>
  <c r="BN380" i="3"/>
  <c r="BD292" i="3"/>
  <c r="AV292" i="3"/>
  <c r="AN292" i="3"/>
  <c r="AF292" i="3"/>
  <c r="X292" i="3"/>
  <c r="P292" i="3"/>
  <c r="BE292" i="3"/>
  <c r="AW292" i="3"/>
  <c r="AO292" i="3"/>
  <c r="AG292" i="3"/>
  <c r="Y292" i="3"/>
  <c r="Q292" i="3"/>
  <c r="BB294" i="3"/>
  <c r="AT294" i="3"/>
  <c r="AL294" i="3"/>
  <c r="AD294" i="3"/>
  <c r="V294" i="3"/>
  <c r="N294" i="3"/>
  <c r="BC294" i="3"/>
  <c r="AU294" i="3"/>
  <c r="AM294" i="3"/>
  <c r="AE294" i="3"/>
  <c r="W294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N308" i="3"/>
  <c r="R308" i="3"/>
  <c r="V308" i="3"/>
  <c r="Z308" i="3"/>
  <c r="AD308" i="3"/>
  <c r="AH308" i="3"/>
  <c r="AL308" i="3"/>
  <c r="AP308" i="3"/>
  <c r="AT308" i="3"/>
  <c r="AX308" i="3"/>
  <c r="BB308" i="3"/>
  <c r="BF308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N332" i="3"/>
  <c r="R332" i="3"/>
  <c r="V332" i="3"/>
  <c r="Z332" i="3"/>
  <c r="AD332" i="3"/>
  <c r="AH332" i="3"/>
  <c r="AL332" i="3"/>
  <c r="AP332" i="3"/>
  <c r="AT332" i="3"/>
  <c r="AX332" i="3"/>
  <c r="BB332" i="3"/>
  <c r="BF332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N364" i="3"/>
  <c r="R364" i="3"/>
  <c r="V364" i="3"/>
  <c r="Z364" i="3"/>
  <c r="AD364" i="3"/>
  <c r="AH364" i="3"/>
  <c r="AL364" i="3"/>
  <c r="AP364" i="3"/>
  <c r="AT364" i="3"/>
  <c r="AX364" i="3"/>
  <c r="BB364" i="3"/>
  <c r="BF364" i="3"/>
  <c r="BL293" i="3"/>
  <c r="M294" i="3"/>
  <c r="Q294" i="3"/>
  <c r="U294" i="3"/>
  <c r="Y294" i="3"/>
  <c r="AC294" i="3"/>
  <c r="AG294" i="3"/>
  <c r="AK294" i="3"/>
  <c r="AO294" i="3"/>
  <c r="AS294" i="3"/>
  <c r="AW294" i="3"/>
  <c r="BA294" i="3"/>
  <c r="BE294" i="3"/>
  <c r="BI294" i="3"/>
  <c r="P294" i="3"/>
  <c r="T294" i="3"/>
  <c r="X294" i="3"/>
  <c r="AB294" i="3"/>
  <c r="AF294" i="3"/>
  <c r="AJ294" i="3"/>
  <c r="AN294" i="3"/>
  <c r="AR294" i="3"/>
  <c r="AV294" i="3"/>
  <c r="AZ294" i="3"/>
  <c r="BD294" i="3"/>
  <c r="BH294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M331" i="3"/>
  <c r="Q331" i="3"/>
  <c r="U331" i="3"/>
  <c r="Y331" i="3"/>
  <c r="AC331" i="3"/>
  <c r="AG331" i="3"/>
  <c r="AK331" i="3"/>
  <c r="AO331" i="3"/>
  <c r="AS331" i="3"/>
  <c r="AW331" i="3"/>
  <c r="BA331" i="3"/>
  <c r="BE331" i="3"/>
  <c r="BI331" i="3"/>
  <c r="P331" i="3"/>
  <c r="T331" i="3"/>
  <c r="X331" i="3"/>
  <c r="AB331" i="3"/>
  <c r="AF331" i="3"/>
  <c r="AJ331" i="3"/>
  <c r="AN331" i="3"/>
  <c r="AR331" i="3"/>
  <c r="AV331" i="3"/>
  <c r="AZ331" i="3"/>
  <c r="BD331" i="3"/>
  <c r="BH331" i="3"/>
  <c r="BN335" i="3"/>
  <c r="BM335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9" i="3"/>
  <c r="Q339" i="3"/>
  <c r="U339" i="3"/>
  <c r="Y339" i="3"/>
  <c r="AC339" i="3"/>
  <c r="AG339" i="3"/>
  <c r="AK339" i="3"/>
  <c r="AO339" i="3"/>
  <c r="AS339" i="3"/>
  <c r="AW339" i="3"/>
  <c r="BA339" i="3"/>
  <c r="BE339" i="3"/>
  <c r="BI339" i="3"/>
  <c r="P339" i="3"/>
  <c r="T339" i="3"/>
  <c r="X339" i="3"/>
  <c r="AB339" i="3"/>
  <c r="AF339" i="3"/>
  <c r="AJ339" i="3"/>
  <c r="AN339" i="3"/>
  <c r="AR339" i="3"/>
  <c r="AV339" i="3"/>
  <c r="AZ339" i="3"/>
  <c r="BD339" i="3"/>
  <c r="BH339" i="3"/>
  <c r="BN343" i="3"/>
  <c r="BM343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O347" i="3"/>
  <c r="S347" i="3"/>
  <c r="W347" i="3"/>
  <c r="AA347" i="3"/>
  <c r="AE347" i="3"/>
  <c r="AI347" i="3"/>
  <c r="AM347" i="3"/>
  <c r="AQ347" i="3"/>
  <c r="AU347" i="3"/>
  <c r="AY347" i="3"/>
  <c r="BC347" i="3"/>
  <c r="BG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N275" i="3"/>
  <c r="R275" i="3"/>
  <c r="V275" i="3"/>
  <c r="Z275" i="3"/>
  <c r="AD275" i="3"/>
  <c r="AH275" i="3"/>
  <c r="AL275" i="3"/>
  <c r="AP275" i="3"/>
  <c r="AT275" i="3"/>
  <c r="AX275" i="3"/>
  <c r="BB275" i="3"/>
  <c r="BF275" i="3"/>
  <c r="O275" i="3"/>
  <c r="W275" i="3"/>
  <c r="AE275" i="3"/>
  <c r="AM275" i="3"/>
  <c r="AU275" i="3"/>
  <c r="BC275" i="3"/>
  <c r="M275" i="3"/>
  <c r="AC275" i="3"/>
  <c r="AS275" i="3"/>
  <c r="BI275" i="3"/>
  <c r="Y275" i="3"/>
  <c r="AO275" i="3"/>
  <c r="BE275" i="3"/>
  <c r="BM425" i="3"/>
  <c r="BJ425" i="3"/>
  <c r="BM433" i="3"/>
  <c r="BJ433" i="3"/>
  <c r="BN440" i="3"/>
  <c r="BK440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M291" i="3"/>
  <c r="Q291" i="3"/>
  <c r="U291" i="3"/>
  <c r="Y291" i="3"/>
  <c r="AC291" i="3"/>
  <c r="AG291" i="3"/>
  <c r="AK291" i="3"/>
  <c r="AO291" i="3"/>
  <c r="AS291" i="3"/>
  <c r="AW291" i="3"/>
  <c r="BA291" i="3"/>
  <c r="BE291" i="3"/>
  <c r="BI291" i="3"/>
  <c r="AW300" i="3"/>
  <c r="AG300" i="3"/>
  <c r="Y300" i="3"/>
  <c r="BF300" i="3"/>
  <c r="AH300" i="3"/>
  <c r="R300" i="3"/>
  <c r="AZ308" i="3"/>
  <c r="AJ308" i="3"/>
  <c r="T308" i="3"/>
  <c r="BA308" i="3"/>
  <c r="AS308" i="3"/>
  <c r="AC308" i="3"/>
  <c r="M308" i="3"/>
  <c r="BJ309" i="3"/>
  <c r="BL309" i="3"/>
  <c r="BK310" i="3"/>
  <c r="BJ325" i="3"/>
  <c r="N327" i="3"/>
  <c r="R327" i="3"/>
  <c r="V327" i="3"/>
  <c r="Z327" i="3"/>
  <c r="AD327" i="3"/>
  <c r="AH327" i="3"/>
  <c r="AL327" i="3"/>
  <c r="AP327" i="3"/>
  <c r="AT327" i="3"/>
  <c r="AX327" i="3"/>
  <c r="BB327" i="3"/>
  <c r="BF327" i="3"/>
  <c r="M327" i="3"/>
  <c r="Q327" i="3"/>
  <c r="U327" i="3"/>
  <c r="Y327" i="3"/>
  <c r="AC327" i="3"/>
  <c r="AG327" i="3"/>
  <c r="AK327" i="3"/>
  <c r="AO327" i="3"/>
  <c r="AS327" i="3"/>
  <c r="AW327" i="3"/>
  <c r="BA327" i="3"/>
  <c r="BE327" i="3"/>
  <c r="BI327" i="3"/>
  <c r="AT331" i="3"/>
  <c r="AD331" i="3"/>
  <c r="N331" i="3"/>
  <c r="AU331" i="3"/>
  <c r="AE331" i="3"/>
  <c r="O331" i="3"/>
  <c r="AV332" i="3"/>
  <c r="AF332" i="3"/>
  <c r="P332" i="3"/>
  <c r="AW332" i="3"/>
  <c r="AG332" i="3"/>
  <c r="Y332" i="3"/>
  <c r="AX339" i="3"/>
  <c r="AP339" i="3"/>
  <c r="Z339" i="3"/>
  <c r="BG339" i="3"/>
  <c r="AQ339" i="3"/>
  <c r="AA339" i="3"/>
  <c r="BH340" i="3"/>
  <c r="AR340" i="3"/>
  <c r="AB340" i="3"/>
  <c r="BI340" i="3"/>
  <c r="AS340" i="3"/>
  <c r="AC340" i="3"/>
  <c r="M340" i="3"/>
  <c r="K196" i="3"/>
  <c r="K195" i="3"/>
  <c r="K193" i="3"/>
  <c r="K191" i="3"/>
  <c r="L270" i="3"/>
  <c r="L268" i="3"/>
  <c r="K267" i="3"/>
  <c r="L264" i="3"/>
  <c r="L262" i="3"/>
  <c r="K251" i="3"/>
  <c r="K249" i="3"/>
  <c r="K247" i="3"/>
  <c r="K245" i="3"/>
  <c r="K243" i="3"/>
  <c r="K241" i="3"/>
  <c r="K239" i="3"/>
  <c r="K237" i="3"/>
  <c r="K235" i="3"/>
  <c r="K233" i="3"/>
  <c r="K231" i="3"/>
  <c r="K229" i="3"/>
  <c r="K227" i="3"/>
  <c r="K225" i="3"/>
  <c r="K223" i="3"/>
  <c r="K221" i="3"/>
  <c r="K219" i="3"/>
  <c r="K217" i="3"/>
  <c r="K215" i="3"/>
  <c r="K213" i="3"/>
  <c r="K211" i="3"/>
  <c r="K209" i="3"/>
  <c r="K207" i="3"/>
  <c r="K205" i="3"/>
  <c r="K203" i="3"/>
  <c r="K201" i="3"/>
  <c r="K199" i="3"/>
  <c r="BN293" i="3"/>
  <c r="BM309" i="3"/>
  <c r="BN325" i="3"/>
  <c r="BJ335" i="3"/>
  <c r="BJ343" i="3"/>
  <c r="BL358" i="3"/>
  <c r="BJ372" i="3"/>
  <c r="BK380" i="3"/>
  <c r="BN427" i="3"/>
  <c r="BN431" i="3"/>
  <c r="BN435" i="3"/>
  <c r="BN439" i="3"/>
  <c r="BK443" i="3"/>
  <c r="BJ421" i="3"/>
  <c r="BL425" i="3"/>
  <c r="BK427" i="3"/>
  <c r="BM427" i="3"/>
  <c r="BJ427" i="3"/>
  <c r="BL428" i="3"/>
  <c r="BL429" i="3"/>
  <c r="BK431" i="3"/>
  <c r="BM431" i="3"/>
  <c r="BJ431" i="3"/>
  <c r="BL432" i="3"/>
  <c r="BL433" i="3"/>
  <c r="BK435" i="3"/>
  <c r="BM435" i="3"/>
  <c r="BJ435" i="3"/>
  <c r="BL436" i="3"/>
  <c r="BL437" i="3"/>
  <c r="BK439" i="3"/>
  <c r="BM439" i="3"/>
  <c r="BJ439" i="3"/>
  <c r="BL440" i="3"/>
  <c r="BM441" i="3"/>
  <c r="BK445" i="3"/>
  <c r="BL287" i="3"/>
  <c r="BJ287" i="3"/>
  <c r="BK287" i="3"/>
  <c r="BL288" i="3"/>
  <c r="BN288" i="3"/>
  <c r="BK288" i="3"/>
  <c r="BN289" i="3"/>
  <c r="BM289" i="3"/>
  <c r="BM290" i="3"/>
  <c r="BN290" i="3"/>
  <c r="BJ290" i="3"/>
  <c r="BC291" i="3"/>
  <c r="AU291" i="3"/>
  <c r="AM291" i="3"/>
  <c r="AE291" i="3"/>
  <c r="W291" i="3"/>
  <c r="O291" i="3"/>
  <c r="BD291" i="3"/>
  <c r="AV291" i="3"/>
  <c r="AN291" i="3"/>
  <c r="AF291" i="3"/>
  <c r="X291" i="3"/>
  <c r="P291" i="3"/>
  <c r="BF295" i="3"/>
  <c r="AX295" i="3"/>
  <c r="AP295" i="3"/>
  <c r="AH295" i="3"/>
  <c r="Z295" i="3"/>
  <c r="R295" i="3"/>
  <c r="BG295" i="3"/>
  <c r="AY295" i="3"/>
  <c r="AQ295" i="3"/>
  <c r="AI295" i="3"/>
  <c r="AA295" i="3"/>
  <c r="S295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P299" i="3"/>
  <c r="T299" i="3"/>
  <c r="X299" i="3"/>
  <c r="AB299" i="3"/>
  <c r="AF299" i="3"/>
  <c r="AJ299" i="3"/>
  <c r="AN299" i="3"/>
  <c r="AR299" i="3"/>
  <c r="AV299" i="3"/>
  <c r="AZ299" i="3"/>
  <c r="BD299" i="3"/>
  <c r="BH299" i="3"/>
  <c r="N304" i="3"/>
  <c r="P304" i="3"/>
  <c r="R304" i="3"/>
  <c r="T304" i="3"/>
  <c r="V304" i="3"/>
  <c r="X304" i="3"/>
  <c r="Z304" i="3"/>
  <c r="AB304" i="3"/>
  <c r="AD304" i="3"/>
  <c r="AF304" i="3"/>
  <c r="AH304" i="3"/>
  <c r="AJ304" i="3"/>
  <c r="AL304" i="3"/>
  <c r="AN304" i="3"/>
  <c r="AP304" i="3"/>
  <c r="AR304" i="3"/>
  <c r="AT304" i="3"/>
  <c r="AV304" i="3"/>
  <c r="AX304" i="3"/>
  <c r="AZ304" i="3"/>
  <c r="BB304" i="3"/>
  <c r="BD304" i="3"/>
  <c r="BF304" i="3"/>
  <c r="BH304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O315" i="3"/>
  <c r="S315" i="3"/>
  <c r="W315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AA315" i="3"/>
  <c r="AE315" i="3"/>
  <c r="AI315" i="3"/>
  <c r="AM315" i="3"/>
  <c r="AQ315" i="3"/>
  <c r="AU315" i="3"/>
  <c r="AY315" i="3"/>
  <c r="BC315" i="3"/>
  <c r="BG315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O323" i="3"/>
  <c r="S323" i="3"/>
  <c r="W323" i="3"/>
  <c r="AA323" i="3"/>
  <c r="AE323" i="3"/>
  <c r="AI323" i="3"/>
  <c r="AM323" i="3"/>
  <c r="AQ323" i="3"/>
  <c r="AU323" i="3"/>
  <c r="AY323" i="3"/>
  <c r="BC323" i="3"/>
  <c r="BG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BC327" i="3"/>
  <c r="AU327" i="3"/>
  <c r="AM327" i="3"/>
  <c r="AE327" i="3"/>
  <c r="W327" i="3"/>
  <c r="O327" i="3"/>
  <c r="BD327" i="3"/>
  <c r="AV327" i="3"/>
  <c r="AN327" i="3"/>
  <c r="AF327" i="3"/>
  <c r="X327" i="3"/>
  <c r="P327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N355" i="3"/>
  <c r="R355" i="3"/>
  <c r="V355" i="3"/>
  <c r="Z355" i="3"/>
  <c r="AD355" i="3"/>
  <c r="AH355" i="3"/>
  <c r="AL355" i="3"/>
  <c r="AP355" i="3"/>
  <c r="AT355" i="3"/>
  <c r="AX355" i="3"/>
  <c r="BB355" i="3"/>
  <c r="BF355" i="3"/>
  <c r="M360" i="3"/>
  <c r="O360" i="3"/>
  <c r="Q360" i="3"/>
  <c r="S360" i="3"/>
  <c r="U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P363" i="3"/>
  <c r="T363" i="3"/>
  <c r="X363" i="3"/>
  <c r="AB363" i="3"/>
  <c r="AF363" i="3"/>
  <c r="AJ363" i="3"/>
  <c r="AN363" i="3"/>
  <c r="AR363" i="3"/>
  <c r="AV363" i="3"/>
  <c r="AZ363" i="3"/>
  <c r="BD363" i="3"/>
  <c r="BH363" i="3"/>
  <c r="BL367" i="3"/>
  <c r="BJ367" i="3"/>
  <c r="BN367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N370" i="3"/>
  <c r="P370" i="3"/>
  <c r="R370" i="3"/>
  <c r="T370" i="3"/>
  <c r="M370" i="3"/>
  <c r="Q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O370" i="3"/>
  <c r="S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BK375" i="3"/>
  <c r="BL375" i="3"/>
  <c r="BN375" i="3"/>
  <c r="BJ375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M451" i="3"/>
  <c r="BH451" i="3"/>
  <c r="BD451" i="3"/>
  <c r="AZ451" i="3"/>
  <c r="AV451" i="3"/>
  <c r="AR451" i="3"/>
  <c r="AN451" i="3"/>
  <c r="AJ451" i="3"/>
  <c r="AF451" i="3"/>
  <c r="AB451" i="3"/>
  <c r="X451" i="3"/>
  <c r="T451" i="3"/>
  <c r="P451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M453" i="3"/>
  <c r="BH453" i="3"/>
  <c r="BD453" i="3"/>
  <c r="AZ453" i="3"/>
  <c r="AV453" i="3"/>
  <c r="AR453" i="3"/>
  <c r="AN453" i="3"/>
  <c r="AJ453" i="3"/>
  <c r="AF453" i="3"/>
  <c r="AB453" i="3"/>
  <c r="X453" i="3"/>
  <c r="T453" i="3"/>
  <c r="P453" i="3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K274" i="3"/>
  <c r="BL274" i="3"/>
  <c r="BJ274" i="3"/>
  <c r="AG275" i="3"/>
  <c r="BA275" i="3"/>
  <c r="U275" i="3"/>
  <c r="AY275" i="3"/>
  <c r="AI275" i="3"/>
  <c r="S275" i="3"/>
  <c r="BD275" i="3"/>
  <c r="AV275" i="3"/>
  <c r="AN275" i="3"/>
  <c r="AF275" i="3"/>
  <c r="X275" i="3"/>
  <c r="P275" i="3"/>
  <c r="BJ442" i="3"/>
  <c r="R451" i="3"/>
  <c r="Z451" i="3"/>
  <c r="AH451" i="3"/>
  <c r="AP451" i="3"/>
  <c r="AX451" i="3"/>
  <c r="BF451" i="3"/>
  <c r="R453" i="3"/>
  <c r="Z453" i="3"/>
  <c r="AH453" i="3"/>
  <c r="AP453" i="3"/>
  <c r="AX453" i="3"/>
  <c r="BF453" i="3"/>
  <c r="BF299" i="3"/>
  <c r="AX299" i="3"/>
  <c r="AP299" i="3"/>
  <c r="AH299" i="3"/>
  <c r="Z299" i="3"/>
  <c r="R299" i="3"/>
  <c r="BG299" i="3"/>
  <c r="AY299" i="3"/>
  <c r="AQ299" i="3"/>
  <c r="AI299" i="3"/>
  <c r="AA299" i="3"/>
  <c r="S299" i="3"/>
  <c r="BM299" i="3" s="1"/>
  <c r="BI300" i="3"/>
  <c r="BA300" i="3"/>
  <c r="AS300" i="3"/>
  <c r="AK300" i="3"/>
  <c r="AC300" i="3"/>
  <c r="U300" i="3"/>
  <c r="M300" i="3"/>
  <c r="BB300" i="3"/>
  <c r="AT300" i="3"/>
  <c r="AL300" i="3"/>
  <c r="AD300" i="3"/>
  <c r="V300" i="3"/>
  <c r="N300" i="3"/>
  <c r="BM301" i="3"/>
  <c r="BL301" i="3"/>
  <c r="BN301" i="3"/>
  <c r="BM302" i="3"/>
  <c r="BN302" i="3"/>
  <c r="BJ302" i="3"/>
  <c r="BC307" i="3"/>
  <c r="AU307" i="3"/>
  <c r="AM307" i="3"/>
  <c r="AE307" i="3"/>
  <c r="W307" i="3"/>
  <c r="O307" i="3"/>
  <c r="BD307" i="3"/>
  <c r="AV307" i="3"/>
  <c r="AN307" i="3"/>
  <c r="AF307" i="3"/>
  <c r="X307" i="3"/>
  <c r="P307" i="3"/>
  <c r="BD308" i="3"/>
  <c r="AV308" i="3"/>
  <c r="AN308" i="3"/>
  <c r="AF308" i="3"/>
  <c r="X308" i="3"/>
  <c r="P308" i="3"/>
  <c r="BE308" i="3"/>
  <c r="AW308" i="3"/>
  <c r="AO308" i="3"/>
  <c r="AG308" i="3"/>
  <c r="Y308" i="3"/>
  <c r="Q308" i="3"/>
  <c r="BE315" i="3"/>
  <c r="AW315" i="3"/>
  <c r="AO315" i="3"/>
  <c r="AG315" i="3"/>
  <c r="Y315" i="3"/>
  <c r="BB315" i="3"/>
  <c r="AT315" i="3"/>
  <c r="AL315" i="3"/>
  <c r="AD315" i="3"/>
  <c r="V315" i="3"/>
  <c r="N315" i="3"/>
  <c r="BJ315" i="3" s="1"/>
  <c r="Q315" i="3"/>
  <c r="BM317" i="3"/>
  <c r="BN317" i="3"/>
  <c r="BN318" i="3"/>
  <c r="BJ318" i="3"/>
  <c r="BM318" i="3"/>
  <c r="BH323" i="3"/>
  <c r="AZ323" i="3"/>
  <c r="AR323" i="3"/>
  <c r="AJ323" i="3"/>
  <c r="AB323" i="3"/>
  <c r="T323" i="3"/>
  <c r="BI323" i="3"/>
  <c r="BA323" i="3"/>
  <c r="AS323" i="3"/>
  <c r="AK323" i="3"/>
  <c r="AC323" i="3"/>
  <c r="U323" i="3"/>
  <c r="M323" i="3"/>
  <c r="BF331" i="3"/>
  <c r="AX331" i="3"/>
  <c r="AP331" i="3"/>
  <c r="AH331" i="3"/>
  <c r="Z331" i="3"/>
  <c r="R331" i="3"/>
  <c r="BG331" i="3"/>
  <c r="AY331" i="3"/>
  <c r="AQ331" i="3"/>
  <c r="AI331" i="3"/>
  <c r="AA331" i="3"/>
  <c r="S331" i="3"/>
  <c r="BH332" i="3"/>
  <c r="AZ332" i="3"/>
  <c r="AR332" i="3"/>
  <c r="AJ332" i="3"/>
  <c r="AB332" i="3"/>
  <c r="T332" i="3"/>
  <c r="BI332" i="3"/>
  <c r="BA332" i="3"/>
  <c r="AS332" i="3"/>
  <c r="AK332" i="3"/>
  <c r="AC332" i="3"/>
  <c r="U332" i="3"/>
  <c r="M332" i="3"/>
  <c r="BM333" i="3"/>
  <c r="BM334" i="3"/>
  <c r="BK334" i="3"/>
  <c r="BJ334" i="3"/>
  <c r="BB339" i="3"/>
  <c r="AT339" i="3"/>
  <c r="AL339" i="3"/>
  <c r="AD339" i="3"/>
  <c r="V339" i="3"/>
  <c r="N339" i="3"/>
  <c r="BC339" i="3"/>
  <c r="AU339" i="3"/>
  <c r="AM339" i="3"/>
  <c r="AE339" i="3"/>
  <c r="W339" i="3"/>
  <c r="O339" i="3"/>
  <c r="BL339" i="3" s="1"/>
  <c r="BD340" i="3"/>
  <c r="AV340" i="3"/>
  <c r="AN340" i="3"/>
  <c r="AF340" i="3"/>
  <c r="X340" i="3"/>
  <c r="P340" i="3"/>
  <c r="BE340" i="3"/>
  <c r="AW340" i="3"/>
  <c r="AO340" i="3"/>
  <c r="AG340" i="3"/>
  <c r="Y340" i="3"/>
  <c r="Q340" i="3"/>
  <c r="BD347" i="3"/>
  <c r="AV347" i="3"/>
  <c r="AN347" i="3"/>
  <c r="AF347" i="3"/>
  <c r="X347" i="3"/>
  <c r="P347" i="3"/>
  <c r="BK347" i="3" s="1"/>
  <c r="BE347" i="3"/>
  <c r="AW347" i="3"/>
  <c r="AO347" i="3"/>
  <c r="AG347" i="3"/>
  <c r="Y347" i="3"/>
  <c r="Q347" i="3"/>
  <c r="BM349" i="3"/>
  <c r="BK349" i="3"/>
  <c r="BJ349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P351" i="3"/>
  <c r="T351" i="3"/>
  <c r="X351" i="3"/>
  <c r="AB351" i="3"/>
  <c r="AF351" i="3"/>
  <c r="AJ351" i="3"/>
  <c r="AN351" i="3"/>
  <c r="AR351" i="3"/>
  <c r="AV351" i="3"/>
  <c r="AZ351" i="3"/>
  <c r="BD351" i="3"/>
  <c r="BH351" i="3"/>
  <c r="BH355" i="3"/>
  <c r="AZ355" i="3"/>
  <c r="AR355" i="3"/>
  <c r="AJ355" i="3"/>
  <c r="AB355" i="3"/>
  <c r="T355" i="3"/>
  <c r="BI355" i="3"/>
  <c r="BA355" i="3"/>
  <c r="AS355" i="3"/>
  <c r="AK355" i="3"/>
  <c r="AC355" i="3"/>
  <c r="U355" i="3"/>
  <c r="M355" i="3"/>
  <c r="BF363" i="3"/>
  <c r="AX363" i="3"/>
  <c r="AP363" i="3"/>
  <c r="AH363" i="3"/>
  <c r="Z363" i="3"/>
  <c r="R363" i="3"/>
  <c r="BG363" i="3"/>
  <c r="AY363" i="3"/>
  <c r="AQ363" i="3"/>
  <c r="AI363" i="3"/>
  <c r="AA363" i="3"/>
  <c r="S363" i="3"/>
  <c r="BH364" i="3"/>
  <c r="AZ364" i="3"/>
  <c r="AR364" i="3"/>
  <c r="AJ364" i="3"/>
  <c r="AB364" i="3"/>
  <c r="T364" i="3"/>
  <c r="BI364" i="3"/>
  <c r="BA364" i="3"/>
  <c r="AS364" i="3"/>
  <c r="AK364" i="3"/>
  <c r="AC364" i="3"/>
  <c r="U364" i="3"/>
  <c r="M364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M381" i="3"/>
  <c r="Q381" i="3"/>
  <c r="U381" i="3"/>
  <c r="Y381" i="3"/>
  <c r="AC381" i="3"/>
  <c r="AG381" i="3"/>
  <c r="AK381" i="3"/>
  <c r="AO381" i="3"/>
  <c r="AS381" i="3"/>
  <c r="AW381" i="3"/>
  <c r="BA381" i="3"/>
  <c r="BE381" i="3"/>
  <c r="BI381" i="3"/>
  <c r="BL420" i="3"/>
  <c r="BJ420" i="3"/>
  <c r="BL421" i="3"/>
  <c r="BN422" i="3"/>
  <c r="BJ423" i="3"/>
  <c r="BL424" i="3"/>
  <c r="BJ424" i="3"/>
  <c r="BH292" i="3"/>
  <c r="AZ292" i="3"/>
  <c r="AR292" i="3"/>
  <c r="AJ292" i="3"/>
  <c r="AB292" i="3"/>
  <c r="T292" i="3"/>
  <c r="BI292" i="3"/>
  <c r="BA292" i="3"/>
  <c r="AS292" i="3"/>
  <c r="AK292" i="3"/>
  <c r="AC292" i="3"/>
  <c r="U292" i="3"/>
  <c r="M292" i="3"/>
  <c r="BF294" i="3"/>
  <c r="AX294" i="3"/>
  <c r="AP294" i="3"/>
  <c r="AH294" i="3"/>
  <c r="Z294" i="3"/>
  <c r="R294" i="3"/>
  <c r="BG294" i="3"/>
  <c r="AY294" i="3"/>
  <c r="AQ294" i="3"/>
  <c r="AI294" i="3"/>
  <c r="AA294" i="3"/>
  <c r="S294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BN420" i="3"/>
  <c r="BM422" i="3"/>
  <c r="BK428" i="3"/>
  <c r="BM428" i="3"/>
  <c r="BK432" i="3"/>
  <c r="BM432" i="3"/>
  <c r="BK436" i="3"/>
  <c r="BM436" i="3"/>
  <c r="BJ288" i="3"/>
  <c r="BF296" i="3"/>
  <c r="BB296" i="3"/>
  <c r="AX296" i="3"/>
  <c r="AT296" i="3"/>
  <c r="AP296" i="3"/>
  <c r="AL296" i="3"/>
  <c r="AH296" i="3"/>
  <c r="AD296" i="3"/>
  <c r="Z296" i="3"/>
  <c r="V296" i="3"/>
  <c r="R296" i="3"/>
  <c r="N296" i="3"/>
  <c r="BG296" i="3"/>
  <c r="BC296" i="3"/>
  <c r="AY296" i="3"/>
  <c r="AU296" i="3"/>
  <c r="AQ296" i="3"/>
  <c r="AM296" i="3"/>
  <c r="AI296" i="3"/>
  <c r="AE296" i="3"/>
  <c r="AA296" i="3"/>
  <c r="W296" i="3"/>
  <c r="S296" i="3"/>
  <c r="N297" i="3"/>
  <c r="P297" i="3"/>
  <c r="R297" i="3"/>
  <c r="T297" i="3"/>
  <c r="V297" i="3"/>
  <c r="X297" i="3"/>
  <c r="Z297" i="3"/>
  <c r="AB297" i="3"/>
  <c r="AD297" i="3"/>
  <c r="AF297" i="3"/>
  <c r="AH297" i="3"/>
  <c r="AJ297" i="3"/>
  <c r="AL297" i="3"/>
  <c r="AN297" i="3"/>
  <c r="AP297" i="3"/>
  <c r="AR297" i="3"/>
  <c r="AT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O303" i="3"/>
  <c r="Q303" i="3"/>
  <c r="S303" i="3"/>
  <c r="U303" i="3"/>
  <c r="W303" i="3"/>
  <c r="Y303" i="3"/>
  <c r="AA303" i="3"/>
  <c r="AC303" i="3"/>
  <c r="AE303" i="3"/>
  <c r="AG303" i="3"/>
  <c r="AI303" i="3"/>
  <c r="AK303" i="3"/>
  <c r="AM303" i="3"/>
  <c r="AO303" i="3"/>
  <c r="AQ303" i="3"/>
  <c r="AS303" i="3"/>
  <c r="AU303" i="3"/>
  <c r="AW303" i="3"/>
  <c r="AY303" i="3"/>
  <c r="BA303" i="3"/>
  <c r="BC303" i="3"/>
  <c r="BE303" i="3"/>
  <c r="BG303" i="3"/>
  <c r="BI303" i="3"/>
  <c r="M305" i="3"/>
  <c r="O305" i="3"/>
  <c r="Q305" i="3"/>
  <c r="S305" i="3"/>
  <c r="U305" i="3"/>
  <c r="W305" i="3"/>
  <c r="Y305" i="3"/>
  <c r="AA305" i="3"/>
  <c r="AC305" i="3"/>
  <c r="AE305" i="3"/>
  <c r="AG305" i="3"/>
  <c r="AI305" i="3"/>
  <c r="AK305" i="3"/>
  <c r="AM305" i="3"/>
  <c r="AO305" i="3"/>
  <c r="AQ305" i="3"/>
  <c r="AS305" i="3"/>
  <c r="AU305" i="3"/>
  <c r="AW305" i="3"/>
  <c r="AY305" i="3"/>
  <c r="BA305" i="3"/>
  <c r="BC305" i="3"/>
  <c r="BE305" i="3"/>
  <c r="BG305" i="3"/>
  <c r="BI305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N306" i="3"/>
  <c r="P306" i="3"/>
  <c r="R306" i="3"/>
  <c r="T306" i="3"/>
  <c r="V306" i="3"/>
  <c r="X306" i="3"/>
  <c r="Z306" i="3"/>
  <c r="AB306" i="3"/>
  <c r="AD306" i="3"/>
  <c r="AF306" i="3"/>
  <c r="AH306" i="3"/>
  <c r="AJ306" i="3"/>
  <c r="AL306" i="3"/>
  <c r="AN306" i="3"/>
  <c r="AP306" i="3"/>
  <c r="AR306" i="3"/>
  <c r="AT306" i="3"/>
  <c r="AV306" i="3"/>
  <c r="AX306" i="3"/>
  <c r="AZ306" i="3"/>
  <c r="BB306" i="3"/>
  <c r="BD306" i="3"/>
  <c r="BF306" i="3"/>
  <c r="BH306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BK335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BK343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AS346" i="3"/>
  <c r="AU346" i="3"/>
  <c r="AW346" i="3"/>
  <c r="AY346" i="3"/>
  <c r="BA346" i="3"/>
  <c r="BC346" i="3"/>
  <c r="BE346" i="3"/>
  <c r="BG346" i="3"/>
  <c r="BI346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M276" i="3"/>
  <c r="O276" i="3"/>
  <c r="Q276" i="3"/>
  <c r="S276" i="3"/>
  <c r="U276" i="3"/>
  <c r="W276" i="3"/>
  <c r="Y276" i="3"/>
  <c r="AA276" i="3"/>
  <c r="AC276" i="3"/>
  <c r="AE276" i="3"/>
  <c r="AG276" i="3"/>
  <c r="N276" i="3"/>
  <c r="R276" i="3"/>
  <c r="V276" i="3"/>
  <c r="Z276" i="3"/>
  <c r="AD276" i="3"/>
  <c r="AH276" i="3"/>
  <c r="AJ276" i="3"/>
  <c r="AL276" i="3"/>
  <c r="AN276" i="3"/>
  <c r="AP276" i="3"/>
  <c r="AR276" i="3"/>
  <c r="AT276" i="3"/>
  <c r="AV276" i="3"/>
  <c r="AX276" i="3"/>
  <c r="AZ276" i="3"/>
  <c r="BB276" i="3"/>
  <c r="BD276" i="3"/>
  <c r="BF276" i="3"/>
  <c r="BH276" i="3"/>
  <c r="T276" i="3"/>
  <c r="AB276" i="3"/>
  <c r="AI276" i="3"/>
  <c r="AM276" i="3"/>
  <c r="AQ276" i="3"/>
  <c r="AU276" i="3"/>
  <c r="AY276" i="3"/>
  <c r="BC276" i="3"/>
  <c r="BG276" i="3"/>
  <c r="P276" i="3"/>
  <c r="X276" i="3"/>
  <c r="AF276" i="3"/>
  <c r="AK276" i="3"/>
  <c r="AO276" i="3"/>
  <c r="AS276" i="3"/>
  <c r="AW276" i="3"/>
  <c r="BA276" i="3"/>
  <c r="BE276" i="3"/>
  <c r="BI276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Q277" i="3"/>
  <c r="U277" i="3"/>
  <c r="Y277" i="3"/>
  <c r="AC277" i="3"/>
  <c r="AG277" i="3"/>
  <c r="AK277" i="3"/>
  <c r="AO277" i="3"/>
  <c r="AS277" i="3"/>
  <c r="AW277" i="3"/>
  <c r="BA277" i="3"/>
  <c r="BE277" i="3"/>
  <c r="BI277" i="3"/>
  <c r="O277" i="3"/>
  <c r="S277" i="3"/>
  <c r="W277" i="3"/>
  <c r="AA277" i="3"/>
  <c r="AE277" i="3"/>
  <c r="AI277" i="3"/>
  <c r="AM277" i="3"/>
  <c r="AQ277" i="3"/>
  <c r="AU277" i="3"/>
  <c r="AY277" i="3"/>
  <c r="BC277" i="3"/>
  <c r="BG277" i="3"/>
  <c r="N278" i="3"/>
  <c r="P278" i="3"/>
  <c r="R278" i="3"/>
  <c r="T278" i="3"/>
  <c r="V278" i="3"/>
  <c r="X278" i="3"/>
  <c r="Z278" i="3"/>
  <c r="AB278" i="3"/>
  <c r="AD278" i="3"/>
  <c r="AF278" i="3"/>
  <c r="AH278" i="3"/>
  <c r="AJ278" i="3"/>
  <c r="AL278" i="3"/>
  <c r="AN278" i="3"/>
  <c r="AP278" i="3"/>
  <c r="AR278" i="3"/>
  <c r="AT278" i="3"/>
  <c r="AV278" i="3"/>
  <c r="AX278" i="3"/>
  <c r="AZ278" i="3"/>
  <c r="BB278" i="3"/>
  <c r="BD278" i="3"/>
  <c r="BF278" i="3"/>
  <c r="BH278" i="3"/>
  <c r="O278" i="3"/>
  <c r="S278" i="3"/>
  <c r="W278" i="3"/>
  <c r="AA278" i="3"/>
  <c r="AE278" i="3"/>
  <c r="AI278" i="3"/>
  <c r="AM278" i="3"/>
  <c r="AQ278" i="3"/>
  <c r="AU278" i="3"/>
  <c r="AY278" i="3"/>
  <c r="BC278" i="3"/>
  <c r="BG278" i="3"/>
  <c r="M278" i="3"/>
  <c r="Q278" i="3"/>
  <c r="U278" i="3"/>
  <c r="Y278" i="3"/>
  <c r="AC278" i="3"/>
  <c r="AG278" i="3"/>
  <c r="AK278" i="3"/>
  <c r="AO278" i="3"/>
  <c r="AS278" i="3"/>
  <c r="AW278" i="3"/>
  <c r="BA278" i="3"/>
  <c r="BE278" i="3"/>
  <c r="BI278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O280" i="3"/>
  <c r="S280" i="3"/>
  <c r="W280" i="3"/>
  <c r="AA280" i="3"/>
  <c r="AE280" i="3"/>
  <c r="AI280" i="3"/>
  <c r="M280" i="3"/>
  <c r="Q280" i="3"/>
  <c r="U280" i="3"/>
  <c r="Y280" i="3"/>
  <c r="AC280" i="3"/>
  <c r="AG280" i="3"/>
  <c r="AK280" i="3"/>
  <c r="AO280" i="3"/>
  <c r="AS280" i="3"/>
  <c r="AW280" i="3"/>
  <c r="BA280" i="3"/>
  <c r="BE280" i="3"/>
  <c r="BI280" i="3"/>
  <c r="AM280" i="3"/>
  <c r="AU280" i="3"/>
  <c r="BC280" i="3"/>
  <c r="AQ280" i="3"/>
  <c r="AY280" i="3"/>
  <c r="BG280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N281" i="3"/>
  <c r="R281" i="3"/>
  <c r="V281" i="3"/>
  <c r="Z281" i="3"/>
  <c r="AD281" i="3"/>
  <c r="AH281" i="3"/>
  <c r="AL281" i="3"/>
  <c r="T281" i="3"/>
  <c r="AB281" i="3"/>
  <c r="AJ281" i="3"/>
  <c r="AN281" i="3"/>
  <c r="AP281" i="3"/>
  <c r="AR281" i="3"/>
  <c r="AT281" i="3"/>
  <c r="AV281" i="3"/>
  <c r="AX281" i="3"/>
  <c r="AZ281" i="3"/>
  <c r="BB281" i="3"/>
  <c r="BD281" i="3"/>
  <c r="BF281" i="3"/>
  <c r="BH281" i="3"/>
  <c r="P281" i="3"/>
  <c r="X281" i="3"/>
  <c r="AF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N284" i="3"/>
  <c r="P284" i="3"/>
  <c r="R284" i="3"/>
  <c r="T284" i="3"/>
  <c r="V284" i="3"/>
  <c r="X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M284" i="3"/>
  <c r="O284" i="3"/>
  <c r="Q284" i="3"/>
  <c r="S284" i="3"/>
  <c r="U284" i="3"/>
  <c r="W284" i="3"/>
  <c r="Y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BK421" i="3"/>
  <c r="BJ422" i="3"/>
  <c r="BL423" i="3"/>
  <c r="BN424" i="3"/>
  <c r="BJ426" i="3"/>
  <c r="BL426" i="3"/>
  <c r="BJ430" i="3"/>
  <c r="BL430" i="3"/>
  <c r="BJ434" i="3"/>
  <c r="BL434" i="3"/>
  <c r="BJ438" i="3"/>
  <c r="BL438" i="3"/>
  <c r="BL443" i="3"/>
  <c r="BN445" i="3"/>
  <c r="P452" i="3"/>
  <c r="BN452" i="3" s="1"/>
  <c r="T452" i="3"/>
  <c r="X452" i="3"/>
  <c r="AB452" i="3"/>
  <c r="AF452" i="3"/>
  <c r="AJ452" i="3"/>
  <c r="AN452" i="3"/>
  <c r="AR452" i="3"/>
  <c r="AV452" i="3"/>
  <c r="AZ452" i="3"/>
  <c r="BD452" i="3"/>
  <c r="P454" i="3"/>
  <c r="T454" i="3"/>
  <c r="X454" i="3"/>
  <c r="AB454" i="3"/>
  <c r="AF454" i="3"/>
  <c r="AJ454" i="3"/>
  <c r="AN454" i="3"/>
  <c r="AR454" i="3"/>
  <c r="AV454" i="3"/>
  <c r="AZ454" i="3"/>
  <c r="BD454" i="3"/>
  <c r="BN310" i="3"/>
  <c r="BJ310" i="3"/>
  <c r="BH316" i="3"/>
  <c r="BD316" i="3"/>
  <c r="AZ316" i="3"/>
  <c r="AV316" i="3"/>
  <c r="AR316" i="3"/>
  <c r="AN316" i="3"/>
  <c r="AJ316" i="3"/>
  <c r="AF316" i="3"/>
  <c r="AB316" i="3"/>
  <c r="X316" i="3"/>
  <c r="T316" i="3"/>
  <c r="P316" i="3"/>
  <c r="BI316" i="3"/>
  <c r="BE316" i="3"/>
  <c r="BA316" i="3"/>
  <c r="AW316" i="3"/>
  <c r="AS316" i="3"/>
  <c r="AO316" i="3"/>
  <c r="AK316" i="3"/>
  <c r="AG316" i="3"/>
  <c r="AC316" i="3"/>
  <c r="Y316" i="3"/>
  <c r="U316" i="3"/>
  <c r="BL316" i="3" s="1"/>
  <c r="Q316" i="3"/>
  <c r="BL317" i="3"/>
  <c r="BI324" i="3"/>
  <c r="BE324" i="3"/>
  <c r="BA324" i="3"/>
  <c r="AW324" i="3"/>
  <c r="AS324" i="3"/>
  <c r="AO324" i="3"/>
  <c r="AK324" i="3"/>
  <c r="AG324" i="3"/>
  <c r="AC324" i="3"/>
  <c r="Y324" i="3"/>
  <c r="U324" i="3"/>
  <c r="Q324" i="3"/>
  <c r="M324" i="3"/>
  <c r="BF324" i="3"/>
  <c r="BB324" i="3"/>
  <c r="AX324" i="3"/>
  <c r="AT324" i="3"/>
  <c r="AP324" i="3"/>
  <c r="AL324" i="3"/>
  <c r="AH324" i="3"/>
  <c r="AD324" i="3"/>
  <c r="Z324" i="3"/>
  <c r="V324" i="3"/>
  <c r="R324" i="3"/>
  <c r="BL325" i="3"/>
  <c r="BN326" i="3"/>
  <c r="BJ326" i="3"/>
  <c r="BK333" i="3"/>
  <c r="BK341" i="3"/>
  <c r="BM342" i="3"/>
  <c r="BH348" i="3"/>
  <c r="BD348" i="3"/>
  <c r="AZ348" i="3"/>
  <c r="AV348" i="3"/>
  <c r="AR348" i="3"/>
  <c r="AN348" i="3"/>
  <c r="AJ348" i="3"/>
  <c r="AF348" i="3"/>
  <c r="AB348" i="3"/>
  <c r="X348" i="3"/>
  <c r="T348" i="3"/>
  <c r="P348" i="3"/>
  <c r="BK348" i="3" s="1"/>
  <c r="BI348" i="3"/>
  <c r="BE348" i="3"/>
  <c r="BA348" i="3"/>
  <c r="AW348" i="3"/>
  <c r="AS348" i="3"/>
  <c r="AO348" i="3"/>
  <c r="AK348" i="3"/>
  <c r="AG348" i="3"/>
  <c r="AC348" i="3"/>
  <c r="Y348" i="3"/>
  <c r="U348" i="3"/>
  <c r="Q348" i="3"/>
  <c r="BJ348" i="3" s="1"/>
  <c r="BM350" i="3"/>
  <c r="BH356" i="3"/>
  <c r="BD356" i="3"/>
  <c r="AZ356" i="3"/>
  <c r="AV356" i="3"/>
  <c r="AR356" i="3"/>
  <c r="AN356" i="3"/>
  <c r="AJ356" i="3"/>
  <c r="AF356" i="3"/>
  <c r="AB356" i="3"/>
  <c r="X356" i="3"/>
  <c r="T356" i="3"/>
  <c r="P356" i="3"/>
  <c r="BI356" i="3"/>
  <c r="BE356" i="3"/>
  <c r="BA356" i="3"/>
  <c r="AW356" i="3"/>
  <c r="AS356" i="3"/>
  <c r="AO356" i="3"/>
  <c r="AK356" i="3"/>
  <c r="AG356" i="3"/>
  <c r="AC356" i="3"/>
  <c r="Y356" i="3"/>
  <c r="U356" i="3"/>
  <c r="Q356" i="3"/>
  <c r="BM358" i="3"/>
  <c r="BI365" i="3"/>
  <c r="BE365" i="3"/>
  <c r="BA365" i="3"/>
  <c r="AW365" i="3"/>
  <c r="AS365" i="3"/>
  <c r="AO365" i="3"/>
  <c r="AK365" i="3"/>
  <c r="AG365" i="3"/>
  <c r="AC365" i="3"/>
  <c r="Y365" i="3"/>
  <c r="U365" i="3"/>
  <c r="Q365" i="3"/>
  <c r="M365" i="3"/>
  <c r="BF365" i="3"/>
  <c r="BB365" i="3"/>
  <c r="AX365" i="3"/>
  <c r="AT365" i="3"/>
  <c r="AP365" i="3"/>
  <c r="AL365" i="3"/>
  <c r="AH365" i="3"/>
  <c r="AD365" i="3"/>
  <c r="Z365" i="3"/>
  <c r="V365" i="3"/>
  <c r="R365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M394" i="3"/>
  <c r="O394" i="3"/>
  <c r="Q394" i="3"/>
  <c r="S394" i="3"/>
  <c r="U394" i="3"/>
  <c r="W394" i="3"/>
  <c r="Y394" i="3"/>
  <c r="AA394" i="3"/>
  <c r="AC394" i="3"/>
  <c r="AE394" i="3"/>
  <c r="AG394" i="3"/>
  <c r="AI394" i="3"/>
  <c r="AK394" i="3"/>
  <c r="AM394" i="3"/>
  <c r="AO394" i="3"/>
  <c r="AQ394" i="3"/>
  <c r="AS394" i="3"/>
  <c r="AU394" i="3"/>
  <c r="AW394" i="3"/>
  <c r="AY394" i="3"/>
  <c r="BA394" i="3"/>
  <c r="BC394" i="3"/>
  <c r="BE394" i="3"/>
  <c r="BG394" i="3"/>
  <c r="BI394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AA398" i="3"/>
  <c r="AE398" i="3"/>
  <c r="AI398" i="3"/>
  <c r="AM398" i="3"/>
  <c r="AQ398" i="3"/>
  <c r="AU398" i="3"/>
  <c r="AY398" i="3"/>
  <c r="BC398" i="3"/>
  <c r="BG398" i="3"/>
  <c r="Y398" i="3"/>
  <c r="AC398" i="3"/>
  <c r="AG398" i="3"/>
  <c r="AK398" i="3"/>
  <c r="AO398" i="3"/>
  <c r="AS398" i="3"/>
  <c r="AW398" i="3"/>
  <c r="BA398" i="3"/>
  <c r="BE398" i="3"/>
  <c r="BI398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O401" i="3"/>
  <c r="S401" i="3"/>
  <c r="W401" i="3"/>
  <c r="AA401" i="3"/>
  <c r="AE401" i="3"/>
  <c r="AI401" i="3"/>
  <c r="AM401" i="3"/>
  <c r="AQ401" i="3"/>
  <c r="AU401" i="3"/>
  <c r="AY401" i="3"/>
  <c r="BC401" i="3"/>
  <c r="BG401" i="3"/>
  <c r="M401" i="3"/>
  <c r="Q401" i="3"/>
  <c r="U401" i="3"/>
  <c r="Y401" i="3"/>
  <c r="AC401" i="3"/>
  <c r="AG401" i="3"/>
  <c r="AK401" i="3"/>
  <c r="AO401" i="3"/>
  <c r="AS401" i="3"/>
  <c r="AW401" i="3"/>
  <c r="BA401" i="3"/>
  <c r="BE401" i="3"/>
  <c r="BI401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M402" i="3"/>
  <c r="Q402" i="3"/>
  <c r="U402" i="3"/>
  <c r="Y402" i="3"/>
  <c r="AC402" i="3"/>
  <c r="AG402" i="3"/>
  <c r="AK402" i="3"/>
  <c r="AO402" i="3"/>
  <c r="AS402" i="3"/>
  <c r="AW402" i="3"/>
  <c r="BA402" i="3"/>
  <c r="BE402" i="3"/>
  <c r="BI402" i="3"/>
  <c r="O402" i="3"/>
  <c r="S402" i="3"/>
  <c r="W402" i="3"/>
  <c r="AA402" i="3"/>
  <c r="AE402" i="3"/>
  <c r="AI402" i="3"/>
  <c r="AM402" i="3"/>
  <c r="AQ402" i="3"/>
  <c r="AU402" i="3"/>
  <c r="AY402" i="3"/>
  <c r="BC402" i="3"/>
  <c r="BG402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5" i="3"/>
  <c r="Q405" i="3"/>
  <c r="U405" i="3"/>
  <c r="Y405" i="3"/>
  <c r="AC405" i="3"/>
  <c r="AG405" i="3"/>
  <c r="AK405" i="3"/>
  <c r="AO405" i="3"/>
  <c r="AS405" i="3"/>
  <c r="AW405" i="3"/>
  <c r="BA405" i="3"/>
  <c r="BE405" i="3"/>
  <c r="BI405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P406" i="3"/>
  <c r="T406" i="3"/>
  <c r="X406" i="3"/>
  <c r="AB406" i="3"/>
  <c r="AF406" i="3"/>
  <c r="AJ406" i="3"/>
  <c r="AN406" i="3"/>
  <c r="AR406" i="3"/>
  <c r="AV406" i="3"/>
  <c r="AZ406" i="3"/>
  <c r="BD406" i="3"/>
  <c r="BH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Q407" i="3"/>
  <c r="U407" i="3"/>
  <c r="Y407" i="3"/>
  <c r="AC407" i="3"/>
  <c r="AG407" i="3"/>
  <c r="AK407" i="3"/>
  <c r="AO407" i="3"/>
  <c r="AS407" i="3"/>
  <c r="AW407" i="3"/>
  <c r="BA407" i="3"/>
  <c r="BE407" i="3"/>
  <c r="BI407" i="3"/>
  <c r="O407" i="3"/>
  <c r="S407" i="3"/>
  <c r="W407" i="3"/>
  <c r="AA407" i="3"/>
  <c r="AE407" i="3"/>
  <c r="AI407" i="3"/>
  <c r="AM407" i="3"/>
  <c r="AQ407" i="3"/>
  <c r="AU407" i="3"/>
  <c r="AY407" i="3"/>
  <c r="BC407" i="3"/>
  <c r="BG407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O408" i="3"/>
  <c r="S408" i="3"/>
  <c r="W408" i="3"/>
  <c r="AA408" i="3"/>
  <c r="AE408" i="3"/>
  <c r="AI408" i="3"/>
  <c r="AM408" i="3"/>
  <c r="AQ408" i="3"/>
  <c r="AU408" i="3"/>
  <c r="AY408" i="3"/>
  <c r="BC408" i="3"/>
  <c r="BG408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P409" i="3"/>
  <c r="T409" i="3"/>
  <c r="X409" i="3"/>
  <c r="AB409" i="3"/>
  <c r="AF409" i="3"/>
  <c r="AJ409" i="3"/>
  <c r="AN409" i="3"/>
  <c r="AR409" i="3"/>
  <c r="AV409" i="3"/>
  <c r="AZ409" i="3"/>
  <c r="BD409" i="3"/>
  <c r="BH409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M410" i="3"/>
  <c r="O410" i="3"/>
  <c r="Q410" i="3"/>
  <c r="S410" i="3"/>
  <c r="U410" i="3"/>
  <c r="W410" i="3"/>
  <c r="Y410" i="3"/>
  <c r="AA410" i="3"/>
  <c r="AC410" i="3"/>
  <c r="AE410" i="3"/>
  <c r="AG410" i="3"/>
  <c r="AI410" i="3"/>
  <c r="AK410" i="3"/>
  <c r="AM410" i="3"/>
  <c r="AO410" i="3"/>
  <c r="AQ410" i="3"/>
  <c r="AS410" i="3"/>
  <c r="AU410" i="3"/>
  <c r="AW410" i="3"/>
  <c r="AY410" i="3"/>
  <c r="BA410" i="3"/>
  <c r="BC410" i="3"/>
  <c r="BE410" i="3"/>
  <c r="BG410" i="3"/>
  <c r="BI410" i="3"/>
  <c r="N410" i="3"/>
  <c r="R410" i="3"/>
  <c r="V410" i="3"/>
  <c r="Z410" i="3"/>
  <c r="AD410" i="3"/>
  <c r="AH410" i="3"/>
  <c r="AL410" i="3"/>
  <c r="AP410" i="3"/>
  <c r="AT410" i="3"/>
  <c r="AX410" i="3"/>
  <c r="BB410" i="3"/>
  <c r="BF410" i="3"/>
  <c r="P410" i="3"/>
  <c r="T410" i="3"/>
  <c r="X410" i="3"/>
  <c r="AB410" i="3"/>
  <c r="AF410" i="3"/>
  <c r="AJ410" i="3"/>
  <c r="AN410" i="3"/>
  <c r="AR410" i="3"/>
  <c r="AV410" i="3"/>
  <c r="AZ410" i="3"/>
  <c r="BD410" i="3"/>
  <c r="BH410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O411" i="3"/>
  <c r="S411" i="3"/>
  <c r="W411" i="3"/>
  <c r="AA411" i="3"/>
  <c r="AE411" i="3"/>
  <c r="AI411" i="3"/>
  <c r="AM411" i="3"/>
  <c r="AQ411" i="3"/>
  <c r="AU411" i="3"/>
  <c r="AY411" i="3"/>
  <c r="BC411" i="3"/>
  <c r="BG411" i="3"/>
  <c r="M411" i="3"/>
  <c r="Q411" i="3"/>
  <c r="U411" i="3"/>
  <c r="Y411" i="3"/>
  <c r="AC411" i="3"/>
  <c r="AG411" i="3"/>
  <c r="AK411" i="3"/>
  <c r="AO411" i="3"/>
  <c r="AS411" i="3"/>
  <c r="AW411" i="3"/>
  <c r="BA411" i="3"/>
  <c r="BE411" i="3"/>
  <c r="BI411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M412" i="3"/>
  <c r="Q412" i="3"/>
  <c r="U412" i="3"/>
  <c r="Y412" i="3"/>
  <c r="AC412" i="3"/>
  <c r="AG412" i="3"/>
  <c r="AK412" i="3"/>
  <c r="AO412" i="3"/>
  <c r="AS412" i="3"/>
  <c r="AW412" i="3"/>
  <c r="BA412" i="3"/>
  <c r="BE412" i="3"/>
  <c r="BI412" i="3"/>
  <c r="O412" i="3"/>
  <c r="S412" i="3"/>
  <c r="W412" i="3"/>
  <c r="AA412" i="3"/>
  <c r="AE412" i="3"/>
  <c r="AI412" i="3"/>
  <c r="AM412" i="3"/>
  <c r="AQ412" i="3"/>
  <c r="AU412" i="3"/>
  <c r="AY412" i="3"/>
  <c r="BC412" i="3"/>
  <c r="BG412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N413" i="3"/>
  <c r="R413" i="3"/>
  <c r="V413" i="3"/>
  <c r="Z413" i="3"/>
  <c r="AD413" i="3"/>
  <c r="AH413" i="3"/>
  <c r="AL413" i="3"/>
  <c r="AP413" i="3"/>
  <c r="AT413" i="3"/>
  <c r="AX413" i="3"/>
  <c r="BB413" i="3"/>
  <c r="BF413" i="3"/>
  <c r="P413" i="3"/>
  <c r="T413" i="3"/>
  <c r="X413" i="3"/>
  <c r="AB413" i="3"/>
  <c r="AF413" i="3"/>
  <c r="AJ413" i="3"/>
  <c r="AN413" i="3"/>
  <c r="AR413" i="3"/>
  <c r="AV413" i="3"/>
  <c r="AZ413" i="3"/>
  <c r="BD413" i="3"/>
  <c r="BH413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N414" i="3"/>
  <c r="R414" i="3"/>
  <c r="V414" i="3"/>
  <c r="Z414" i="3"/>
  <c r="AD414" i="3"/>
  <c r="AH414" i="3"/>
  <c r="AL414" i="3"/>
  <c r="AP414" i="3"/>
  <c r="AT414" i="3"/>
  <c r="AX414" i="3"/>
  <c r="BB414" i="3"/>
  <c r="BF414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15" i="3"/>
  <c r="Q415" i="3"/>
  <c r="U415" i="3"/>
  <c r="Y415" i="3"/>
  <c r="AC415" i="3"/>
  <c r="AG415" i="3"/>
  <c r="AK415" i="3"/>
  <c r="AO415" i="3"/>
  <c r="AS415" i="3"/>
  <c r="AW415" i="3"/>
  <c r="BA415" i="3"/>
  <c r="BE415" i="3"/>
  <c r="BI415" i="3"/>
  <c r="O415" i="3"/>
  <c r="S415" i="3"/>
  <c r="W415" i="3"/>
  <c r="AA415" i="3"/>
  <c r="AE415" i="3"/>
  <c r="AI415" i="3"/>
  <c r="AM415" i="3"/>
  <c r="AQ415" i="3"/>
  <c r="AU415" i="3"/>
  <c r="AY415" i="3"/>
  <c r="BC415" i="3"/>
  <c r="BG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O416" i="3"/>
  <c r="S416" i="3"/>
  <c r="W416" i="3"/>
  <c r="AA416" i="3"/>
  <c r="AE416" i="3"/>
  <c r="AI416" i="3"/>
  <c r="AM416" i="3"/>
  <c r="AQ416" i="3"/>
  <c r="AU416" i="3"/>
  <c r="AY416" i="3"/>
  <c r="BC416" i="3"/>
  <c r="BG416" i="3"/>
  <c r="M416" i="3"/>
  <c r="Q416" i="3"/>
  <c r="U416" i="3"/>
  <c r="Y416" i="3"/>
  <c r="AC416" i="3"/>
  <c r="AG416" i="3"/>
  <c r="AK416" i="3"/>
  <c r="AO416" i="3"/>
  <c r="AS416" i="3"/>
  <c r="AW416" i="3"/>
  <c r="BA416" i="3"/>
  <c r="BE416" i="3"/>
  <c r="BI416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P417" i="3"/>
  <c r="T417" i="3"/>
  <c r="X417" i="3"/>
  <c r="AB417" i="3"/>
  <c r="AF417" i="3"/>
  <c r="AJ417" i="3"/>
  <c r="AN417" i="3"/>
  <c r="AR417" i="3"/>
  <c r="AV417" i="3"/>
  <c r="AZ417" i="3"/>
  <c r="BD417" i="3"/>
  <c r="BH417" i="3"/>
  <c r="N417" i="3"/>
  <c r="R417" i="3"/>
  <c r="V417" i="3"/>
  <c r="Z417" i="3"/>
  <c r="AD417" i="3"/>
  <c r="AH417" i="3"/>
  <c r="AL417" i="3"/>
  <c r="AP417" i="3"/>
  <c r="AT417" i="3"/>
  <c r="AX417" i="3"/>
  <c r="BB417" i="3"/>
  <c r="BF417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8" i="3"/>
  <c r="R418" i="3"/>
  <c r="V418" i="3"/>
  <c r="Z418" i="3"/>
  <c r="AD418" i="3"/>
  <c r="AH418" i="3"/>
  <c r="AL418" i="3"/>
  <c r="AP418" i="3"/>
  <c r="AT418" i="3"/>
  <c r="AX418" i="3"/>
  <c r="BB418" i="3"/>
  <c r="BF418" i="3"/>
  <c r="P418" i="3"/>
  <c r="T418" i="3"/>
  <c r="X418" i="3"/>
  <c r="AB418" i="3"/>
  <c r="AF418" i="3"/>
  <c r="AJ418" i="3"/>
  <c r="AN418" i="3"/>
  <c r="AR418" i="3"/>
  <c r="AV418" i="3"/>
  <c r="AZ418" i="3"/>
  <c r="BD418" i="3"/>
  <c r="BH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O419" i="3"/>
  <c r="S419" i="3"/>
  <c r="W419" i="3"/>
  <c r="AA419" i="3"/>
  <c r="AE419" i="3"/>
  <c r="AI419" i="3"/>
  <c r="AM419" i="3"/>
  <c r="AQ419" i="3"/>
  <c r="AU419" i="3"/>
  <c r="AY419" i="3"/>
  <c r="BC419" i="3"/>
  <c r="BG419" i="3"/>
  <c r="M419" i="3"/>
  <c r="Q419" i="3"/>
  <c r="U419" i="3"/>
  <c r="Y419" i="3"/>
  <c r="AC419" i="3"/>
  <c r="AG419" i="3"/>
  <c r="AK419" i="3"/>
  <c r="AO419" i="3"/>
  <c r="AS419" i="3"/>
  <c r="AW419" i="3"/>
  <c r="BA419" i="3"/>
  <c r="BE419" i="3"/>
  <c r="BI419" i="3"/>
  <c r="BM420" i="3"/>
  <c r="BK420" i="3"/>
  <c r="BM423" i="3"/>
  <c r="BK423" i="3"/>
  <c r="BM424" i="3"/>
  <c r="BK424" i="3"/>
  <c r="BN426" i="3"/>
  <c r="BN430" i="3"/>
  <c r="BN434" i="3"/>
  <c r="BN438" i="3"/>
  <c r="AZ273" i="3"/>
  <c r="AJ273" i="3"/>
  <c r="T273" i="3"/>
  <c r="AV273" i="3"/>
  <c r="AF273" i="3"/>
  <c r="P273" i="3"/>
  <c r="BB273" i="3"/>
  <c r="AT273" i="3"/>
  <c r="AL273" i="3"/>
  <c r="AD273" i="3"/>
  <c r="V273" i="3"/>
  <c r="N273" i="3"/>
  <c r="BG273" i="3"/>
  <c r="BC273" i="3"/>
  <c r="AY273" i="3"/>
  <c r="AU273" i="3"/>
  <c r="AQ273" i="3"/>
  <c r="AM273" i="3"/>
  <c r="AI273" i="3"/>
  <c r="AE273" i="3"/>
  <c r="AA273" i="3"/>
  <c r="W273" i="3"/>
  <c r="S273" i="3"/>
  <c r="BN271" i="3"/>
  <c r="BJ269" i="3"/>
  <c r="BJ265" i="3"/>
  <c r="BJ263" i="3"/>
  <c r="BJ255" i="3"/>
  <c r="BJ253" i="3"/>
  <c r="K270" i="3"/>
  <c r="K266" i="3"/>
  <c r="K262" i="3"/>
  <c r="L260" i="3"/>
  <c r="K260" i="3"/>
  <c r="L258" i="3"/>
  <c r="K258" i="3"/>
  <c r="K272" i="3"/>
  <c r="K268" i="3"/>
  <c r="K264" i="3"/>
  <c r="L261" i="3"/>
  <c r="K261" i="3"/>
  <c r="L259" i="3"/>
  <c r="K259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L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L179" i="3" s="1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L176" i="3" l="1"/>
  <c r="L168" i="3"/>
  <c r="K156" i="3"/>
  <c r="BJ365" i="3"/>
  <c r="BJ324" i="3"/>
  <c r="BL296" i="3"/>
  <c r="BL381" i="3"/>
  <c r="BL351" i="3"/>
  <c r="BM307" i="3"/>
  <c r="BK232" i="3"/>
  <c r="L173" i="3"/>
  <c r="L171" i="3"/>
  <c r="K163" i="3"/>
  <c r="K159" i="3"/>
  <c r="K152" i="3"/>
  <c r="BL454" i="3"/>
  <c r="BJ363" i="3"/>
  <c r="BM339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M198" i="3"/>
  <c r="U198" i="3"/>
  <c r="AC198" i="3"/>
  <c r="AK198" i="3"/>
  <c r="AS198" i="3"/>
  <c r="BA198" i="3"/>
  <c r="BI198" i="3"/>
  <c r="S198" i="3"/>
  <c r="AA198" i="3"/>
  <c r="AM198" i="3"/>
  <c r="AY198" i="3"/>
  <c r="AI198" i="3"/>
  <c r="BC198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Q202" i="3"/>
  <c r="Y202" i="3"/>
  <c r="AG202" i="3"/>
  <c r="AO202" i="3"/>
  <c r="AW202" i="3"/>
  <c r="BE202" i="3"/>
  <c r="M202" i="3"/>
  <c r="W202" i="3"/>
  <c r="AE202" i="3"/>
  <c r="AM202" i="3"/>
  <c r="AU202" i="3"/>
  <c r="BC202" i="3"/>
  <c r="N206" i="3"/>
  <c r="R206" i="3"/>
  <c r="V206" i="3"/>
  <c r="Z206" i="3"/>
  <c r="AD206" i="3"/>
  <c r="AH206" i="3"/>
  <c r="T206" i="3"/>
  <c r="AB206" i="3"/>
  <c r="AJ206" i="3"/>
  <c r="AN206" i="3"/>
  <c r="AR206" i="3"/>
  <c r="AV206" i="3"/>
  <c r="AZ206" i="3"/>
  <c r="BD206" i="3"/>
  <c r="BH206" i="3"/>
  <c r="BG206" i="3"/>
  <c r="AY206" i="3"/>
  <c r="AQ206" i="3"/>
  <c r="AI206" i="3"/>
  <c r="AA206" i="3"/>
  <c r="S206" i="3"/>
  <c r="N210" i="3"/>
  <c r="BN210" i="3" s="1"/>
  <c r="R210" i="3"/>
  <c r="V210" i="3"/>
  <c r="Z210" i="3"/>
  <c r="AD210" i="3"/>
  <c r="AH210" i="3"/>
  <c r="AL210" i="3"/>
  <c r="AP210" i="3"/>
  <c r="AT210" i="3"/>
  <c r="AX210" i="3"/>
  <c r="BB210" i="3"/>
  <c r="BF210" i="3"/>
  <c r="T210" i="3"/>
  <c r="AB210" i="3"/>
  <c r="AJ210" i="3"/>
  <c r="AR210" i="3"/>
  <c r="AZ210" i="3"/>
  <c r="BH210" i="3"/>
  <c r="BG210" i="3"/>
  <c r="AY210" i="3"/>
  <c r="AQ210" i="3"/>
  <c r="AI210" i="3"/>
  <c r="AA210" i="3"/>
  <c r="S210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M214" i="3"/>
  <c r="U214" i="3"/>
  <c r="AC214" i="3"/>
  <c r="AK214" i="3"/>
  <c r="AS214" i="3"/>
  <c r="BA214" i="3"/>
  <c r="BI214" i="3"/>
  <c r="BB214" i="3"/>
  <c r="AT214" i="3"/>
  <c r="AL214" i="3"/>
  <c r="AD214" i="3"/>
  <c r="V214" i="3"/>
  <c r="N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N218" i="3"/>
  <c r="V218" i="3"/>
  <c r="AD218" i="3"/>
  <c r="AL218" i="3"/>
  <c r="AT218" i="3"/>
  <c r="BB218" i="3"/>
  <c r="BI218" i="3"/>
  <c r="BA218" i="3"/>
  <c r="AS218" i="3"/>
  <c r="AK218" i="3"/>
  <c r="AC218" i="3"/>
  <c r="U218" i="3"/>
  <c r="M218" i="3"/>
  <c r="BC218" i="3"/>
  <c r="AU218" i="3"/>
  <c r="AM218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O222" i="3"/>
  <c r="W222" i="3"/>
  <c r="AE222" i="3"/>
  <c r="AM222" i="3"/>
  <c r="AU222" i="3"/>
  <c r="BC222" i="3"/>
  <c r="BF222" i="3"/>
  <c r="AX222" i="3"/>
  <c r="AP222" i="3"/>
  <c r="AH222" i="3"/>
  <c r="Z222" i="3"/>
  <c r="R222" i="3"/>
  <c r="BD222" i="3"/>
  <c r="AV222" i="3"/>
  <c r="AN222" i="3"/>
  <c r="AF222" i="3"/>
  <c r="X222" i="3"/>
  <c r="P222" i="3"/>
  <c r="O226" i="3"/>
  <c r="S226" i="3"/>
  <c r="BM226" i="3" s="1"/>
  <c r="W226" i="3"/>
  <c r="AA226" i="3"/>
  <c r="AE226" i="3"/>
  <c r="AI226" i="3"/>
  <c r="AM226" i="3"/>
  <c r="AQ226" i="3"/>
  <c r="AU226" i="3"/>
  <c r="AY226" i="3"/>
  <c r="BC226" i="3"/>
  <c r="BG226" i="3"/>
  <c r="Q226" i="3"/>
  <c r="Y226" i="3"/>
  <c r="AG226" i="3"/>
  <c r="AO226" i="3"/>
  <c r="AW226" i="3"/>
  <c r="BE226" i="3"/>
  <c r="BB226" i="3"/>
  <c r="AT226" i="3"/>
  <c r="AL226" i="3"/>
  <c r="AD226" i="3"/>
  <c r="V226" i="3"/>
  <c r="N226" i="3"/>
  <c r="BD226" i="3"/>
  <c r="AV226" i="3"/>
  <c r="AN226" i="3"/>
  <c r="AF226" i="3"/>
  <c r="X226" i="3"/>
  <c r="P226" i="3"/>
  <c r="BK226" i="3" s="1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S230" i="3"/>
  <c r="BM230" i="3" s="1"/>
  <c r="AA230" i="3"/>
  <c r="AI230" i="3"/>
  <c r="AQ230" i="3"/>
  <c r="AY230" i="3"/>
  <c r="BG230" i="3"/>
  <c r="BF230" i="3"/>
  <c r="AX230" i="3"/>
  <c r="AP230" i="3"/>
  <c r="AH230" i="3"/>
  <c r="Z230" i="3"/>
  <c r="R230" i="3"/>
  <c r="BD230" i="3"/>
  <c r="AV230" i="3"/>
  <c r="AN230" i="3"/>
  <c r="AF230" i="3"/>
  <c r="X230" i="3"/>
  <c r="P230" i="3"/>
  <c r="BK230" i="3" s="1"/>
  <c r="O234" i="3"/>
  <c r="S234" i="3"/>
  <c r="BM234" i="3" s="1"/>
  <c r="W234" i="3"/>
  <c r="AA234" i="3"/>
  <c r="AE234" i="3"/>
  <c r="AI234" i="3"/>
  <c r="AM234" i="3"/>
  <c r="AQ234" i="3"/>
  <c r="AU234" i="3"/>
  <c r="AY234" i="3"/>
  <c r="BC234" i="3"/>
  <c r="BG234" i="3"/>
  <c r="M234" i="3"/>
  <c r="U234" i="3"/>
  <c r="AC234" i="3"/>
  <c r="AK234" i="3"/>
  <c r="AS234" i="3"/>
  <c r="BA234" i="3"/>
  <c r="BI234" i="3"/>
  <c r="BB234" i="3"/>
  <c r="AT234" i="3"/>
  <c r="AL234" i="3"/>
  <c r="AD234" i="3"/>
  <c r="V234" i="3"/>
  <c r="N234" i="3"/>
  <c r="BD234" i="3"/>
  <c r="AV234" i="3"/>
  <c r="AN234" i="3"/>
  <c r="AF234" i="3"/>
  <c r="X234" i="3"/>
  <c r="P234" i="3"/>
  <c r="BK234" i="3" s="1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O238" i="3"/>
  <c r="W238" i="3"/>
  <c r="AE238" i="3"/>
  <c r="AM238" i="3"/>
  <c r="AU238" i="3"/>
  <c r="BC238" i="3"/>
  <c r="BF238" i="3"/>
  <c r="AX238" i="3"/>
  <c r="AP238" i="3"/>
  <c r="AH238" i="3"/>
  <c r="Z238" i="3"/>
  <c r="R238" i="3"/>
  <c r="BH238" i="3"/>
  <c r="AZ238" i="3"/>
  <c r="AR238" i="3"/>
  <c r="AJ238" i="3"/>
  <c r="AB238" i="3"/>
  <c r="T238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Q242" i="3"/>
  <c r="Y242" i="3"/>
  <c r="AG242" i="3"/>
  <c r="AO242" i="3"/>
  <c r="AW242" i="3"/>
  <c r="BE242" i="3"/>
  <c r="BH242" i="3"/>
  <c r="AZ242" i="3"/>
  <c r="AR242" i="3"/>
  <c r="AJ242" i="3"/>
  <c r="AB242" i="3"/>
  <c r="T242" i="3"/>
  <c r="BF242" i="3"/>
  <c r="AX242" i="3"/>
  <c r="AP242" i="3"/>
  <c r="AH242" i="3"/>
  <c r="Z242" i="3"/>
  <c r="R242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S246" i="3"/>
  <c r="BM246" i="3" s="1"/>
  <c r="AA246" i="3"/>
  <c r="AI246" i="3"/>
  <c r="AQ246" i="3"/>
  <c r="AY246" i="3"/>
  <c r="BG246" i="3"/>
  <c r="BB246" i="3"/>
  <c r="AT246" i="3"/>
  <c r="AL246" i="3"/>
  <c r="AD246" i="3"/>
  <c r="V246" i="3"/>
  <c r="N246" i="3"/>
  <c r="BD246" i="3"/>
  <c r="AV246" i="3"/>
  <c r="AN246" i="3"/>
  <c r="AF246" i="3"/>
  <c r="X246" i="3"/>
  <c r="P246" i="3"/>
  <c r="BK246" i="3" s="1"/>
  <c r="O250" i="3"/>
  <c r="BL250" i="3" s="1"/>
  <c r="S250" i="3"/>
  <c r="W250" i="3"/>
  <c r="AA250" i="3"/>
  <c r="AE250" i="3"/>
  <c r="AI250" i="3"/>
  <c r="AM250" i="3"/>
  <c r="AQ250" i="3"/>
  <c r="AU250" i="3"/>
  <c r="AY250" i="3"/>
  <c r="BC250" i="3"/>
  <c r="BG250" i="3"/>
  <c r="M250" i="3"/>
  <c r="U250" i="3"/>
  <c r="AC250" i="3"/>
  <c r="AK250" i="3"/>
  <c r="AS250" i="3"/>
  <c r="BA250" i="3"/>
  <c r="BI250" i="3"/>
  <c r="BD250" i="3"/>
  <c r="AV250" i="3"/>
  <c r="AN250" i="3"/>
  <c r="AF250" i="3"/>
  <c r="X250" i="3"/>
  <c r="P250" i="3"/>
  <c r="BB250" i="3"/>
  <c r="AT250" i="3"/>
  <c r="AL250" i="3"/>
  <c r="AD250" i="3"/>
  <c r="V250" i="3"/>
  <c r="N250" i="3"/>
  <c r="BG252" i="3"/>
  <c r="AY252" i="3"/>
  <c r="AQ252" i="3"/>
  <c r="AI252" i="3"/>
  <c r="AA252" i="3"/>
  <c r="S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BI252" i="3"/>
  <c r="BA252" i="3"/>
  <c r="AS252" i="3"/>
  <c r="AK252" i="3"/>
  <c r="AC252" i="3"/>
  <c r="U252" i="3"/>
  <c r="M252" i="3"/>
  <c r="BF254" i="3"/>
  <c r="AX254" i="3"/>
  <c r="AP254" i="3"/>
  <c r="AH254" i="3"/>
  <c r="Z254" i="3"/>
  <c r="R254" i="3"/>
  <c r="O254" i="3"/>
  <c r="S254" i="3"/>
  <c r="BK254" i="3" s="1"/>
  <c r="W254" i="3"/>
  <c r="AA254" i="3"/>
  <c r="AE254" i="3"/>
  <c r="AI254" i="3"/>
  <c r="AM254" i="3"/>
  <c r="AQ254" i="3"/>
  <c r="AU254" i="3"/>
  <c r="AY254" i="3"/>
  <c r="BC254" i="3"/>
  <c r="BG254" i="3"/>
  <c r="BH254" i="3"/>
  <c r="AZ254" i="3"/>
  <c r="AR254" i="3"/>
  <c r="AJ254" i="3"/>
  <c r="AB254" i="3"/>
  <c r="T254" i="3"/>
  <c r="BE256" i="3"/>
  <c r="AW256" i="3"/>
  <c r="AO256" i="3"/>
  <c r="AG256" i="3"/>
  <c r="Y256" i="3"/>
  <c r="Q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BC256" i="3"/>
  <c r="AU256" i="3"/>
  <c r="AM256" i="3"/>
  <c r="AE256" i="3"/>
  <c r="W256" i="3"/>
  <c r="O256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M192" i="3"/>
  <c r="U192" i="3"/>
  <c r="AC192" i="3"/>
  <c r="AK192" i="3"/>
  <c r="AS192" i="3"/>
  <c r="BA192" i="3"/>
  <c r="BI192" i="3"/>
  <c r="S192" i="3"/>
  <c r="AA192" i="3"/>
  <c r="AQ192" i="3"/>
  <c r="BG192" i="3"/>
  <c r="AM192" i="3"/>
  <c r="BC192" i="3"/>
  <c r="P192" i="3"/>
  <c r="X192" i="3"/>
  <c r="AF192" i="3"/>
  <c r="AN192" i="3"/>
  <c r="AV192" i="3"/>
  <c r="BD192" i="3"/>
  <c r="Q192" i="3"/>
  <c r="AG192" i="3"/>
  <c r="AW192" i="3"/>
  <c r="O192" i="3"/>
  <c r="AI192" i="3"/>
  <c r="AE192" i="3"/>
  <c r="L187" i="3"/>
  <c r="L185" i="3"/>
  <c r="L183" i="3"/>
  <c r="L181" i="3"/>
  <c r="L178" i="3"/>
  <c r="K176" i="3"/>
  <c r="K175" i="3"/>
  <c r="L164" i="3"/>
  <c r="L161" i="3"/>
  <c r="L159" i="3"/>
  <c r="L157" i="3"/>
  <c r="L155" i="3"/>
  <c r="L152" i="3"/>
  <c r="BM273" i="3"/>
  <c r="BL273" i="3"/>
  <c r="BN416" i="3"/>
  <c r="BK415" i="3"/>
  <c r="BN413" i="3"/>
  <c r="BN412" i="3"/>
  <c r="BN408" i="3"/>
  <c r="BN404" i="3"/>
  <c r="BM365" i="3"/>
  <c r="BJ356" i="3"/>
  <c r="BK356" i="3"/>
  <c r="BM348" i="3"/>
  <c r="BM324" i="3"/>
  <c r="BJ316" i="3"/>
  <c r="BK316" i="3"/>
  <c r="BN454" i="3"/>
  <c r="BL452" i="3"/>
  <c r="BK446" i="3"/>
  <c r="BJ330" i="3"/>
  <c r="BM294" i="3"/>
  <c r="BL294" i="3"/>
  <c r="BK292" i="3"/>
  <c r="BL363" i="3"/>
  <c r="BL307" i="3"/>
  <c r="BK315" i="3"/>
  <c r="BJ299" i="3"/>
  <c r="BL295" i="3"/>
  <c r="BL291" i="3"/>
  <c r="BM327" i="3"/>
  <c r="BM291" i="3"/>
  <c r="BL275" i="3"/>
  <c r="M206" i="3"/>
  <c r="U206" i="3"/>
  <c r="AC206" i="3"/>
  <c r="AK206" i="3"/>
  <c r="AS206" i="3"/>
  <c r="BA206" i="3"/>
  <c r="BI206" i="3"/>
  <c r="Q210" i="3"/>
  <c r="Y210" i="3"/>
  <c r="AG210" i="3"/>
  <c r="AO210" i="3"/>
  <c r="AW210" i="3"/>
  <c r="BE210" i="3"/>
  <c r="P214" i="3"/>
  <c r="X214" i="3"/>
  <c r="AF214" i="3"/>
  <c r="AN214" i="3"/>
  <c r="AV214" i="3"/>
  <c r="BD214" i="3"/>
  <c r="O218" i="3"/>
  <c r="W218" i="3"/>
  <c r="AE218" i="3"/>
  <c r="AQ218" i="3"/>
  <c r="BG218" i="3"/>
  <c r="AB222" i="3"/>
  <c r="AR222" i="3"/>
  <c r="BH222" i="3"/>
  <c r="AB226" i="3"/>
  <c r="AR226" i="3"/>
  <c r="BH226" i="3"/>
  <c r="AB230" i="3"/>
  <c r="AR230" i="3"/>
  <c r="BH230" i="3"/>
  <c r="AB234" i="3"/>
  <c r="AR234" i="3"/>
  <c r="BH234" i="3"/>
  <c r="P238" i="3"/>
  <c r="BK238" i="3" s="1"/>
  <c r="AF238" i="3"/>
  <c r="AV238" i="3"/>
  <c r="N242" i="3"/>
  <c r="AD242" i="3"/>
  <c r="AT242" i="3"/>
  <c r="BN244" i="3"/>
  <c r="AB246" i="3"/>
  <c r="AR246" i="3"/>
  <c r="BH246" i="3"/>
  <c r="Z250" i="3"/>
  <c r="AP250" i="3"/>
  <c r="BF250" i="3"/>
  <c r="Y252" i="3"/>
  <c r="AO252" i="3"/>
  <c r="BE252" i="3"/>
  <c r="X254" i="3"/>
  <c r="AN254" i="3"/>
  <c r="BD254" i="3"/>
  <c r="S256" i="3"/>
  <c r="AI256" i="3"/>
  <c r="AY256" i="3"/>
  <c r="BF252" i="3"/>
  <c r="AX252" i="3"/>
  <c r="AP252" i="3"/>
  <c r="AH252" i="3"/>
  <c r="Z252" i="3"/>
  <c r="R252" i="3"/>
  <c r="BE254" i="3"/>
  <c r="AW254" i="3"/>
  <c r="AO254" i="3"/>
  <c r="AG254" i="3"/>
  <c r="Y254" i="3"/>
  <c r="Q254" i="3"/>
  <c r="BF256" i="3"/>
  <c r="AX256" i="3"/>
  <c r="AP256" i="3"/>
  <c r="AH256" i="3"/>
  <c r="Z256" i="3"/>
  <c r="R256" i="3"/>
  <c r="W206" i="3"/>
  <c r="AM206" i="3"/>
  <c r="BC206" i="3"/>
  <c r="W210" i="3"/>
  <c r="AM210" i="3"/>
  <c r="BC210" i="3"/>
  <c r="R214" i="3"/>
  <c r="AH214" i="3"/>
  <c r="AX214" i="3"/>
  <c r="Q218" i="3"/>
  <c r="AG218" i="3"/>
  <c r="AW218" i="3"/>
  <c r="N222" i="3"/>
  <c r="AD222" i="3"/>
  <c r="AT222" i="3"/>
  <c r="Z226" i="3"/>
  <c r="AP226" i="3"/>
  <c r="BF226" i="3"/>
  <c r="N230" i="3"/>
  <c r="AD230" i="3"/>
  <c r="AT230" i="3"/>
  <c r="Z234" i="3"/>
  <c r="AP234" i="3"/>
  <c r="BF234" i="3"/>
  <c r="N238" i="3"/>
  <c r="AD238" i="3"/>
  <c r="AT238" i="3"/>
  <c r="P242" i="3"/>
  <c r="AF242" i="3"/>
  <c r="AV242" i="3"/>
  <c r="Z246" i="3"/>
  <c r="AP246" i="3"/>
  <c r="BF246" i="3"/>
  <c r="AB250" i="3"/>
  <c r="AR250" i="3"/>
  <c r="BH250" i="3"/>
  <c r="AE252" i="3"/>
  <c r="AU252" i="3"/>
  <c r="AD254" i="3"/>
  <c r="AT254" i="3"/>
  <c r="AC256" i="3"/>
  <c r="AS256" i="3"/>
  <c r="BI256" i="3"/>
  <c r="BG198" i="3"/>
  <c r="AE198" i="3"/>
  <c r="O198" i="3"/>
  <c r="AW198" i="3"/>
  <c r="AG198" i="3"/>
  <c r="Q198" i="3"/>
  <c r="BD198" i="3"/>
  <c r="AV198" i="3"/>
  <c r="AN198" i="3"/>
  <c r="AF198" i="3"/>
  <c r="X198" i="3"/>
  <c r="P198" i="3"/>
  <c r="AY202" i="3"/>
  <c r="AI202" i="3"/>
  <c r="S202" i="3"/>
  <c r="BA202" i="3"/>
  <c r="AK202" i="3"/>
  <c r="U202" i="3"/>
  <c r="BF202" i="3"/>
  <c r="AX202" i="3"/>
  <c r="AP202" i="3"/>
  <c r="AH202" i="3"/>
  <c r="Z202" i="3"/>
  <c r="R202" i="3"/>
  <c r="BF206" i="3"/>
  <c r="AX206" i="3"/>
  <c r="AP206" i="3"/>
  <c r="AF206" i="3"/>
  <c r="P206" i="3"/>
  <c r="AV210" i="3"/>
  <c r="AF210" i="3"/>
  <c r="P210" i="3"/>
  <c r="AW214" i="3"/>
  <c r="AG214" i="3"/>
  <c r="Q214" i="3"/>
  <c r="AX218" i="3"/>
  <c r="AH218" i="3"/>
  <c r="R218" i="3"/>
  <c r="AY222" i="3"/>
  <c r="AI222" i="3"/>
  <c r="S222" i="3"/>
  <c r="BM222" i="3" s="1"/>
  <c r="BA226" i="3"/>
  <c r="AK226" i="3"/>
  <c r="U226" i="3"/>
  <c r="BC230" i="3"/>
  <c r="AM230" i="3"/>
  <c r="W230" i="3"/>
  <c r="BE234" i="3"/>
  <c r="AO234" i="3"/>
  <c r="Y234" i="3"/>
  <c r="BG238" i="3"/>
  <c r="AQ238" i="3"/>
  <c r="AA238" i="3"/>
  <c r="BI242" i="3"/>
  <c r="AS242" i="3"/>
  <c r="AC242" i="3"/>
  <c r="M242" i="3"/>
  <c r="AU246" i="3"/>
  <c r="AE246" i="3"/>
  <c r="O246" i="3"/>
  <c r="AW250" i="3"/>
  <c r="AG250" i="3"/>
  <c r="Q250" i="3"/>
  <c r="AY192" i="3"/>
  <c r="BE192" i="3"/>
  <c r="Y192" i="3"/>
  <c r="AZ192" i="3"/>
  <c r="AJ192" i="3"/>
  <c r="T192" i="3"/>
  <c r="BK257" i="3"/>
  <c r="BK204" i="3"/>
  <c r="BK208" i="3"/>
  <c r="BJ212" i="3"/>
  <c r="O252" i="3"/>
  <c r="N254" i="3"/>
  <c r="M256" i="3"/>
  <c r="BN256" i="3" s="1"/>
  <c r="P253" i="3"/>
  <c r="BN253" i="3" s="1"/>
  <c r="O255" i="3"/>
  <c r="BN255" i="3" s="1"/>
  <c r="N257" i="3"/>
  <c r="N268" i="3"/>
  <c r="P268" i="3"/>
  <c r="R268" i="3"/>
  <c r="T268" i="3"/>
  <c r="V268" i="3"/>
  <c r="X268" i="3"/>
  <c r="Z268" i="3"/>
  <c r="AB268" i="3"/>
  <c r="AD268" i="3"/>
  <c r="AF268" i="3"/>
  <c r="AH268" i="3"/>
  <c r="AJ268" i="3"/>
  <c r="AL268" i="3"/>
  <c r="AN268" i="3"/>
  <c r="AP268" i="3"/>
  <c r="AR268" i="3"/>
  <c r="AT268" i="3"/>
  <c r="AV268" i="3"/>
  <c r="AX268" i="3"/>
  <c r="AZ268" i="3"/>
  <c r="BB268" i="3"/>
  <c r="BD268" i="3"/>
  <c r="BF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N260" i="3"/>
  <c r="P260" i="3"/>
  <c r="R260" i="3"/>
  <c r="T260" i="3"/>
  <c r="V260" i="3"/>
  <c r="X260" i="3"/>
  <c r="Z260" i="3"/>
  <c r="AB260" i="3"/>
  <c r="AD260" i="3"/>
  <c r="AF260" i="3"/>
  <c r="AH260" i="3"/>
  <c r="AJ260" i="3"/>
  <c r="AL260" i="3"/>
  <c r="AN260" i="3"/>
  <c r="AP260" i="3"/>
  <c r="AR260" i="3"/>
  <c r="AT260" i="3"/>
  <c r="AV260" i="3"/>
  <c r="AX260" i="3"/>
  <c r="AZ260" i="3"/>
  <c r="BB260" i="3"/>
  <c r="BD260" i="3"/>
  <c r="BF260" i="3"/>
  <c r="BH260" i="3"/>
  <c r="M260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O260" i="3"/>
  <c r="S260" i="3"/>
  <c r="W260" i="3"/>
  <c r="AA260" i="3"/>
  <c r="AE260" i="3"/>
  <c r="AI260" i="3"/>
  <c r="AM260" i="3"/>
  <c r="AQ260" i="3"/>
  <c r="AU260" i="3"/>
  <c r="AY260" i="3"/>
  <c r="BC260" i="3"/>
  <c r="BG260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P262" i="3"/>
  <c r="T262" i="3"/>
  <c r="X262" i="3"/>
  <c r="AB262" i="3"/>
  <c r="AF262" i="3"/>
  <c r="AJ262" i="3"/>
  <c r="AN262" i="3"/>
  <c r="AR262" i="3"/>
  <c r="AV262" i="3"/>
  <c r="AZ262" i="3"/>
  <c r="BD262" i="3"/>
  <c r="BH262" i="3"/>
  <c r="N262" i="3"/>
  <c r="R262" i="3"/>
  <c r="V262" i="3"/>
  <c r="Z262" i="3"/>
  <c r="AD262" i="3"/>
  <c r="AH262" i="3"/>
  <c r="AL262" i="3"/>
  <c r="AP262" i="3"/>
  <c r="AT262" i="3"/>
  <c r="AX262" i="3"/>
  <c r="BB262" i="3"/>
  <c r="BF262" i="3"/>
  <c r="BM419" i="3"/>
  <c r="BK419" i="3"/>
  <c r="BL418" i="3"/>
  <c r="BN418" i="3"/>
  <c r="BJ417" i="3"/>
  <c r="BK417" i="3"/>
  <c r="BL417" i="3"/>
  <c r="BL416" i="3"/>
  <c r="BJ416" i="3"/>
  <c r="BL415" i="3"/>
  <c r="BM415" i="3"/>
  <c r="BL414" i="3"/>
  <c r="BN414" i="3"/>
  <c r="BJ413" i="3"/>
  <c r="BL413" i="3"/>
  <c r="BM412" i="3"/>
  <c r="BL412" i="3"/>
  <c r="BJ412" i="3"/>
  <c r="BM411" i="3"/>
  <c r="BN411" i="3"/>
  <c r="BL410" i="3"/>
  <c r="BN410" i="3"/>
  <c r="BJ409" i="3"/>
  <c r="BN409" i="3"/>
  <c r="BL409" i="3"/>
  <c r="BL408" i="3"/>
  <c r="BL407" i="3"/>
  <c r="BM407" i="3"/>
  <c r="BJ404" i="3"/>
  <c r="BM403" i="3"/>
  <c r="BL403" i="3"/>
  <c r="BL402" i="3"/>
  <c r="BM402" i="3"/>
  <c r="BK402" i="3"/>
  <c r="BN402" i="3"/>
  <c r="BM401" i="3"/>
  <c r="BL400" i="3"/>
  <c r="BK400" i="3"/>
  <c r="BN400" i="3"/>
  <c r="BK399" i="3"/>
  <c r="BM399" i="3"/>
  <c r="BM397" i="3"/>
  <c r="BL396" i="3"/>
  <c r="BM396" i="3"/>
  <c r="BN396" i="3"/>
  <c r="BK396" i="3"/>
  <c r="BM395" i="3"/>
  <c r="BL394" i="3"/>
  <c r="BN394" i="3"/>
  <c r="BK394" i="3"/>
  <c r="BM393" i="3"/>
  <c r="BN392" i="3"/>
  <c r="BK392" i="3"/>
  <c r="BJ392" i="3"/>
  <c r="BM391" i="3"/>
  <c r="BN389" i="3"/>
  <c r="BM389" i="3"/>
  <c r="BJ387" i="3"/>
  <c r="BL387" i="3"/>
  <c r="BL386" i="3"/>
  <c r="BN386" i="3"/>
  <c r="BK386" i="3"/>
  <c r="BJ385" i="3"/>
  <c r="BL385" i="3"/>
  <c r="BK383" i="3"/>
  <c r="BL383" i="3"/>
  <c r="BL382" i="3"/>
  <c r="BK382" i="3"/>
  <c r="BN382" i="3"/>
  <c r="BK365" i="3"/>
  <c r="BN365" i="3"/>
  <c r="BK324" i="3"/>
  <c r="BL285" i="3"/>
  <c r="BK297" i="3"/>
  <c r="BN297" i="3"/>
  <c r="BJ297" i="3"/>
  <c r="BJ296" i="3"/>
  <c r="BK377" i="3"/>
  <c r="BN377" i="3"/>
  <c r="BM378" i="3"/>
  <c r="BN371" i="3"/>
  <c r="BK452" i="3"/>
  <c r="BK364" i="3"/>
  <c r="BN364" i="3"/>
  <c r="BM351" i="3"/>
  <c r="BK351" i="3"/>
  <c r="BN351" i="3"/>
  <c r="BJ339" i="3"/>
  <c r="BK332" i="3"/>
  <c r="BN332" i="3"/>
  <c r="BK453" i="3"/>
  <c r="BN453" i="3"/>
  <c r="BM451" i="3"/>
  <c r="BJ451" i="3"/>
  <c r="BJ450" i="3"/>
  <c r="BK450" i="3"/>
  <c r="BN450" i="3"/>
  <c r="BL449" i="3"/>
  <c r="BM449" i="3"/>
  <c r="BL447" i="3"/>
  <c r="BJ447" i="3"/>
  <c r="BK447" i="3"/>
  <c r="BN447" i="3"/>
  <c r="BM444" i="3"/>
  <c r="BL444" i="3"/>
  <c r="BM370" i="3"/>
  <c r="BK370" i="3"/>
  <c r="BN370" i="3"/>
  <c r="BJ370" i="3"/>
  <c r="BJ369" i="3"/>
  <c r="BM369" i="3"/>
  <c r="BL369" i="3"/>
  <c r="BM360" i="3"/>
  <c r="BK360" i="3"/>
  <c r="BN360" i="3"/>
  <c r="BJ355" i="3"/>
  <c r="BL355" i="3"/>
  <c r="BJ352" i="3"/>
  <c r="BL352" i="3"/>
  <c r="BL327" i="3"/>
  <c r="BM323" i="3"/>
  <c r="BN320" i="3"/>
  <c r="BK320" i="3"/>
  <c r="BL315" i="3"/>
  <c r="BJ312" i="3"/>
  <c r="BM312" i="3"/>
  <c r="BL312" i="3"/>
  <c r="BN307" i="3"/>
  <c r="BK307" i="3"/>
  <c r="BJ307" i="3"/>
  <c r="BM304" i="3"/>
  <c r="BL304" i="3"/>
  <c r="BL299" i="3"/>
  <c r="BK299" i="3"/>
  <c r="BN299" i="3"/>
  <c r="BM295" i="3"/>
  <c r="BN324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R201" i="3"/>
  <c r="T201" i="3"/>
  <c r="X201" i="3"/>
  <c r="AB201" i="3"/>
  <c r="AF201" i="3"/>
  <c r="AJ201" i="3"/>
  <c r="AN201" i="3"/>
  <c r="AR201" i="3"/>
  <c r="AV201" i="3"/>
  <c r="AZ201" i="3"/>
  <c r="BD201" i="3"/>
  <c r="BH201" i="3"/>
  <c r="P201" i="3"/>
  <c r="V201" i="3"/>
  <c r="Z201" i="3"/>
  <c r="AD201" i="3"/>
  <c r="AH201" i="3"/>
  <c r="AL201" i="3"/>
  <c r="AP201" i="3"/>
  <c r="AT201" i="3"/>
  <c r="AX201" i="3"/>
  <c r="BB201" i="3"/>
  <c r="BF201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N213" i="3"/>
  <c r="R213" i="3"/>
  <c r="V213" i="3"/>
  <c r="Z213" i="3"/>
  <c r="AD213" i="3"/>
  <c r="AH213" i="3"/>
  <c r="AL213" i="3"/>
  <c r="BK213" i="3" s="1"/>
  <c r="AP213" i="3"/>
  <c r="AT213" i="3"/>
  <c r="AX213" i="3"/>
  <c r="BB213" i="3"/>
  <c r="BF213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P237" i="3"/>
  <c r="BK237" i="3" s="1"/>
  <c r="T237" i="3"/>
  <c r="X237" i="3"/>
  <c r="AB237" i="3"/>
  <c r="AF237" i="3"/>
  <c r="AJ237" i="3"/>
  <c r="AN237" i="3"/>
  <c r="AR237" i="3"/>
  <c r="AV237" i="3"/>
  <c r="AZ237" i="3"/>
  <c r="BD237" i="3"/>
  <c r="BH237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P245" i="3"/>
  <c r="BK245" i="3" s="1"/>
  <c r="T245" i="3"/>
  <c r="X245" i="3"/>
  <c r="AB245" i="3"/>
  <c r="AF245" i="3"/>
  <c r="AJ245" i="3"/>
  <c r="AN245" i="3"/>
  <c r="AR245" i="3"/>
  <c r="AV245" i="3"/>
  <c r="AZ245" i="3"/>
  <c r="BD245" i="3"/>
  <c r="BH245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M267" i="3"/>
  <c r="Q267" i="3"/>
  <c r="U267" i="3"/>
  <c r="Y267" i="3"/>
  <c r="AC267" i="3"/>
  <c r="AG267" i="3"/>
  <c r="AK267" i="3"/>
  <c r="AO267" i="3"/>
  <c r="AS267" i="3"/>
  <c r="AW267" i="3"/>
  <c r="BA267" i="3"/>
  <c r="BE267" i="3"/>
  <c r="BI267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P193" i="3"/>
  <c r="T193" i="3"/>
  <c r="X193" i="3"/>
  <c r="AB193" i="3"/>
  <c r="AF193" i="3"/>
  <c r="AJ193" i="3"/>
  <c r="AN193" i="3"/>
  <c r="AR193" i="3"/>
  <c r="AV193" i="3"/>
  <c r="AZ193" i="3"/>
  <c r="BD193" i="3"/>
  <c r="BH193" i="3"/>
  <c r="N193" i="3"/>
  <c r="R193" i="3"/>
  <c r="Z193" i="3"/>
  <c r="AD193" i="3"/>
  <c r="AL193" i="3"/>
  <c r="AT193" i="3"/>
  <c r="BB193" i="3"/>
  <c r="BF193" i="3"/>
  <c r="V193" i="3"/>
  <c r="AH193" i="3"/>
  <c r="AP193" i="3"/>
  <c r="AX193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AD196" i="3"/>
  <c r="AP196" i="3"/>
  <c r="AX196" i="3"/>
  <c r="BF196" i="3"/>
  <c r="N196" i="3"/>
  <c r="R196" i="3"/>
  <c r="V196" i="3"/>
  <c r="Z196" i="3"/>
  <c r="AH196" i="3"/>
  <c r="AL196" i="3"/>
  <c r="AT196" i="3"/>
  <c r="BB196" i="3"/>
  <c r="BL331" i="3"/>
  <c r="BN327" i="3"/>
  <c r="BK327" i="3"/>
  <c r="BJ327" i="3"/>
  <c r="BN316" i="3"/>
  <c r="BK308" i="3"/>
  <c r="BN275" i="3"/>
  <c r="BK275" i="3"/>
  <c r="BJ275" i="3"/>
  <c r="BJ347" i="3"/>
  <c r="BL347" i="3"/>
  <c r="BJ344" i="3"/>
  <c r="BL344" i="3"/>
  <c r="BK339" i="3"/>
  <c r="BN339" i="3"/>
  <c r="BJ336" i="3"/>
  <c r="BL336" i="3"/>
  <c r="BK331" i="3"/>
  <c r="BN331" i="3"/>
  <c r="BM328" i="3"/>
  <c r="BL328" i="3"/>
  <c r="BK294" i="3"/>
  <c r="BM308" i="3"/>
  <c r="BN379" i="3"/>
  <c r="BK379" i="3"/>
  <c r="BJ379" i="3"/>
  <c r="BN294" i="3"/>
  <c r="BJ294" i="3"/>
  <c r="BJ295" i="3"/>
  <c r="BM292" i="3"/>
  <c r="BM300" i="3"/>
  <c r="BK373" i="3"/>
  <c r="BN347" i="3"/>
  <c r="BL204" i="3"/>
  <c r="BN206" i="3"/>
  <c r="BK206" i="3"/>
  <c r="BM212" i="3"/>
  <c r="BM214" i="3"/>
  <c r="BL216" i="3"/>
  <c r="BL218" i="3"/>
  <c r="BL220" i="3"/>
  <c r="BK224" i="3"/>
  <c r="BK228" i="3"/>
  <c r="BN236" i="3"/>
  <c r="BM238" i="3"/>
  <c r="BL242" i="3"/>
  <c r="BJ250" i="3"/>
  <c r="BN252" i="3"/>
  <c r="BM254" i="3"/>
  <c r="BM265" i="3"/>
  <c r="BN200" i="3"/>
  <c r="BK200" i="3"/>
  <c r="BM200" i="3"/>
  <c r="BM204" i="3"/>
  <c r="BM208" i="3"/>
  <c r="BN212" i="3"/>
  <c r="BK216" i="3"/>
  <c r="BJ216" i="3"/>
  <c r="BK220" i="3"/>
  <c r="BJ220" i="3"/>
  <c r="BL224" i="3"/>
  <c r="BN228" i="3"/>
  <c r="BL232" i="3"/>
  <c r="BM236" i="3"/>
  <c r="BK236" i="3"/>
  <c r="BM240" i="3"/>
  <c r="BK240" i="3"/>
  <c r="BM244" i="3"/>
  <c r="BK244" i="3"/>
  <c r="BM248" i="3"/>
  <c r="BK248" i="3"/>
  <c r="BM252" i="3"/>
  <c r="BK252" i="3"/>
  <c r="BM255" i="3"/>
  <c r="BK255" i="3"/>
  <c r="BM256" i="3"/>
  <c r="BK256" i="3"/>
  <c r="BM194" i="3"/>
  <c r="BL206" i="3"/>
  <c r="BL210" i="3"/>
  <c r="BK222" i="3"/>
  <c r="BM224" i="3"/>
  <c r="BJ224" i="3"/>
  <c r="BM228" i="3"/>
  <c r="BM232" i="3"/>
  <c r="BJ232" i="3"/>
  <c r="BJ238" i="3"/>
  <c r="BK242" i="3"/>
  <c r="BL246" i="3"/>
  <c r="BM250" i="3"/>
  <c r="BM253" i="3"/>
  <c r="BL263" i="3"/>
  <c r="BK269" i="3"/>
  <c r="BK271" i="3"/>
  <c r="BM197" i="3"/>
  <c r="BK197" i="3"/>
  <c r="BN197" i="3"/>
  <c r="BL198" i="3"/>
  <c r="BM198" i="3"/>
  <c r="BL202" i="3"/>
  <c r="BM202" i="3"/>
  <c r="BJ202" i="3"/>
  <c r="BJ206" i="3"/>
  <c r="BM210" i="3"/>
  <c r="BK210" i="3"/>
  <c r="BJ210" i="3"/>
  <c r="BL214" i="3"/>
  <c r="BM218" i="3"/>
  <c r="BN222" i="3"/>
  <c r="BL226" i="3"/>
  <c r="BN230" i="3"/>
  <c r="BL234" i="3"/>
  <c r="BN238" i="3"/>
  <c r="BN246" i="3"/>
  <c r="BL271" i="3"/>
  <c r="BK190" i="3"/>
  <c r="BN190" i="3"/>
  <c r="BM190" i="3"/>
  <c r="BM192" i="3"/>
  <c r="BN192" i="3"/>
  <c r="BK192" i="3"/>
  <c r="BJ192" i="3"/>
  <c r="BL265" i="3"/>
  <c r="BN216" i="3"/>
  <c r="L170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R258" i="3"/>
  <c r="V258" i="3"/>
  <c r="Z258" i="3"/>
  <c r="AD258" i="3"/>
  <c r="AH258" i="3"/>
  <c r="AL258" i="3"/>
  <c r="AP258" i="3"/>
  <c r="AT258" i="3"/>
  <c r="AX258" i="3"/>
  <c r="BB258" i="3"/>
  <c r="BF258" i="3"/>
  <c r="P258" i="3"/>
  <c r="BK258" i="3" s="1"/>
  <c r="T258" i="3"/>
  <c r="X258" i="3"/>
  <c r="AB258" i="3"/>
  <c r="AF258" i="3"/>
  <c r="AJ258" i="3"/>
  <c r="AN258" i="3"/>
  <c r="AR258" i="3"/>
  <c r="AV258" i="3"/>
  <c r="AZ258" i="3"/>
  <c r="BD258" i="3"/>
  <c r="BH258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BJ408" i="3"/>
  <c r="BN407" i="3"/>
  <c r="BL406" i="3"/>
  <c r="BN406" i="3"/>
  <c r="BJ405" i="3"/>
  <c r="BM404" i="3"/>
  <c r="BL404" i="3"/>
  <c r="BJ402" i="3"/>
  <c r="BM400" i="3"/>
  <c r="BN399" i="3"/>
  <c r="BJ399" i="3"/>
  <c r="BL399" i="3"/>
  <c r="BL398" i="3"/>
  <c r="BK398" i="3"/>
  <c r="BN398" i="3"/>
  <c r="BJ398" i="3"/>
  <c r="BJ397" i="3"/>
  <c r="BL397" i="3"/>
  <c r="BL395" i="3"/>
  <c r="BJ394" i="3"/>
  <c r="BJ393" i="3"/>
  <c r="BL393" i="3"/>
  <c r="BL391" i="3"/>
  <c r="BL390" i="3"/>
  <c r="BN390" i="3"/>
  <c r="BK390" i="3"/>
  <c r="BJ389" i="3"/>
  <c r="BL389" i="3"/>
  <c r="BN388" i="3"/>
  <c r="BK388" i="3"/>
  <c r="BJ388" i="3"/>
  <c r="BK387" i="3"/>
  <c r="BM387" i="3"/>
  <c r="BM385" i="3"/>
  <c r="BM384" i="3"/>
  <c r="BK384" i="3"/>
  <c r="BN384" i="3"/>
  <c r="BN383" i="3"/>
  <c r="BJ383" i="3"/>
  <c r="BM383" i="3"/>
  <c r="BJ382" i="3"/>
  <c r="BN356" i="3"/>
  <c r="BM452" i="3"/>
  <c r="BJ452" i="3"/>
  <c r="BK286" i="3"/>
  <c r="BN286" i="3"/>
  <c r="BJ286" i="3"/>
  <c r="BM285" i="3"/>
  <c r="BK284" i="3"/>
  <c r="BN284" i="3"/>
  <c r="BJ284" i="3"/>
  <c r="BJ283" i="3"/>
  <c r="BM283" i="3"/>
  <c r="BK282" i="3"/>
  <c r="BN282" i="3"/>
  <c r="BJ281" i="3"/>
  <c r="BM281" i="3"/>
  <c r="BL281" i="3"/>
  <c r="BN280" i="3"/>
  <c r="BK280" i="3"/>
  <c r="BL280" i="3"/>
  <c r="BJ280" i="3"/>
  <c r="BL279" i="3"/>
  <c r="BK278" i="3"/>
  <c r="BL278" i="3"/>
  <c r="BN278" i="3"/>
  <c r="BJ278" i="3"/>
  <c r="BL277" i="3"/>
  <c r="BK276" i="3"/>
  <c r="BL448" i="3"/>
  <c r="BM448" i="3"/>
  <c r="BL446" i="3"/>
  <c r="BJ446" i="3"/>
  <c r="BN446" i="3"/>
  <c r="BL376" i="3"/>
  <c r="BM376" i="3"/>
  <c r="BJ368" i="3"/>
  <c r="BN368" i="3"/>
  <c r="BK368" i="3"/>
  <c r="BL362" i="3"/>
  <c r="BK361" i="3"/>
  <c r="BN361" i="3"/>
  <c r="BJ361" i="3"/>
  <c r="BJ359" i="3"/>
  <c r="BM359" i="3"/>
  <c r="BL359" i="3"/>
  <c r="BM354" i="3"/>
  <c r="BN354" i="3"/>
  <c r="BK354" i="3"/>
  <c r="BJ354" i="3"/>
  <c r="BM353" i="3"/>
  <c r="BL353" i="3"/>
  <c r="BM346" i="3"/>
  <c r="BK346" i="3"/>
  <c r="BN346" i="3"/>
  <c r="BJ346" i="3"/>
  <c r="BM345" i="3"/>
  <c r="BL345" i="3"/>
  <c r="BL338" i="3"/>
  <c r="BK337" i="3"/>
  <c r="BN337" i="3"/>
  <c r="BJ337" i="3"/>
  <c r="BM330" i="3"/>
  <c r="BK330" i="3"/>
  <c r="BN330" i="3"/>
  <c r="BJ329" i="3"/>
  <c r="BM329" i="3"/>
  <c r="BL329" i="3"/>
  <c r="BK322" i="3"/>
  <c r="BN322" i="3"/>
  <c r="BM321" i="3"/>
  <c r="BL321" i="3"/>
  <c r="BK319" i="3"/>
  <c r="BN319" i="3"/>
  <c r="BJ314" i="3"/>
  <c r="BM314" i="3"/>
  <c r="BL314" i="3"/>
  <c r="BK313" i="3"/>
  <c r="BN313" i="3"/>
  <c r="BJ313" i="3"/>
  <c r="BJ311" i="3"/>
  <c r="BM311" i="3"/>
  <c r="BL311" i="3"/>
  <c r="BN306" i="3"/>
  <c r="BK306" i="3"/>
  <c r="BJ306" i="3"/>
  <c r="BJ305" i="3"/>
  <c r="BM305" i="3"/>
  <c r="BL305" i="3"/>
  <c r="BK303" i="3"/>
  <c r="BN303" i="3"/>
  <c r="BJ303" i="3"/>
  <c r="BJ298" i="3"/>
  <c r="BM298" i="3"/>
  <c r="BL298" i="3"/>
  <c r="L175" i="3"/>
  <c r="AL175" i="3" s="1"/>
  <c r="L174" i="3"/>
  <c r="K168" i="3"/>
  <c r="Q168" i="3" s="1"/>
  <c r="L162" i="3"/>
  <c r="L158" i="3"/>
  <c r="L154" i="3"/>
  <c r="N259" i="3"/>
  <c r="P259" i="3"/>
  <c r="R259" i="3"/>
  <c r="T259" i="3"/>
  <c r="V259" i="3"/>
  <c r="X259" i="3"/>
  <c r="Z259" i="3"/>
  <c r="AB259" i="3"/>
  <c r="AD259" i="3"/>
  <c r="AF259" i="3"/>
  <c r="AH259" i="3"/>
  <c r="AJ259" i="3"/>
  <c r="AL259" i="3"/>
  <c r="AN259" i="3"/>
  <c r="AP259" i="3"/>
  <c r="AR259" i="3"/>
  <c r="AT259" i="3"/>
  <c r="AV259" i="3"/>
  <c r="AX259" i="3"/>
  <c r="AZ259" i="3"/>
  <c r="BB259" i="3"/>
  <c r="BD259" i="3"/>
  <c r="BF259" i="3"/>
  <c r="BH259" i="3"/>
  <c r="O259" i="3"/>
  <c r="S259" i="3"/>
  <c r="W259" i="3"/>
  <c r="AA259" i="3"/>
  <c r="AE259" i="3"/>
  <c r="AI259" i="3"/>
  <c r="AM259" i="3"/>
  <c r="AQ259" i="3"/>
  <c r="AU259" i="3"/>
  <c r="AY259" i="3"/>
  <c r="BC259" i="3"/>
  <c r="BG259" i="3"/>
  <c r="M259" i="3"/>
  <c r="Q259" i="3"/>
  <c r="U259" i="3"/>
  <c r="Y259" i="3"/>
  <c r="AC259" i="3"/>
  <c r="AG259" i="3"/>
  <c r="AK259" i="3"/>
  <c r="AO259" i="3"/>
  <c r="AS259" i="3"/>
  <c r="AW259" i="3"/>
  <c r="BA259" i="3"/>
  <c r="BE259" i="3"/>
  <c r="BI259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R261" i="3"/>
  <c r="V261" i="3"/>
  <c r="Z261" i="3"/>
  <c r="AD261" i="3"/>
  <c r="AH261" i="3"/>
  <c r="AL261" i="3"/>
  <c r="AP261" i="3"/>
  <c r="AT261" i="3"/>
  <c r="AX261" i="3"/>
  <c r="BB261" i="3"/>
  <c r="BF261" i="3"/>
  <c r="P261" i="3"/>
  <c r="BK261" i="3" s="1"/>
  <c r="T261" i="3"/>
  <c r="X261" i="3"/>
  <c r="AB261" i="3"/>
  <c r="AF261" i="3"/>
  <c r="AJ261" i="3"/>
  <c r="AN261" i="3"/>
  <c r="AR261" i="3"/>
  <c r="AV261" i="3"/>
  <c r="AZ261" i="3"/>
  <c r="BD261" i="3"/>
  <c r="BH261" i="3"/>
  <c r="N264" i="3"/>
  <c r="P264" i="3"/>
  <c r="R264" i="3"/>
  <c r="T264" i="3"/>
  <c r="V264" i="3"/>
  <c r="X264" i="3"/>
  <c r="Z264" i="3"/>
  <c r="AB264" i="3"/>
  <c r="AD264" i="3"/>
  <c r="AF264" i="3"/>
  <c r="AH264" i="3"/>
  <c r="AJ264" i="3"/>
  <c r="AL264" i="3"/>
  <c r="AN264" i="3"/>
  <c r="AP264" i="3"/>
  <c r="AR264" i="3"/>
  <c r="AT264" i="3"/>
  <c r="AV264" i="3"/>
  <c r="AX264" i="3"/>
  <c r="AZ264" i="3"/>
  <c r="BB264" i="3"/>
  <c r="BD264" i="3"/>
  <c r="BF264" i="3"/>
  <c r="BH264" i="3"/>
  <c r="O264" i="3"/>
  <c r="S264" i="3"/>
  <c r="W264" i="3"/>
  <c r="AA264" i="3"/>
  <c r="AE264" i="3"/>
  <c r="AI264" i="3"/>
  <c r="AM264" i="3"/>
  <c r="AQ264" i="3"/>
  <c r="AU264" i="3"/>
  <c r="AY264" i="3"/>
  <c r="BC264" i="3"/>
  <c r="BG264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M272" i="3"/>
  <c r="O272" i="3"/>
  <c r="Q272" i="3"/>
  <c r="S272" i="3"/>
  <c r="U272" i="3"/>
  <c r="W272" i="3"/>
  <c r="Y272" i="3"/>
  <c r="AA272" i="3"/>
  <c r="AC272" i="3"/>
  <c r="AE272" i="3"/>
  <c r="AG272" i="3"/>
  <c r="AI272" i="3"/>
  <c r="AK272" i="3"/>
  <c r="AM272" i="3"/>
  <c r="AO272" i="3"/>
  <c r="AQ272" i="3"/>
  <c r="AS272" i="3"/>
  <c r="AU272" i="3"/>
  <c r="AW272" i="3"/>
  <c r="AY272" i="3"/>
  <c r="BA272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C272" i="3"/>
  <c r="BE272" i="3"/>
  <c r="BG272" i="3"/>
  <c r="BI272" i="3"/>
  <c r="BB272" i="3"/>
  <c r="BF272" i="3"/>
  <c r="BD272" i="3"/>
  <c r="BH272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AO266" i="3"/>
  <c r="AQ266" i="3"/>
  <c r="AS266" i="3"/>
  <c r="AU266" i="3"/>
  <c r="AW266" i="3"/>
  <c r="AY266" i="3"/>
  <c r="BA266" i="3"/>
  <c r="BC266" i="3"/>
  <c r="BE266" i="3"/>
  <c r="BG266" i="3"/>
  <c r="BI266" i="3"/>
  <c r="N266" i="3"/>
  <c r="R266" i="3"/>
  <c r="V266" i="3"/>
  <c r="Z266" i="3"/>
  <c r="AD266" i="3"/>
  <c r="AH266" i="3"/>
  <c r="AL266" i="3"/>
  <c r="AP266" i="3"/>
  <c r="AT266" i="3"/>
  <c r="AX266" i="3"/>
  <c r="BB266" i="3"/>
  <c r="BF266" i="3"/>
  <c r="P266" i="3"/>
  <c r="T266" i="3"/>
  <c r="X266" i="3"/>
  <c r="AB266" i="3"/>
  <c r="AF266" i="3"/>
  <c r="AJ266" i="3"/>
  <c r="AN266" i="3"/>
  <c r="AR266" i="3"/>
  <c r="AV266" i="3"/>
  <c r="AZ266" i="3"/>
  <c r="BD266" i="3"/>
  <c r="BH266" i="3"/>
  <c r="BJ273" i="3"/>
  <c r="BN273" i="3"/>
  <c r="BN419" i="3"/>
  <c r="BL419" i="3"/>
  <c r="BJ419" i="3"/>
  <c r="BK418" i="3"/>
  <c r="BJ418" i="3"/>
  <c r="BM418" i="3"/>
  <c r="BM417" i="3"/>
  <c r="BN417" i="3"/>
  <c r="BM416" i="3"/>
  <c r="BK416" i="3"/>
  <c r="BN415" i="3"/>
  <c r="BJ415" i="3"/>
  <c r="BJ414" i="3"/>
  <c r="BK414" i="3"/>
  <c r="BM414" i="3"/>
  <c r="BM413" i="3"/>
  <c r="BK413" i="3"/>
  <c r="BK412" i="3"/>
  <c r="BK411" i="3"/>
  <c r="BL411" i="3"/>
  <c r="BJ411" i="3"/>
  <c r="BK410" i="3"/>
  <c r="BJ410" i="3"/>
  <c r="BM410" i="3"/>
  <c r="BM409" i="3"/>
  <c r="BK409" i="3"/>
  <c r="BM408" i="3"/>
  <c r="BK408" i="3"/>
  <c r="BK407" i="3"/>
  <c r="BJ407" i="3"/>
  <c r="BJ406" i="3"/>
  <c r="BK406" i="3"/>
  <c r="BM406" i="3"/>
  <c r="BK405" i="3"/>
  <c r="BN405" i="3"/>
  <c r="BL405" i="3"/>
  <c r="BM405" i="3"/>
  <c r="BK404" i="3"/>
  <c r="BJ403" i="3"/>
  <c r="BN403" i="3"/>
  <c r="BK403" i="3"/>
  <c r="BK401" i="3"/>
  <c r="BN401" i="3"/>
  <c r="BJ401" i="3"/>
  <c r="BL401" i="3"/>
  <c r="BJ400" i="3"/>
  <c r="BM398" i="3"/>
  <c r="BK397" i="3"/>
  <c r="BN397" i="3"/>
  <c r="BJ396" i="3"/>
  <c r="BN395" i="3"/>
  <c r="BK395" i="3"/>
  <c r="BJ395" i="3"/>
  <c r="BM394" i="3"/>
  <c r="BK393" i="3"/>
  <c r="BN393" i="3"/>
  <c r="BL392" i="3"/>
  <c r="BM392" i="3"/>
  <c r="BK391" i="3"/>
  <c r="BN391" i="3"/>
  <c r="BJ391" i="3"/>
  <c r="BJ390" i="3"/>
  <c r="BM390" i="3"/>
  <c r="BK389" i="3"/>
  <c r="BL388" i="3"/>
  <c r="BM388" i="3"/>
  <c r="BN387" i="3"/>
  <c r="BJ386" i="3"/>
  <c r="BM386" i="3"/>
  <c r="BK385" i="3"/>
  <c r="BN385" i="3"/>
  <c r="BJ384" i="3"/>
  <c r="BL384" i="3"/>
  <c r="BM382" i="3"/>
  <c r="BL365" i="3"/>
  <c r="BM356" i="3"/>
  <c r="BN348" i="3"/>
  <c r="BL324" i="3"/>
  <c r="BM316" i="3"/>
  <c r="BJ454" i="3"/>
  <c r="BM286" i="3"/>
  <c r="BL286" i="3"/>
  <c r="BN285" i="3"/>
  <c r="BK285" i="3"/>
  <c r="BJ285" i="3"/>
  <c r="BM284" i="3"/>
  <c r="BL284" i="3"/>
  <c r="BL283" i="3"/>
  <c r="BK283" i="3"/>
  <c r="BN283" i="3"/>
  <c r="BJ282" i="3"/>
  <c r="BM282" i="3"/>
  <c r="BL282" i="3"/>
  <c r="BN281" i="3"/>
  <c r="BK281" i="3"/>
  <c r="BM280" i="3"/>
  <c r="BM279" i="3"/>
  <c r="BN279" i="3"/>
  <c r="BK279" i="3"/>
  <c r="BJ279" i="3"/>
  <c r="BM278" i="3"/>
  <c r="BM277" i="3"/>
  <c r="BK277" i="3"/>
  <c r="BN277" i="3"/>
  <c r="BJ277" i="3"/>
  <c r="BN276" i="3"/>
  <c r="BJ276" i="3"/>
  <c r="BM276" i="3"/>
  <c r="BL276" i="3"/>
  <c r="BJ448" i="3"/>
  <c r="BK448" i="3"/>
  <c r="BN448" i="3"/>
  <c r="BM446" i="3"/>
  <c r="BN376" i="3"/>
  <c r="BK376" i="3"/>
  <c r="BJ376" i="3"/>
  <c r="BM368" i="3"/>
  <c r="BL368" i="3"/>
  <c r="BM362" i="3"/>
  <c r="BN362" i="3"/>
  <c r="BK362" i="3"/>
  <c r="BJ362" i="3"/>
  <c r="BM361" i="3"/>
  <c r="BL361" i="3"/>
  <c r="BK359" i="3"/>
  <c r="BN359" i="3"/>
  <c r="BL354" i="3"/>
  <c r="BK353" i="3"/>
  <c r="BN353" i="3"/>
  <c r="BJ353" i="3"/>
  <c r="BL346" i="3"/>
  <c r="BK345" i="3"/>
  <c r="BN345" i="3"/>
  <c r="BJ345" i="3"/>
  <c r="BM338" i="3"/>
  <c r="BK338" i="3"/>
  <c r="BN338" i="3"/>
  <c r="BJ338" i="3"/>
  <c r="BM337" i="3"/>
  <c r="BL337" i="3"/>
  <c r="BL330" i="3"/>
  <c r="BK329" i="3"/>
  <c r="BN329" i="3"/>
  <c r="BJ322" i="3"/>
  <c r="BM322" i="3"/>
  <c r="BL322" i="3"/>
  <c r="BK321" i="3"/>
  <c r="BN321" i="3"/>
  <c r="BJ321" i="3"/>
  <c r="BJ319" i="3"/>
  <c r="BM319" i="3"/>
  <c r="BL319" i="3"/>
  <c r="BN314" i="3"/>
  <c r="BK314" i="3"/>
  <c r="BM313" i="3"/>
  <c r="BL313" i="3"/>
  <c r="BN311" i="3"/>
  <c r="BK311" i="3"/>
  <c r="BM306" i="3"/>
  <c r="BL306" i="3"/>
  <c r="BK305" i="3"/>
  <c r="BN305" i="3"/>
  <c r="BM303" i="3"/>
  <c r="BL303" i="3"/>
  <c r="BN298" i="3"/>
  <c r="BK298" i="3"/>
  <c r="BM297" i="3"/>
  <c r="BL297" i="3"/>
  <c r="BM296" i="3"/>
  <c r="BK296" i="3"/>
  <c r="BM454" i="3"/>
  <c r="BJ377" i="3"/>
  <c r="BM377" i="3"/>
  <c r="BL377" i="3"/>
  <c r="BL378" i="3"/>
  <c r="BN378" i="3"/>
  <c r="BK378" i="3"/>
  <c r="BJ378" i="3"/>
  <c r="BK371" i="3"/>
  <c r="BJ371" i="3"/>
  <c r="BM371" i="3"/>
  <c r="BL371" i="3"/>
  <c r="BK273" i="3"/>
  <c r="BM381" i="3"/>
  <c r="BK381" i="3"/>
  <c r="BN381" i="3"/>
  <c r="BM364" i="3"/>
  <c r="BM363" i="3"/>
  <c r="BL356" i="3"/>
  <c r="BK355" i="3"/>
  <c r="BN355" i="3"/>
  <c r="BJ351" i="3"/>
  <c r="BM332" i="3"/>
  <c r="BM331" i="3"/>
  <c r="BN323" i="3"/>
  <c r="BK323" i="3"/>
  <c r="BL323" i="3"/>
  <c r="BN300" i="3"/>
  <c r="BJ300" i="3"/>
  <c r="BK300" i="3"/>
  <c r="BJ453" i="3"/>
  <c r="BL453" i="3"/>
  <c r="BL451" i="3"/>
  <c r="BM275" i="3"/>
  <c r="BM453" i="3"/>
  <c r="BK451" i="3"/>
  <c r="BN451" i="3"/>
  <c r="BL450" i="3"/>
  <c r="BM450" i="3"/>
  <c r="BJ449" i="3"/>
  <c r="BK449" i="3"/>
  <c r="BN449" i="3"/>
  <c r="BM447" i="3"/>
  <c r="BK444" i="3"/>
  <c r="BN444" i="3"/>
  <c r="BJ444" i="3"/>
  <c r="BL370" i="3"/>
  <c r="BN369" i="3"/>
  <c r="BK369" i="3"/>
  <c r="BK363" i="3"/>
  <c r="BN363" i="3"/>
  <c r="BJ360" i="3"/>
  <c r="BL360" i="3"/>
  <c r="BM355" i="3"/>
  <c r="BM352" i="3"/>
  <c r="BK352" i="3"/>
  <c r="BN352" i="3"/>
  <c r="BJ323" i="3"/>
  <c r="BJ320" i="3"/>
  <c r="BM320" i="3"/>
  <c r="BL320" i="3"/>
  <c r="BM315" i="3"/>
  <c r="BN312" i="3"/>
  <c r="BK312" i="3"/>
  <c r="BN304" i="3"/>
  <c r="BK304" i="3"/>
  <c r="BJ304" i="3"/>
  <c r="BN296" i="3"/>
  <c r="BN315" i="3"/>
  <c r="M199" i="3"/>
  <c r="O199" i="3"/>
  <c r="Q199" i="3"/>
  <c r="S199" i="3"/>
  <c r="U199" i="3"/>
  <c r="W199" i="3"/>
  <c r="Y199" i="3"/>
  <c r="P199" i="3"/>
  <c r="T199" i="3"/>
  <c r="X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R199" i="3"/>
  <c r="V199" i="3"/>
  <c r="AB199" i="3"/>
  <c r="AD199" i="3"/>
  <c r="AH199" i="3"/>
  <c r="AL199" i="3"/>
  <c r="AR199" i="3"/>
  <c r="AV199" i="3"/>
  <c r="AZ199" i="3"/>
  <c r="BD199" i="3"/>
  <c r="BH199" i="3"/>
  <c r="Z199" i="3"/>
  <c r="AF199" i="3"/>
  <c r="AJ199" i="3"/>
  <c r="AN199" i="3"/>
  <c r="AP199" i="3"/>
  <c r="AT199" i="3"/>
  <c r="AX199" i="3"/>
  <c r="BB199" i="3"/>
  <c r="BF199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N203" i="3"/>
  <c r="R203" i="3"/>
  <c r="P203" i="3"/>
  <c r="T203" i="3"/>
  <c r="X203" i="3"/>
  <c r="V203" i="3"/>
  <c r="AB203" i="3"/>
  <c r="AF203" i="3"/>
  <c r="AJ203" i="3"/>
  <c r="AN203" i="3"/>
  <c r="AR203" i="3"/>
  <c r="AV203" i="3"/>
  <c r="AZ203" i="3"/>
  <c r="BD203" i="3"/>
  <c r="BH203" i="3"/>
  <c r="Z203" i="3"/>
  <c r="AD203" i="3"/>
  <c r="AH203" i="3"/>
  <c r="AL203" i="3"/>
  <c r="AP203" i="3"/>
  <c r="AT203" i="3"/>
  <c r="AX203" i="3"/>
  <c r="BB203" i="3"/>
  <c r="BF203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O231" i="3"/>
  <c r="S231" i="3"/>
  <c r="W231" i="3"/>
  <c r="AA231" i="3"/>
  <c r="AE231" i="3"/>
  <c r="AI231" i="3"/>
  <c r="AM231" i="3"/>
  <c r="AQ231" i="3"/>
  <c r="AU231" i="3"/>
  <c r="AY231" i="3"/>
  <c r="BC231" i="3"/>
  <c r="BG231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7" i="3"/>
  <c r="BN247" i="3" s="1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P191" i="3"/>
  <c r="T191" i="3"/>
  <c r="AB191" i="3"/>
  <c r="AF191" i="3"/>
  <c r="AN191" i="3"/>
  <c r="AZ191" i="3"/>
  <c r="BH191" i="3"/>
  <c r="X191" i="3"/>
  <c r="AJ191" i="3"/>
  <c r="AR191" i="3"/>
  <c r="AV191" i="3"/>
  <c r="BD191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T195" i="3"/>
  <c r="AB195" i="3"/>
  <c r="AJ195" i="3"/>
  <c r="AV195" i="3"/>
  <c r="BD195" i="3"/>
  <c r="P195" i="3"/>
  <c r="X195" i="3"/>
  <c r="AF195" i="3"/>
  <c r="AN195" i="3"/>
  <c r="AR195" i="3"/>
  <c r="AZ195" i="3"/>
  <c r="BH195" i="3"/>
  <c r="BK340" i="3"/>
  <c r="BN340" i="3"/>
  <c r="BJ331" i="3"/>
  <c r="BN291" i="3"/>
  <c r="BK291" i="3"/>
  <c r="BJ291" i="3"/>
  <c r="BM347" i="3"/>
  <c r="BM344" i="3"/>
  <c r="BK344" i="3"/>
  <c r="BN344" i="3"/>
  <c r="BM336" i="3"/>
  <c r="BK336" i="3"/>
  <c r="BN336" i="3"/>
  <c r="BN328" i="3"/>
  <c r="BK328" i="3"/>
  <c r="BJ328" i="3"/>
  <c r="BJ364" i="3"/>
  <c r="BL364" i="3"/>
  <c r="BJ332" i="3"/>
  <c r="BL332" i="3"/>
  <c r="BN308" i="3"/>
  <c r="BJ308" i="3"/>
  <c r="BL308" i="3"/>
  <c r="BM379" i="3"/>
  <c r="BL379" i="3"/>
  <c r="BJ381" i="3"/>
  <c r="BL348" i="3"/>
  <c r="BM340" i="3"/>
  <c r="BN295" i="3"/>
  <c r="BK295" i="3"/>
  <c r="BN292" i="3"/>
  <c r="BJ292" i="3"/>
  <c r="BL292" i="3"/>
  <c r="BL300" i="3"/>
  <c r="BJ340" i="3"/>
  <c r="BL340" i="3"/>
  <c r="BN373" i="3"/>
  <c r="BJ373" i="3"/>
  <c r="BM373" i="3"/>
  <c r="BL373" i="3"/>
  <c r="BJ222" i="3"/>
  <c r="BJ226" i="3"/>
  <c r="BJ230" i="3"/>
  <c r="BJ234" i="3"/>
  <c r="BL200" i="3"/>
  <c r="BJ200" i="3"/>
  <c r="BJ204" i="3"/>
  <c r="BJ208" i="3"/>
  <c r="BL212" i="3"/>
  <c r="BM216" i="3"/>
  <c r="BM220" i="3"/>
  <c r="BN224" i="3"/>
  <c r="BL228" i="3"/>
  <c r="BN232" i="3"/>
  <c r="BL236" i="3"/>
  <c r="BJ236" i="3"/>
  <c r="BL240" i="3"/>
  <c r="BJ240" i="3"/>
  <c r="BL244" i="3"/>
  <c r="BJ244" i="3"/>
  <c r="BL248" i="3"/>
  <c r="BJ248" i="3"/>
  <c r="BL252" i="3"/>
  <c r="BJ252" i="3"/>
  <c r="BL253" i="3"/>
  <c r="BN254" i="3"/>
  <c r="BL256" i="3"/>
  <c r="BJ256" i="3"/>
  <c r="BL257" i="3"/>
  <c r="BK194" i="3"/>
  <c r="BN194" i="3"/>
  <c r="BL194" i="3"/>
  <c r="BJ194" i="3"/>
  <c r="BK454" i="3"/>
  <c r="BK212" i="3"/>
  <c r="BJ214" i="3"/>
  <c r="BN218" i="3"/>
  <c r="BJ228" i="3"/>
  <c r="BL238" i="3"/>
  <c r="BM242" i="3"/>
  <c r="BJ246" i="3"/>
  <c r="BK250" i="3"/>
  <c r="BL254" i="3"/>
  <c r="BM269" i="3"/>
  <c r="BL269" i="3"/>
  <c r="BM271" i="3"/>
  <c r="BJ197" i="3"/>
  <c r="BL197" i="3"/>
  <c r="BN198" i="3"/>
  <c r="BK198" i="3"/>
  <c r="BJ198" i="3"/>
  <c r="BN202" i="3"/>
  <c r="BK202" i="3"/>
  <c r="BM206" i="3"/>
  <c r="BK214" i="3"/>
  <c r="BN214" i="3"/>
  <c r="BK218" i="3"/>
  <c r="BJ218" i="3"/>
  <c r="BL222" i="3"/>
  <c r="BN226" i="3"/>
  <c r="BL230" i="3"/>
  <c r="BN234" i="3"/>
  <c r="BN242" i="3"/>
  <c r="BN250" i="3"/>
  <c r="BJ190" i="3"/>
  <c r="BL192" i="3"/>
  <c r="BM263" i="3"/>
  <c r="BK263" i="3"/>
  <c r="BN204" i="3"/>
  <c r="BN208" i="3"/>
  <c r="BN220" i="3"/>
  <c r="BN248" i="3"/>
  <c r="V175" i="3"/>
  <c r="L186" i="3"/>
  <c r="L184" i="3"/>
  <c r="L182" i="3"/>
  <c r="L180" i="3"/>
  <c r="K179" i="3"/>
  <c r="W179" i="3" s="1"/>
  <c r="L177" i="3"/>
  <c r="L172" i="3"/>
  <c r="K171" i="3"/>
  <c r="AF171" i="3" s="1"/>
  <c r="L169" i="3"/>
  <c r="L167" i="3"/>
  <c r="K164" i="3"/>
  <c r="AG164" i="3" s="1"/>
  <c r="L160" i="3"/>
  <c r="K155" i="3"/>
  <c r="L153" i="3"/>
  <c r="L151" i="3"/>
  <c r="AB151" i="3" s="1"/>
  <c r="L188" i="3"/>
  <c r="K188" i="3"/>
  <c r="AT188" i="3" s="1"/>
  <c r="K186" i="3"/>
  <c r="K184" i="3"/>
  <c r="K182" i="3"/>
  <c r="K180" i="3"/>
  <c r="K172" i="3"/>
  <c r="K167" i="3"/>
  <c r="L165" i="3"/>
  <c r="L163" i="3"/>
  <c r="K160" i="3"/>
  <c r="Q160" i="3" s="1"/>
  <c r="L156" i="3"/>
  <c r="AG156" i="3" s="1"/>
  <c r="K151" i="3"/>
  <c r="AJ176" i="3"/>
  <c r="X168" i="3"/>
  <c r="R151" i="3"/>
  <c r="BB188" i="3"/>
  <c r="AL188" i="3"/>
  <c r="V188" i="3"/>
  <c r="AT186" i="3"/>
  <c r="AD186" i="3"/>
  <c r="N186" i="3"/>
  <c r="AS180" i="3"/>
  <c r="M180" i="3"/>
  <c r="AU179" i="3"/>
  <c r="AE179" i="3"/>
  <c r="O179" i="3"/>
  <c r="BB175" i="3"/>
  <c r="AK184" i="3"/>
  <c r="M160" i="3"/>
  <c r="U160" i="3"/>
  <c r="AC160" i="3"/>
  <c r="AK160" i="3"/>
  <c r="AS160" i="3"/>
  <c r="BA160" i="3"/>
  <c r="BI160" i="3"/>
  <c r="T160" i="3"/>
  <c r="AE160" i="3"/>
  <c r="AP160" i="3"/>
  <c r="AZ160" i="3"/>
  <c r="P160" i="3"/>
  <c r="AA160" i="3"/>
  <c r="AL160" i="3"/>
  <c r="AV160" i="3"/>
  <c r="BG160" i="3"/>
  <c r="W160" i="3"/>
  <c r="AH160" i="3"/>
  <c r="AR160" i="3"/>
  <c r="BC160" i="3"/>
  <c r="X160" i="3"/>
  <c r="AD160" i="3"/>
  <c r="N160" i="3"/>
  <c r="BD160" i="3"/>
  <c r="AN160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N152" i="3"/>
  <c r="AD152" i="3"/>
  <c r="AT152" i="3"/>
  <c r="R152" i="3"/>
  <c r="AH152" i="3"/>
  <c r="AX152" i="3"/>
  <c r="V152" i="3"/>
  <c r="AL152" i="3"/>
  <c r="BB152" i="3"/>
  <c r="AP152" i="3"/>
  <c r="BF152" i="3"/>
  <c r="Z152" i="3"/>
  <c r="K177" i="3"/>
  <c r="K173" i="3"/>
  <c r="K169" i="3"/>
  <c r="K165" i="3"/>
  <c r="K161" i="3"/>
  <c r="K157" i="3"/>
  <c r="K153" i="3"/>
  <c r="BE188" i="3"/>
  <c r="AW188" i="3"/>
  <c r="AO188" i="3"/>
  <c r="AG188" i="3"/>
  <c r="Y188" i="3"/>
  <c r="Q188" i="3"/>
  <c r="BH186" i="3"/>
  <c r="AR186" i="3"/>
  <c r="AB186" i="3"/>
  <c r="BE180" i="3"/>
  <c r="Y180" i="3"/>
  <c r="BG179" i="3"/>
  <c r="AQ179" i="3"/>
  <c r="AA179" i="3"/>
  <c r="AZ176" i="3"/>
  <c r="AV171" i="3"/>
  <c r="AX182" i="3"/>
  <c r="AJ172" i="3"/>
  <c r="M168" i="3"/>
  <c r="U168" i="3"/>
  <c r="AC168" i="3"/>
  <c r="AK168" i="3"/>
  <c r="AS168" i="3"/>
  <c r="BA168" i="3"/>
  <c r="BI168" i="3"/>
  <c r="R168" i="3"/>
  <c r="Z168" i="3"/>
  <c r="AH168" i="3"/>
  <c r="AP168" i="3"/>
  <c r="AX168" i="3"/>
  <c r="BF168" i="3"/>
  <c r="S168" i="3"/>
  <c r="AA168" i="3"/>
  <c r="AI168" i="3"/>
  <c r="AQ168" i="3"/>
  <c r="AY168" i="3"/>
  <c r="BG168" i="3"/>
  <c r="AR168" i="3"/>
  <c r="P168" i="3"/>
  <c r="AV168" i="3"/>
  <c r="AJ168" i="3"/>
  <c r="AW164" i="3"/>
  <c r="O164" i="3"/>
  <c r="AF164" i="3"/>
  <c r="AW156" i="3"/>
  <c r="S156" i="3"/>
  <c r="BD156" i="3"/>
  <c r="L189" i="3"/>
  <c r="K189" i="3"/>
  <c r="K187" i="3"/>
  <c r="K185" i="3"/>
  <c r="K183" i="3"/>
  <c r="K181" i="3"/>
  <c r="K178" i="3"/>
  <c r="K174" i="3"/>
  <c r="K170" i="3"/>
  <c r="K166" i="3"/>
  <c r="K162" i="3"/>
  <c r="K158" i="3"/>
  <c r="K154" i="3"/>
  <c r="BD188" i="3"/>
  <c r="AV188" i="3"/>
  <c r="AN188" i="3"/>
  <c r="AF188" i="3"/>
  <c r="X188" i="3"/>
  <c r="P188" i="3"/>
  <c r="AX186" i="3"/>
  <c r="AH186" i="3"/>
  <c r="AA184" i="3"/>
  <c r="AK180" i="3"/>
  <c r="BC179" i="3"/>
  <c r="AM179" i="3"/>
  <c r="O186" i="3"/>
  <c r="W186" i="3"/>
  <c r="AE186" i="3"/>
  <c r="AM186" i="3"/>
  <c r="AU186" i="3"/>
  <c r="BC186" i="3"/>
  <c r="M186" i="3"/>
  <c r="U186" i="3"/>
  <c r="AC186" i="3"/>
  <c r="AK186" i="3"/>
  <c r="AS186" i="3"/>
  <c r="BA186" i="3"/>
  <c r="BI186" i="3"/>
  <c r="R180" i="3"/>
  <c r="Z180" i="3"/>
  <c r="AH180" i="3"/>
  <c r="AP180" i="3"/>
  <c r="AX180" i="3"/>
  <c r="BF180" i="3"/>
  <c r="S180" i="3"/>
  <c r="AA180" i="3"/>
  <c r="AI180" i="3"/>
  <c r="AQ180" i="3"/>
  <c r="AY180" i="3"/>
  <c r="BG180" i="3"/>
  <c r="T180" i="3"/>
  <c r="AB180" i="3"/>
  <c r="AJ180" i="3"/>
  <c r="AR180" i="3"/>
  <c r="AZ180" i="3"/>
  <c r="BH180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X176" i="3"/>
  <c r="AN176" i="3"/>
  <c r="BD176" i="3"/>
  <c r="AB176" i="3"/>
  <c r="AR176" i="3"/>
  <c r="BH176" i="3"/>
  <c r="P176" i="3"/>
  <c r="AF176" i="3"/>
  <c r="AV176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5" i="3"/>
  <c r="U175" i="3"/>
  <c r="AC175" i="3"/>
  <c r="AK175" i="3"/>
  <c r="AS175" i="3"/>
  <c r="BA175" i="3"/>
  <c r="BI175" i="3"/>
  <c r="AP175" i="3"/>
  <c r="N175" i="3"/>
  <c r="AT175" i="3"/>
  <c r="AH175" i="3"/>
  <c r="M171" i="3"/>
  <c r="U171" i="3"/>
  <c r="AC171" i="3"/>
  <c r="AK171" i="3"/>
  <c r="AS171" i="3"/>
  <c r="BA171" i="3"/>
  <c r="BI171" i="3"/>
  <c r="R171" i="3"/>
  <c r="Z171" i="3"/>
  <c r="AH171" i="3"/>
  <c r="AP171" i="3"/>
  <c r="AX171" i="3"/>
  <c r="BF171" i="3"/>
  <c r="S171" i="3"/>
  <c r="AA171" i="3"/>
  <c r="AI171" i="3"/>
  <c r="AQ171" i="3"/>
  <c r="AY171" i="3"/>
  <c r="BG171" i="3"/>
  <c r="AJ171" i="3"/>
  <c r="X171" i="3"/>
  <c r="BD171" i="3"/>
  <c r="AR171" i="3"/>
  <c r="AA167" i="3"/>
  <c r="AJ167" i="3"/>
  <c r="Y167" i="3"/>
  <c r="AD167" i="3"/>
  <c r="O163" i="3"/>
  <c r="S163" i="3"/>
  <c r="W163" i="3"/>
  <c r="AA163" i="3"/>
  <c r="AE163" i="3"/>
  <c r="AI163" i="3"/>
  <c r="AM163" i="3"/>
  <c r="AQ163" i="3"/>
  <c r="AU163" i="3"/>
  <c r="AY163" i="3"/>
  <c r="BC163" i="3"/>
  <c r="BG163" i="3"/>
  <c r="P163" i="3"/>
  <c r="T163" i="3"/>
  <c r="X163" i="3"/>
  <c r="AB163" i="3"/>
  <c r="AF163" i="3"/>
  <c r="AJ163" i="3"/>
  <c r="AN163" i="3"/>
  <c r="AR163" i="3"/>
  <c r="AV163" i="3"/>
  <c r="AZ163" i="3"/>
  <c r="BD163" i="3"/>
  <c r="BH163" i="3"/>
  <c r="M163" i="3"/>
  <c r="Q163" i="3"/>
  <c r="U163" i="3"/>
  <c r="Y163" i="3"/>
  <c r="AC163" i="3"/>
  <c r="AG163" i="3"/>
  <c r="AK163" i="3"/>
  <c r="AO163" i="3"/>
  <c r="AS163" i="3"/>
  <c r="AW163" i="3"/>
  <c r="BA163" i="3"/>
  <c r="BE163" i="3"/>
  <c r="BI163" i="3"/>
  <c r="N163" i="3"/>
  <c r="AD163" i="3"/>
  <c r="AT163" i="3"/>
  <c r="R163" i="3"/>
  <c r="AH163" i="3"/>
  <c r="AX163" i="3"/>
  <c r="V163" i="3"/>
  <c r="AL163" i="3"/>
  <c r="BB163" i="3"/>
  <c r="Z163" i="3"/>
  <c r="AP163" i="3"/>
  <c r="BF163" i="3"/>
  <c r="N159" i="3"/>
  <c r="R159" i="3"/>
  <c r="V159" i="3"/>
  <c r="Z159" i="3"/>
  <c r="AD159" i="3"/>
  <c r="AH159" i="3"/>
  <c r="AL159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M159" i="3"/>
  <c r="U159" i="3"/>
  <c r="AC159" i="3"/>
  <c r="AK159" i="3"/>
  <c r="AR159" i="3"/>
  <c r="AW159" i="3"/>
  <c r="BB159" i="3"/>
  <c r="BH159" i="3"/>
  <c r="P159" i="3"/>
  <c r="X159" i="3"/>
  <c r="AF159" i="3"/>
  <c r="AN159" i="3"/>
  <c r="AS159" i="3"/>
  <c r="AX159" i="3"/>
  <c r="BD159" i="3"/>
  <c r="BI159" i="3"/>
  <c r="Q159" i="3"/>
  <c r="Y159" i="3"/>
  <c r="AG159" i="3"/>
  <c r="AO159" i="3"/>
  <c r="AT159" i="3"/>
  <c r="AZ159" i="3"/>
  <c r="BE159" i="3"/>
  <c r="AB159" i="3"/>
  <c r="BA159" i="3"/>
  <c r="AJ159" i="3"/>
  <c r="BF159" i="3"/>
  <c r="AP159" i="3"/>
  <c r="T159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V155" i="3"/>
  <c r="AL155" i="3"/>
  <c r="BB155" i="3"/>
  <c r="Z155" i="3"/>
  <c r="AP155" i="3"/>
  <c r="BF155" i="3"/>
  <c r="N155" i="3"/>
  <c r="AD155" i="3"/>
  <c r="AT155" i="3"/>
  <c r="R155" i="3"/>
  <c r="AH155" i="3"/>
  <c r="AX155" i="3"/>
  <c r="BG188" i="3"/>
  <c r="AY188" i="3"/>
  <c r="AQ188" i="3"/>
  <c r="AI188" i="3"/>
  <c r="AA188" i="3"/>
  <c r="S188" i="3"/>
  <c r="AV186" i="3"/>
  <c r="AF186" i="3"/>
  <c r="P186" i="3"/>
  <c r="AW180" i="3"/>
  <c r="Q180" i="3"/>
  <c r="AY179" i="3"/>
  <c r="AI179" i="3"/>
  <c r="S179" i="3"/>
  <c r="T176" i="3"/>
  <c r="BM176" i="3" s="1"/>
  <c r="AN168" i="3"/>
  <c r="AV159" i="3"/>
  <c r="BK179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BN257" i="3" l="1"/>
  <c r="BJ257" i="3"/>
  <c r="BK253" i="3"/>
  <c r="BL255" i="3"/>
  <c r="BJ155" i="3"/>
  <c r="BJ179" i="3"/>
  <c r="N188" i="3"/>
  <c r="AD188" i="3"/>
  <c r="AI151" i="3"/>
  <c r="N172" i="3"/>
  <c r="AK182" i="3"/>
  <c r="R186" i="3"/>
  <c r="BF188" i="3"/>
  <c r="BG167" i="3"/>
  <c r="BI180" i="3"/>
  <c r="X184" i="3"/>
  <c r="BN239" i="3"/>
  <c r="BK235" i="3"/>
  <c r="BN231" i="3"/>
  <c r="BN223" i="3"/>
  <c r="BN215" i="3"/>
  <c r="BN264" i="3"/>
  <c r="BN259" i="3"/>
  <c r="BN270" i="3"/>
  <c r="BJ196" i="3"/>
  <c r="BN233" i="3"/>
  <c r="BN225" i="3"/>
  <c r="BN217" i="3"/>
  <c r="BK260" i="3"/>
  <c r="BN268" i="3"/>
  <c r="BJ254" i="3"/>
  <c r="BJ242" i="3"/>
  <c r="BJ195" i="3"/>
  <c r="BL195" i="3"/>
  <c r="BK191" i="3"/>
  <c r="BN191" i="3"/>
  <c r="BK251" i="3"/>
  <c r="BM243" i="3"/>
  <c r="BL235" i="3"/>
  <c r="BM235" i="3"/>
  <c r="P171" i="3"/>
  <c r="AG180" i="3"/>
  <c r="W184" i="3"/>
  <c r="X186" i="3"/>
  <c r="AN186" i="3"/>
  <c r="BD186" i="3"/>
  <c r="W188" i="3"/>
  <c r="AE188" i="3"/>
  <c r="AM188" i="3"/>
  <c r="AU188" i="3"/>
  <c r="BC188" i="3"/>
  <c r="BJ163" i="3"/>
  <c r="V167" i="3"/>
  <c r="AW167" i="3"/>
  <c r="BD167" i="3"/>
  <c r="BH171" i="3"/>
  <c r="AB171" i="3"/>
  <c r="AN171" i="3"/>
  <c r="AZ171" i="3"/>
  <c r="T171" i="3"/>
  <c r="BC171" i="3"/>
  <c r="AU171" i="3"/>
  <c r="AM171" i="3"/>
  <c r="AE171" i="3"/>
  <c r="W171" i="3"/>
  <c r="O171" i="3"/>
  <c r="BB171" i="3"/>
  <c r="AT171" i="3"/>
  <c r="AL171" i="3"/>
  <c r="AD171" i="3"/>
  <c r="V171" i="3"/>
  <c r="N171" i="3"/>
  <c r="BE171" i="3"/>
  <c r="AW171" i="3"/>
  <c r="AO171" i="3"/>
  <c r="AG171" i="3"/>
  <c r="Y171" i="3"/>
  <c r="Q171" i="3"/>
  <c r="AX175" i="3"/>
  <c r="R175" i="3"/>
  <c r="AD175" i="3"/>
  <c r="BF175" i="3"/>
  <c r="Z175" i="3"/>
  <c r="BE175" i="3"/>
  <c r="AW175" i="3"/>
  <c r="AO175" i="3"/>
  <c r="AG175" i="3"/>
  <c r="Y175" i="3"/>
  <c r="Q175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D180" i="3"/>
  <c r="AV180" i="3"/>
  <c r="AN180" i="3"/>
  <c r="AF180" i="3"/>
  <c r="X180" i="3"/>
  <c r="P180" i="3"/>
  <c r="BC180" i="3"/>
  <c r="AU180" i="3"/>
  <c r="AM180" i="3"/>
  <c r="AE180" i="3"/>
  <c r="W180" i="3"/>
  <c r="O180" i="3"/>
  <c r="BB180" i="3"/>
  <c r="AT180" i="3"/>
  <c r="AL180" i="3"/>
  <c r="AD180" i="3"/>
  <c r="V180" i="3"/>
  <c r="N180" i="3"/>
  <c r="BE186" i="3"/>
  <c r="AW186" i="3"/>
  <c r="AO186" i="3"/>
  <c r="AG186" i="3"/>
  <c r="Y186" i="3"/>
  <c r="Q186" i="3"/>
  <c r="BG186" i="3"/>
  <c r="AY186" i="3"/>
  <c r="AQ186" i="3"/>
  <c r="AI186" i="3"/>
  <c r="AA186" i="3"/>
  <c r="S186" i="3"/>
  <c r="BD168" i="3"/>
  <c r="BA180" i="3"/>
  <c r="Z186" i="3"/>
  <c r="AP186" i="3"/>
  <c r="BF186" i="3"/>
  <c r="T188" i="3"/>
  <c r="AB188" i="3"/>
  <c r="AJ188" i="3"/>
  <c r="AR188" i="3"/>
  <c r="AZ188" i="3"/>
  <c r="BH188" i="3"/>
  <c r="AZ168" i="3"/>
  <c r="T168" i="3"/>
  <c r="AF168" i="3"/>
  <c r="BH168" i="3"/>
  <c r="AB168" i="3"/>
  <c r="BC168" i="3"/>
  <c r="AU168" i="3"/>
  <c r="AM168" i="3"/>
  <c r="AE168" i="3"/>
  <c r="W168" i="3"/>
  <c r="O168" i="3"/>
  <c r="BB168" i="3"/>
  <c r="AT168" i="3"/>
  <c r="AL168" i="3"/>
  <c r="AD168" i="3"/>
  <c r="V168" i="3"/>
  <c r="N168" i="3"/>
  <c r="BE168" i="3"/>
  <c r="AW168" i="3"/>
  <c r="AO168" i="3"/>
  <c r="AG168" i="3"/>
  <c r="Y168" i="3"/>
  <c r="AW172" i="3"/>
  <c r="S172" i="3"/>
  <c r="AO180" i="3"/>
  <c r="T186" i="3"/>
  <c r="AJ186" i="3"/>
  <c r="AZ186" i="3"/>
  <c r="M188" i="3"/>
  <c r="U188" i="3"/>
  <c r="AC188" i="3"/>
  <c r="AK188" i="3"/>
  <c r="AS188" i="3"/>
  <c r="BA188" i="3"/>
  <c r="BI188" i="3"/>
  <c r="S160" i="3"/>
  <c r="AI160" i="3"/>
  <c r="AY160" i="3"/>
  <c r="AT160" i="3"/>
  <c r="BH160" i="3"/>
  <c r="AX160" i="3"/>
  <c r="AM160" i="3"/>
  <c r="AB160" i="3"/>
  <c r="R160" i="3"/>
  <c r="BB160" i="3"/>
  <c r="AQ160" i="3"/>
  <c r="AF160" i="3"/>
  <c r="V160" i="3"/>
  <c r="BF160" i="3"/>
  <c r="AU160" i="3"/>
  <c r="AJ160" i="3"/>
  <c r="Z160" i="3"/>
  <c r="O160" i="3"/>
  <c r="BE160" i="3"/>
  <c r="AW160" i="3"/>
  <c r="AO160" i="3"/>
  <c r="AG160" i="3"/>
  <c r="Y160" i="3"/>
  <c r="AX184" i="3"/>
  <c r="AC180" i="3"/>
  <c r="V186" i="3"/>
  <c r="AL186" i="3"/>
  <c r="BB186" i="3"/>
  <c r="R188" i="3"/>
  <c r="Z188" i="3"/>
  <c r="AH188" i="3"/>
  <c r="AP188" i="3"/>
  <c r="AX188" i="3"/>
  <c r="W167" i="3"/>
  <c r="U184" i="3"/>
  <c r="BA151" i="3"/>
  <c r="T172" i="3"/>
  <c r="BK195" i="3"/>
  <c r="BN195" i="3"/>
  <c r="BJ191" i="3"/>
  <c r="BM191" i="3"/>
  <c r="BL191" i="3"/>
  <c r="BN251" i="3"/>
  <c r="BL251" i="3"/>
  <c r="BJ251" i="3"/>
  <c r="BL247" i="3"/>
  <c r="BM247" i="3"/>
  <c r="BK247" i="3"/>
  <c r="BN243" i="3"/>
  <c r="BL243" i="3"/>
  <c r="BJ243" i="3"/>
  <c r="BL239" i="3"/>
  <c r="BM239" i="3"/>
  <c r="BK239" i="3"/>
  <c r="BN235" i="3"/>
  <c r="BJ235" i="3"/>
  <c r="BM231" i="3"/>
  <c r="BK231" i="3"/>
  <c r="BM227" i="3"/>
  <c r="BN227" i="3"/>
  <c r="BL227" i="3"/>
  <c r="BK227" i="3"/>
  <c r="BJ227" i="3"/>
  <c r="BN219" i="3"/>
  <c r="BL219" i="3"/>
  <c r="BK219" i="3"/>
  <c r="BJ219" i="3"/>
  <c r="BM215" i="3"/>
  <c r="BN211" i="3"/>
  <c r="BK211" i="3"/>
  <c r="BM211" i="3"/>
  <c r="BJ211" i="3"/>
  <c r="BJ207" i="3"/>
  <c r="BL207" i="3"/>
  <c r="BK203" i="3"/>
  <c r="BN203" i="3"/>
  <c r="BL199" i="3"/>
  <c r="BK266" i="3"/>
  <c r="BJ266" i="3"/>
  <c r="BK272" i="3"/>
  <c r="BN272" i="3"/>
  <c r="BM264" i="3"/>
  <c r="BK264" i="3"/>
  <c r="BM261" i="3"/>
  <c r="BN261" i="3"/>
  <c r="BM259" i="3"/>
  <c r="BK259" i="3"/>
  <c r="BM270" i="3"/>
  <c r="BK270" i="3"/>
  <c r="BM258" i="3"/>
  <c r="BL258" i="3"/>
  <c r="BN258" i="3"/>
  <c r="BK196" i="3"/>
  <c r="BN196" i="3"/>
  <c r="BJ193" i="3"/>
  <c r="BL193" i="3"/>
  <c r="BN267" i="3"/>
  <c r="BL267" i="3"/>
  <c r="BJ267" i="3"/>
  <c r="BJ249" i="3"/>
  <c r="BK249" i="3"/>
  <c r="BL249" i="3"/>
  <c r="BM245" i="3"/>
  <c r="BN245" i="3"/>
  <c r="BJ241" i="3"/>
  <c r="BK241" i="3"/>
  <c r="BL241" i="3"/>
  <c r="BM237" i="3"/>
  <c r="BN237" i="3"/>
  <c r="BM233" i="3"/>
  <c r="BN229" i="3"/>
  <c r="BL229" i="3"/>
  <c r="BJ229" i="3"/>
  <c r="BM225" i="3"/>
  <c r="BN221" i="3"/>
  <c r="BL221" i="3"/>
  <c r="BK221" i="3"/>
  <c r="BJ221" i="3"/>
  <c r="BM217" i="3"/>
  <c r="BM213" i="3"/>
  <c r="BN213" i="3"/>
  <c r="BJ209" i="3"/>
  <c r="BL209" i="3"/>
  <c r="BK205" i="3"/>
  <c r="BN205" i="3"/>
  <c r="BM201" i="3"/>
  <c r="BJ201" i="3"/>
  <c r="BL201" i="3"/>
  <c r="BJ262" i="3"/>
  <c r="BK262" i="3"/>
  <c r="BN260" i="3"/>
  <c r="BL260" i="3"/>
  <c r="BJ260" i="3"/>
  <c r="BM268" i="3"/>
  <c r="BK268" i="3"/>
  <c r="BM195" i="3"/>
  <c r="BM251" i="3"/>
  <c r="BJ247" i="3"/>
  <c r="BK243" i="3"/>
  <c r="BJ239" i="3"/>
  <c r="BL231" i="3"/>
  <c r="BJ231" i="3"/>
  <c r="BL223" i="3"/>
  <c r="BM223" i="3"/>
  <c r="BK223" i="3"/>
  <c r="BJ223" i="3"/>
  <c r="BM219" i="3"/>
  <c r="BL215" i="3"/>
  <c r="BK215" i="3"/>
  <c r="BJ215" i="3"/>
  <c r="BL211" i="3"/>
  <c r="BM207" i="3"/>
  <c r="BK207" i="3"/>
  <c r="BN207" i="3"/>
  <c r="BM203" i="3"/>
  <c r="BJ203" i="3"/>
  <c r="BL203" i="3"/>
  <c r="BM199" i="3"/>
  <c r="BJ199" i="3"/>
  <c r="BK199" i="3"/>
  <c r="BN199" i="3"/>
  <c r="BM266" i="3"/>
  <c r="BL266" i="3"/>
  <c r="BN266" i="3"/>
  <c r="BJ272" i="3"/>
  <c r="BM272" i="3"/>
  <c r="BL272" i="3"/>
  <c r="BL264" i="3"/>
  <c r="BJ264" i="3"/>
  <c r="BJ261" i="3"/>
  <c r="BL261" i="3"/>
  <c r="BL259" i="3"/>
  <c r="BJ259" i="3"/>
  <c r="BL270" i="3"/>
  <c r="BJ270" i="3"/>
  <c r="BJ258" i="3"/>
  <c r="BM196" i="3"/>
  <c r="BL196" i="3"/>
  <c r="BM193" i="3"/>
  <c r="BK193" i="3"/>
  <c r="BN193" i="3"/>
  <c r="BM267" i="3"/>
  <c r="BK267" i="3"/>
  <c r="BM249" i="3"/>
  <c r="BN249" i="3"/>
  <c r="BJ245" i="3"/>
  <c r="BL245" i="3"/>
  <c r="BM241" i="3"/>
  <c r="BN241" i="3"/>
  <c r="BJ237" i="3"/>
  <c r="BL237" i="3"/>
  <c r="BL233" i="3"/>
  <c r="BK233" i="3"/>
  <c r="BJ233" i="3"/>
  <c r="BM229" i="3"/>
  <c r="BK229" i="3"/>
  <c r="BL225" i="3"/>
  <c r="BK225" i="3"/>
  <c r="BJ225" i="3"/>
  <c r="BM221" i="3"/>
  <c r="BL217" i="3"/>
  <c r="BK217" i="3"/>
  <c r="BJ217" i="3"/>
  <c r="BJ213" i="3"/>
  <c r="BL213" i="3"/>
  <c r="BM209" i="3"/>
  <c r="BK209" i="3"/>
  <c r="BN209" i="3"/>
  <c r="BM205" i="3"/>
  <c r="BJ205" i="3"/>
  <c r="BL205" i="3"/>
  <c r="BK201" i="3"/>
  <c r="BN201" i="3"/>
  <c r="BL262" i="3"/>
  <c r="BM262" i="3"/>
  <c r="BN262" i="3"/>
  <c r="BM260" i="3"/>
  <c r="BL268" i="3"/>
  <c r="BJ268" i="3"/>
  <c r="X182" i="3"/>
  <c r="Y182" i="3"/>
  <c r="AO182" i="3"/>
  <c r="BE182" i="3"/>
  <c r="V182" i="3"/>
  <c r="AL182" i="3"/>
  <c r="BB182" i="3"/>
  <c r="W182" i="3"/>
  <c r="AM182" i="3"/>
  <c r="BC182" i="3"/>
  <c r="AV182" i="3"/>
  <c r="AZ182" i="3"/>
  <c r="M182" i="3"/>
  <c r="AC182" i="3"/>
  <c r="AS182" i="3"/>
  <c r="BI182" i="3"/>
  <c r="Z182" i="3"/>
  <c r="AP182" i="3"/>
  <c r="BF182" i="3"/>
  <c r="AA182" i="3"/>
  <c r="AQ182" i="3"/>
  <c r="BG182" i="3"/>
  <c r="AF182" i="3"/>
  <c r="BD182" i="3"/>
  <c r="AJ182" i="3"/>
  <c r="Q182" i="3"/>
  <c r="AG182" i="3"/>
  <c r="AW182" i="3"/>
  <c r="N182" i="3"/>
  <c r="AD182" i="3"/>
  <c r="AT182" i="3"/>
  <c r="O182" i="3"/>
  <c r="AE182" i="3"/>
  <c r="AU182" i="3"/>
  <c r="P182" i="3"/>
  <c r="AD172" i="3"/>
  <c r="AB182" i="3"/>
  <c r="AM184" i="3"/>
  <c r="AX167" i="3"/>
  <c r="N167" i="3"/>
  <c r="AO167" i="3"/>
  <c r="U167" i="3"/>
  <c r="AZ167" i="3"/>
  <c r="AB167" i="3"/>
  <c r="BC167" i="3"/>
  <c r="AJ156" i="3"/>
  <c r="AT156" i="3"/>
  <c r="AB164" i="3"/>
  <c r="AT164" i="3"/>
  <c r="BF172" i="3"/>
  <c r="AG172" i="3"/>
  <c r="AY182" i="3"/>
  <c r="AH182" i="3"/>
  <c r="U182" i="3"/>
  <c r="AH184" i="3"/>
  <c r="AN182" i="3"/>
  <c r="AZ151" i="3"/>
  <c r="S151" i="3"/>
  <c r="U156" i="3"/>
  <c r="AK156" i="3"/>
  <c r="BA156" i="3"/>
  <c r="R156" i="3"/>
  <c r="AH156" i="3"/>
  <c r="AX156" i="3"/>
  <c r="W156" i="3"/>
  <c r="AM156" i="3"/>
  <c r="BC156" i="3"/>
  <c r="AZ156" i="3"/>
  <c r="AB156" i="3"/>
  <c r="AV156" i="3"/>
  <c r="Y156" i="3"/>
  <c r="AO156" i="3"/>
  <c r="BE156" i="3"/>
  <c r="V156" i="3"/>
  <c r="AL156" i="3"/>
  <c r="BB156" i="3"/>
  <c r="AA156" i="3"/>
  <c r="AQ156" i="3"/>
  <c r="BG156" i="3"/>
  <c r="X156" i="3"/>
  <c r="AR156" i="3"/>
  <c r="BH156" i="3"/>
  <c r="M156" i="3"/>
  <c r="AC156" i="3"/>
  <c r="AS156" i="3"/>
  <c r="BI156" i="3"/>
  <c r="Z156" i="3"/>
  <c r="AP156" i="3"/>
  <c r="O156" i="3"/>
  <c r="AE156" i="3"/>
  <c r="AU156" i="3"/>
  <c r="T156" i="3"/>
  <c r="AN156" i="3"/>
  <c r="BF156" i="3"/>
  <c r="P156" i="3"/>
  <c r="AP167" i="3"/>
  <c r="BF167" i="3"/>
  <c r="O167" i="3"/>
  <c r="AE167" i="3"/>
  <c r="AU167" i="3"/>
  <c r="P167" i="3"/>
  <c r="AF167" i="3"/>
  <c r="AV167" i="3"/>
  <c r="M167" i="3"/>
  <c r="AC167" i="3"/>
  <c r="AS167" i="3"/>
  <c r="BI167" i="3"/>
  <c r="R167" i="3"/>
  <c r="S167" i="3"/>
  <c r="AI167" i="3"/>
  <c r="AY167" i="3"/>
  <c r="S184" i="3"/>
  <c r="AY184" i="3"/>
  <c r="AB184" i="3"/>
  <c r="AR184" i="3"/>
  <c r="BH184" i="3"/>
  <c r="Y184" i="3"/>
  <c r="AO184" i="3"/>
  <c r="BE184" i="3"/>
  <c r="V184" i="3"/>
  <c r="AL184" i="3"/>
  <c r="BB184" i="3"/>
  <c r="O184" i="3"/>
  <c r="AI184" i="3"/>
  <c r="P184" i="3"/>
  <c r="AF184" i="3"/>
  <c r="AV184" i="3"/>
  <c r="M184" i="3"/>
  <c r="AC184" i="3"/>
  <c r="AS184" i="3"/>
  <c r="BI184" i="3"/>
  <c r="Z184" i="3"/>
  <c r="AP184" i="3"/>
  <c r="BF184" i="3"/>
  <c r="BG184" i="3"/>
  <c r="T184" i="3"/>
  <c r="AJ184" i="3"/>
  <c r="AZ184" i="3"/>
  <c r="Q184" i="3"/>
  <c r="AG184" i="3"/>
  <c r="AW184" i="3"/>
  <c r="N184" i="3"/>
  <c r="AD184" i="3"/>
  <c r="AT184" i="3"/>
  <c r="AU184" i="3"/>
  <c r="AQ184" i="3"/>
  <c r="Y151" i="3"/>
  <c r="AO151" i="3"/>
  <c r="BE151" i="3"/>
  <c r="V151" i="3"/>
  <c r="AL151" i="3"/>
  <c r="BB151" i="3"/>
  <c r="W151" i="3"/>
  <c r="AM151" i="3"/>
  <c r="BC151" i="3"/>
  <c r="AV151" i="3"/>
  <c r="X151" i="3"/>
  <c r="AR151" i="3"/>
  <c r="Z151" i="3"/>
  <c r="AP151" i="3"/>
  <c r="BF151" i="3"/>
  <c r="AA151" i="3"/>
  <c r="AQ151" i="3"/>
  <c r="BG151" i="3"/>
  <c r="T151" i="3"/>
  <c r="AN151" i="3"/>
  <c r="BH151" i="3"/>
  <c r="X164" i="3"/>
  <c r="U164" i="3"/>
  <c r="AK164" i="3"/>
  <c r="BA164" i="3"/>
  <c r="R164" i="3"/>
  <c r="AH164" i="3"/>
  <c r="AX164" i="3"/>
  <c r="S164" i="3"/>
  <c r="AI164" i="3"/>
  <c r="AY164" i="3"/>
  <c r="AR164" i="3"/>
  <c r="AV164" i="3"/>
  <c r="AN164" i="3"/>
  <c r="Y164" i="3"/>
  <c r="AO164" i="3"/>
  <c r="BE164" i="3"/>
  <c r="V164" i="3"/>
  <c r="AL164" i="3"/>
  <c r="BB164" i="3"/>
  <c r="W164" i="3"/>
  <c r="AM164" i="3"/>
  <c r="BC164" i="3"/>
  <c r="BH164" i="3"/>
  <c r="T164" i="3"/>
  <c r="BD164" i="3"/>
  <c r="M164" i="3"/>
  <c r="AC164" i="3"/>
  <c r="AS164" i="3"/>
  <c r="BI164" i="3"/>
  <c r="Z164" i="3"/>
  <c r="AP164" i="3"/>
  <c r="BF164" i="3"/>
  <c r="AA164" i="3"/>
  <c r="AQ164" i="3"/>
  <c r="BG164" i="3"/>
  <c r="P164" i="3"/>
  <c r="AJ164" i="3"/>
  <c r="W172" i="3"/>
  <c r="AM172" i="3"/>
  <c r="BC172" i="3"/>
  <c r="X172" i="3"/>
  <c r="AN172" i="3"/>
  <c r="BD172" i="3"/>
  <c r="U172" i="3"/>
  <c r="AK172" i="3"/>
  <c r="BA172" i="3"/>
  <c r="AH172" i="3"/>
  <c r="BB172" i="3"/>
  <c r="AA172" i="3"/>
  <c r="AQ172" i="3"/>
  <c r="BG172" i="3"/>
  <c r="AB172" i="3"/>
  <c r="AR172" i="3"/>
  <c r="BH172" i="3"/>
  <c r="Y172" i="3"/>
  <c r="AO172" i="3"/>
  <c r="BE172" i="3"/>
  <c r="AX172" i="3"/>
  <c r="Z172" i="3"/>
  <c r="O172" i="3"/>
  <c r="AE172" i="3"/>
  <c r="AU172" i="3"/>
  <c r="P172" i="3"/>
  <c r="AF172" i="3"/>
  <c r="AV172" i="3"/>
  <c r="M172" i="3"/>
  <c r="AC172" i="3"/>
  <c r="AS172" i="3"/>
  <c r="BI172" i="3"/>
  <c r="V172" i="3"/>
  <c r="AP172" i="3"/>
  <c r="Z167" i="3"/>
  <c r="AR182" i="3"/>
  <c r="BC184" i="3"/>
  <c r="BK155" i="3"/>
  <c r="BJ159" i="3"/>
  <c r="BK159" i="3"/>
  <c r="BK163" i="3"/>
  <c r="BB167" i="3"/>
  <c r="AH167" i="3"/>
  <c r="BE167" i="3"/>
  <c r="AK167" i="3"/>
  <c r="Q167" i="3"/>
  <c r="AR167" i="3"/>
  <c r="X167" i="3"/>
  <c r="AQ167" i="3"/>
  <c r="AY156" i="3"/>
  <c r="AD156" i="3"/>
  <c r="Q156" i="3"/>
  <c r="AU164" i="3"/>
  <c r="AD164" i="3"/>
  <c r="Q164" i="3"/>
  <c r="AL172" i="3"/>
  <c r="Q172" i="3"/>
  <c r="AY172" i="3"/>
  <c r="AI182" i="3"/>
  <c r="R182" i="3"/>
  <c r="R184" i="3"/>
  <c r="BD184" i="3"/>
  <c r="AF151" i="3"/>
  <c r="AX151" i="3"/>
  <c r="AK151" i="3"/>
  <c r="BH182" i="3"/>
  <c r="AL167" i="3"/>
  <c r="AT167" i="3"/>
  <c r="BA167" i="3"/>
  <c r="AG167" i="3"/>
  <c r="BH167" i="3"/>
  <c r="AN167" i="3"/>
  <c r="T167" i="3"/>
  <c r="AM167" i="3"/>
  <c r="AT172" i="3"/>
  <c r="AF156" i="3"/>
  <c r="AI156" i="3"/>
  <c r="N156" i="3"/>
  <c r="AZ164" i="3"/>
  <c r="AE164" i="3"/>
  <c r="N164" i="3"/>
  <c r="R172" i="3"/>
  <c r="AZ172" i="3"/>
  <c r="AI172" i="3"/>
  <c r="S182" i="3"/>
  <c r="BA182" i="3"/>
  <c r="AE184" i="3"/>
  <c r="BA184" i="3"/>
  <c r="AN184" i="3"/>
  <c r="AY151" i="3"/>
  <c r="AH151" i="3"/>
  <c r="U151" i="3"/>
  <c r="M151" i="3"/>
  <c r="BK171" i="3"/>
  <c r="BJ175" i="3"/>
  <c r="BK175" i="3"/>
  <c r="BN176" i="3"/>
  <c r="BK180" i="3"/>
  <c r="BL186" i="3"/>
  <c r="BM168" i="3"/>
  <c r="BK152" i="3"/>
  <c r="BJ160" i="3"/>
  <c r="BM160" i="3"/>
  <c r="BD151" i="3"/>
  <c r="AJ151" i="3"/>
  <c r="P151" i="3"/>
  <c r="AU151" i="3"/>
  <c r="AE151" i="3"/>
  <c r="O151" i="3"/>
  <c r="AT151" i="3"/>
  <c r="AD151" i="3"/>
  <c r="N151" i="3"/>
  <c r="AW151" i="3"/>
  <c r="AG151" i="3"/>
  <c r="Q151" i="3"/>
  <c r="BI151" i="3"/>
  <c r="AS151" i="3"/>
  <c r="AC151" i="3"/>
  <c r="U180" i="3"/>
  <c r="O188" i="3"/>
  <c r="BN188" i="3" s="1"/>
  <c r="T182" i="3"/>
  <c r="BM175" i="3"/>
  <c r="BJ180" i="3"/>
  <c r="BM188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AC174" i="3"/>
  <c r="AS174" i="3"/>
  <c r="BI174" i="3"/>
  <c r="Q174" i="3"/>
  <c r="AG174" i="3"/>
  <c r="AW174" i="3"/>
  <c r="U174" i="3"/>
  <c r="AK174" i="3"/>
  <c r="BA174" i="3"/>
  <c r="BE174" i="3"/>
  <c r="Y174" i="3"/>
  <c r="AO174" i="3"/>
  <c r="BL168" i="3"/>
  <c r="BK172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AA153" i="3"/>
  <c r="AQ153" i="3"/>
  <c r="BG153" i="3"/>
  <c r="O153" i="3"/>
  <c r="AE153" i="3"/>
  <c r="AU153" i="3"/>
  <c r="S153" i="3"/>
  <c r="AI153" i="3"/>
  <c r="AY153" i="3"/>
  <c r="BC153" i="3"/>
  <c r="W153" i="3"/>
  <c r="AM153" i="3"/>
  <c r="BK151" i="3"/>
  <c r="BK186" i="3"/>
  <c r="BM155" i="3"/>
  <c r="BL167" i="3"/>
  <c r="BN175" i="3"/>
  <c r="BL175" i="3"/>
  <c r="BM179" i="3"/>
  <c r="BK176" i="3"/>
  <c r="BN186" i="3"/>
  <c r="P162" i="3"/>
  <c r="T162" i="3"/>
  <c r="X162" i="3"/>
  <c r="AB162" i="3"/>
  <c r="AF162" i="3"/>
  <c r="AJ162" i="3"/>
  <c r="AN162" i="3"/>
  <c r="O162" i="3"/>
  <c r="U162" i="3"/>
  <c r="Z162" i="3"/>
  <c r="AE162" i="3"/>
  <c r="AK162" i="3"/>
  <c r="AP162" i="3"/>
  <c r="AT162" i="3"/>
  <c r="AX162" i="3"/>
  <c r="BB162" i="3"/>
  <c r="BF162" i="3"/>
  <c r="Q162" i="3"/>
  <c r="V162" i="3"/>
  <c r="AA162" i="3"/>
  <c r="AG162" i="3"/>
  <c r="AL162" i="3"/>
  <c r="AQ162" i="3"/>
  <c r="AU162" i="3"/>
  <c r="AY162" i="3"/>
  <c r="BC162" i="3"/>
  <c r="BG162" i="3"/>
  <c r="M162" i="3"/>
  <c r="R162" i="3"/>
  <c r="W162" i="3"/>
  <c r="AC162" i="3"/>
  <c r="AH162" i="3"/>
  <c r="AM162" i="3"/>
  <c r="AR162" i="3"/>
  <c r="AV162" i="3"/>
  <c r="AZ162" i="3"/>
  <c r="BD162" i="3"/>
  <c r="BH162" i="3"/>
  <c r="AD162" i="3"/>
  <c r="AW162" i="3"/>
  <c r="N162" i="3"/>
  <c r="AI162" i="3"/>
  <c r="BA162" i="3"/>
  <c r="S162" i="3"/>
  <c r="AO162" i="3"/>
  <c r="BE162" i="3"/>
  <c r="Y162" i="3"/>
  <c r="AS162" i="3"/>
  <c r="BI162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V178" i="3"/>
  <c r="AL178" i="3"/>
  <c r="BB178" i="3"/>
  <c r="Z178" i="3"/>
  <c r="AP178" i="3"/>
  <c r="BF178" i="3"/>
  <c r="N178" i="3"/>
  <c r="AD178" i="3"/>
  <c r="AT178" i="3"/>
  <c r="R178" i="3"/>
  <c r="AH178" i="3"/>
  <c r="AX178" i="3"/>
  <c r="P187" i="3"/>
  <c r="T187" i="3"/>
  <c r="X187" i="3"/>
  <c r="AB187" i="3"/>
  <c r="AF187" i="3"/>
  <c r="AJ187" i="3"/>
  <c r="AN187" i="3"/>
  <c r="AR187" i="3"/>
  <c r="AV187" i="3"/>
  <c r="AZ187" i="3"/>
  <c r="N187" i="3"/>
  <c r="R187" i="3"/>
  <c r="V187" i="3"/>
  <c r="Z187" i="3"/>
  <c r="AD187" i="3"/>
  <c r="AH187" i="3"/>
  <c r="AL187" i="3"/>
  <c r="AP187" i="3"/>
  <c r="AT187" i="3"/>
  <c r="AX187" i="3"/>
  <c r="M187" i="3"/>
  <c r="U187" i="3"/>
  <c r="AC187" i="3"/>
  <c r="AK187" i="3"/>
  <c r="AS187" i="3"/>
  <c r="BA187" i="3"/>
  <c r="BE187" i="3"/>
  <c r="BI187" i="3"/>
  <c r="O187" i="3"/>
  <c r="W187" i="3"/>
  <c r="AE187" i="3"/>
  <c r="AM187" i="3"/>
  <c r="AU187" i="3"/>
  <c r="BB187" i="3"/>
  <c r="BF187" i="3"/>
  <c r="Q187" i="3"/>
  <c r="Y187" i="3"/>
  <c r="AG187" i="3"/>
  <c r="AO187" i="3"/>
  <c r="AW187" i="3"/>
  <c r="BC187" i="3"/>
  <c r="BG187" i="3"/>
  <c r="S187" i="3"/>
  <c r="AA187" i="3"/>
  <c r="AI187" i="3"/>
  <c r="AQ187" i="3"/>
  <c r="AY187" i="3"/>
  <c r="BD187" i="3"/>
  <c r="BH187" i="3"/>
  <c r="BJ168" i="3"/>
  <c r="BN182" i="3"/>
  <c r="BM186" i="3"/>
  <c r="N157" i="3"/>
  <c r="R157" i="3"/>
  <c r="V157" i="3"/>
  <c r="Z157" i="3"/>
  <c r="AD157" i="3"/>
  <c r="AH157" i="3"/>
  <c r="AL157" i="3"/>
  <c r="AP157" i="3"/>
  <c r="AT157" i="3"/>
  <c r="P157" i="3"/>
  <c r="T157" i="3"/>
  <c r="X157" i="3"/>
  <c r="AB157" i="3"/>
  <c r="AF157" i="3"/>
  <c r="AJ157" i="3"/>
  <c r="AN157" i="3"/>
  <c r="AR157" i="3"/>
  <c r="AV157" i="3"/>
  <c r="S157" i="3"/>
  <c r="AA157" i="3"/>
  <c r="AI157" i="3"/>
  <c r="AQ157" i="3"/>
  <c r="AX157" i="3"/>
  <c r="BB157" i="3"/>
  <c r="BF157" i="3"/>
  <c r="M157" i="3"/>
  <c r="U157" i="3"/>
  <c r="AC157" i="3"/>
  <c r="AK157" i="3"/>
  <c r="AS157" i="3"/>
  <c r="AY157" i="3"/>
  <c r="BC157" i="3"/>
  <c r="BG157" i="3"/>
  <c r="O157" i="3"/>
  <c r="W157" i="3"/>
  <c r="AE157" i="3"/>
  <c r="AM157" i="3"/>
  <c r="AU157" i="3"/>
  <c r="AZ157" i="3"/>
  <c r="BD157" i="3"/>
  <c r="BH157" i="3"/>
  <c r="Y157" i="3"/>
  <c r="BA157" i="3"/>
  <c r="AG157" i="3"/>
  <c r="BE157" i="3"/>
  <c r="AO157" i="3"/>
  <c r="BI157" i="3"/>
  <c r="Q157" i="3"/>
  <c r="AW157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N173" i="3"/>
  <c r="R173" i="3"/>
  <c r="V173" i="3"/>
  <c r="Z173" i="3"/>
  <c r="AD173" i="3"/>
  <c r="AH173" i="3"/>
  <c r="AL173" i="3"/>
  <c r="AP173" i="3"/>
  <c r="AT173" i="3"/>
  <c r="AX173" i="3"/>
  <c r="BB173" i="3"/>
  <c r="BF173" i="3"/>
  <c r="O173" i="3"/>
  <c r="AE173" i="3"/>
  <c r="AU173" i="3"/>
  <c r="S173" i="3"/>
  <c r="AI173" i="3"/>
  <c r="AY173" i="3"/>
  <c r="W173" i="3"/>
  <c r="AM173" i="3"/>
  <c r="BC173" i="3"/>
  <c r="AQ173" i="3"/>
  <c r="BG173" i="3"/>
  <c r="AA173" i="3"/>
  <c r="BL160" i="3"/>
  <c r="BK160" i="3"/>
  <c r="BJ188" i="3"/>
  <c r="P158" i="3"/>
  <c r="T158" i="3"/>
  <c r="X158" i="3"/>
  <c r="AB158" i="3"/>
  <c r="AF158" i="3"/>
  <c r="AJ158" i="3"/>
  <c r="AN158" i="3"/>
  <c r="AR158" i="3"/>
  <c r="M158" i="3"/>
  <c r="Q158" i="3"/>
  <c r="U158" i="3"/>
  <c r="Y158" i="3"/>
  <c r="AC158" i="3"/>
  <c r="AG158" i="3"/>
  <c r="AK158" i="3"/>
  <c r="AO158" i="3"/>
  <c r="AS158" i="3"/>
  <c r="AW158" i="3"/>
  <c r="BA158" i="3"/>
  <c r="BE158" i="3"/>
  <c r="BI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S158" i="3"/>
  <c r="AI158" i="3"/>
  <c r="AV158" i="3"/>
  <c r="BD158" i="3"/>
  <c r="W158" i="3"/>
  <c r="AM158" i="3"/>
  <c r="AY158" i="3"/>
  <c r="BG158" i="3"/>
  <c r="AA158" i="3"/>
  <c r="AQ158" i="3"/>
  <c r="AZ158" i="3"/>
  <c r="BH158" i="3"/>
  <c r="AU158" i="3"/>
  <c r="BC158" i="3"/>
  <c r="O158" i="3"/>
  <c r="AE158" i="3"/>
  <c r="M185" i="3"/>
  <c r="Q185" i="3"/>
  <c r="U185" i="3"/>
  <c r="Y185" i="3"/>
  <c r="AC185" i="3"/>
  <c r="AG185" i="3"/>
  <c r="AK185" i="3"/>
  <c r="AO185" i="3"/>
  <c r="AS185" i="3"/>
  <c r="AW185" i="3"/>
  <c r="BA185" i="3"/>
  <c r="BE185" i="3"/>
  <c r="BI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T185" i="3"/>
  <c r="AJ185" i="3"/>
  <c r="AZ185" i="3"/>
  <c r="X185" i="3"/>
  <c r="AN185" i="3"/>
  <c r="BD185" i="3"/>
  <c r="AB185" i="3"/>
  <c r="AR185" i="3"/>
  <c r="BH185" i="3"/>
  <c r="P185" i="3"/>
  <c r="AF185" i="3"/>
  <c r="AV185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Y169" i="3"/>
  <c r="AO169" i="3"/>
  <c r="BE169" i="3"/>
  <c r="M169" i="3"/>
  <c r="AC169" i="3"/>
  <c r="AS169" i="3"/>
  <c r="BI169" i="3"/>
  <c r="Q169" i="3"/>
  <c r="AG169" i="3"/>
  <c r="AW169" i="3"/>
  <c r="BA169" i="3"/>
  <c r="U169" i="3"/>
  <c r="AK169" i="3"/>
  <c r="BN160" i="3"/>
  <c r="BJ184" i="3"/>
  <c r="BM152" i="3"/>
  <c r="BN155" i="3"/>
  <c r="BL155" i="3"/>
  <c r="BM163" i="3"/>
  <c r="BM171" i="3"/>
  <c r="BL171" i="3"/>
  <c r="BN179" i="3"/>
  <c r="BL176" i="3"/>
  <c r="P166" i="3"/>
  <c r="T166" i="3"/>
  <c r="N166" i="3"/>
  <c r="R166" i="3"/>
  <c r="V166" i="3"/>
  <c r="Z166" i="3"/>
  <c r="AD166" i="3"/>
  <c r="AH166" i="3"/>
  <c r="O166" i="3"/>
  <c r="W166" i="3"/>
  <c r="AB166" i="3"/>
  <c r="AG166" i="3"/>
  <c r="AL166" i="3"/>
  <c r="AP166" i="3"/>
  <c r="AT166" i="3"/>
  <c r="AX166" i="3"/>
  <c r="BB166" i="3"/>
  <c r="BF166" i="3"/>
  <c r="Q166" i="3"/>
  <c r="X166" i="3"/>
  <c r="AC166" i="3"/>
  <c r="AI166" i="3"/>
  <c r="AM166" i="3"/>
  <c r="AQ166" i="3"/>
  <c r="AU166" i="3"/>
  <c r="AY166" i="3"/>
  <c r="BC166" i="3"/>
  <c r="BG166" i="3"/>
  <c r="S166" i="3"/>
  <c r="Y166" i="3"/>
  <c r="AE166" i="3"/>
  <c r="AJ166" i="3"/>
  <c r="AN166" i="3"/>
  <c r="AR166" i="3"/>
  <c r="AV166" i="3"/>
  <c r="AZ166" i="3"/>
  <c r="BD166" i="3"/>
  <c r="BH166" i="3"/>
  <c r="AF166" i="3"/>
  <c r="AW166" i="3"/>
  <c r="M166" i="3"/>
  <c r="AK166" i="3"/>
  <c r="BA166" i="3"/>
  <c r="U166" i="3"/>
  <c r="AO166" i="3"/>
  <c r="BE166" i="3"/>
  <c r="AA166" i="3"/>
  <c r="AS166" i="3"/>
  <c r="BI166" i="3"/>
  <c r="O181" i="3"/>
  <c r="S181" i="3"/>
  <c r="W181" i="3"/>
  <c r="AA181" i="3"/>
  <c r="AE181" i="3"/>
  <c r="AI181" i="3"/>
  <c r="AM181" i="3"/>
  <c r="AQ181" i="3"/>
  <c r="AU181" i="3"/>
  <c r="AY181" i="3"/>
  <c r="BC181" i="3"/>
  <c r="BG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N181" i="3"/>
  <c r="AD181" i="3"/>
  <c r="AT181" i="3"/>
  <c r="R181" i="3"/>
  <c r="AH181" i="3"/>
  <c r="AX181" i="3"/>
  <c r="V181" i="3"/>
  <c r="AL181" i="3"/>
  <c r="BB181" i="3"/>
  <c r="Z181" i="3"/>
  <c r="AP181" i="3"/>
  <c r="BF181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BN168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Q161" i="3"/>
  <c r="W161" i="3"/>
  <c r="AB161" i="3"/>
  <c r="AG161" i="3"/>
  <c r="AM161" i="3"/>
  <c r="AR161" i="3"/>
  <c r="AW161" i="3"/>
  <c r="BC161" i="3"/>
  <c r="BH161" i="3"/>
  <c r="M161" i="3"/>
  <c r="S161" i="3"/>
  <c r="X161" i="3"/>
  <c r="AC161" i="3"/>
  <c r="AI161" i="3"/>
  <c r="AN161" i="3"/>
  <c r="AS161" i="3"/>
  <c r="AY161" i="3"/>
  <c r="BD161" i="3"/>
  <c r="BI161" i="3"/>
  <c r="O161" i="3"/>
  <c r="T161" i="3"/>
  <c r="Y161" i="3"/>
  <c r="AE161" i="3"/>
  <c r="AJ161" i="3"/>
  <c r="AO161" i="3"/>
  <c r="AU161" i="3"/>
  <c r="AZ161" i="3"/>
  <c r="BE161" i="3"/>
  <c r="P161" i="3"/>
  <c r="AK161" i="3"/>
  <c r="BG161" i="3"/>
  <c r="U161" i="3"/>
  <c r="AQ161" i="3"/>
  <c r="AA161" i="3"/>
  <c r="AV161" i="3"/>
  <c r="BA161" i="3"/>
  <c r="AF161" i="3"/>
  <c r="N177" i="3"/>
  <c r="R177" i="3"/>
  <c r="V177" i="3"/>
  <c r="Z177" i="3"/>
  <c r="AD177" i="3"/>
  <c r="AH177" i="3"/>
  <c r="AL177" i="3"/>
  <c r="AP177" i="3"/>
  <c r="AT177" i="3"/>
  <c r="AX177" i="3"/>
  <c r="BB177" i="3"/>
  <c r="P177" i="3"/>
  <c r="T177" i="3"/>
  <c r="X177" i="3"/>
  <c r="AB177" i="3"/>
  <c r="AF177" i="3"/>
  <c r="AJ177" i="3"/>
  <c r="AN177" i="3"/>
  <c r="AR177" i="3"/>
  <c r="AV177" i="3"/>
  <c r="AZ177" i="3"/>
  <c r="BD177" i="3"/>
  <c r="Q177" i="3"/>
  <c r="Y177" i="3"/>
  <c r="AG177" i="3"/>
  <c r="AO177" i="3"/>
  <c r="AW177" i="3"/>
  <c r="BE177" i="3"/>
  <c r="BI177" i="3"/>
  <c r="S177" i="3"/>
  <c r="AA177" i="3"/>
  <c r="AI177" i="3"/>
  <c r="AQ177" i="3"/>
  <c r="AY177" i="3"/>
  <c r="BF177" i="3"/>
  <c r="M177" i="3"/>
  <c r="U177" i="3"/>
  <c r="AC177" i="3"/>
  <c r="AK177" i="3"/>
  <c r="AS177" i="3"/>
  <c r="BA177" i="3"/>
  <c r="BG177" i="3"/>
  <c r="W177" i="3"/>
  <c r="BC177" i="3"/>
  <c r="AE177" i="3"/>
  <c r="BH177" i="3"/>
  <c r="AM177" i="3"/>
  <c r="O177" i="3"/>
  <c r="AU177" i="3"/>
  <c r="BJ152" i="3"/>
  <c r="BN180" i="3"/>
  <c r="BL188" i="3"/>
  <c r="BM159" i="3"/>
  <c r="BN159" i="3"/>
  <c r="BL159" i="3"/>
  <c r="BN163" i="3"/>
  <c r="BL163" i="3"/>
  <c r="BJ176" i="3"/>
  <c r="BM180" i="3"/>
  <c r="BL180" i="3"/>
  <c r="BK18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Y154" i="3"/>
  <c r="AO154" i="3"/>
  <c r="BE154" i="3"/>
  <c r="M154" i="3"/>
  <c r="AC154" i="3"/>
  <c r="AS154" i="3"/>
  <c r="BI154" i="3"/>
  <c r="Q154" i="3"/>
  <c r="AG154" i="3"/>
  <c r="AW154" i="3"/>
  <c r="U154" i="3"/>
  <c r="AK154" i="3"/>
  <c r="BA154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W170" i="3"/>
  <c r="AM170" i="3"/>
  <c r="BC170" i="3"/>
  <c r="AA170" i="3"/>
  <c r="AQ170" i="3"/>
  <c r="BG170" i="3"/>
  <c r="O170" i="3"/>
  <c r="AE170" i="3"/>
  <c r="AU170" i="3"/>
  <c r="S170" i="3"/>
  <c r="AI170" i="3"/>
  <c r="AY170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Y183" i="3"/>
  <c r="AO183" i="3"/>
  <c r="BE183" i="3"/>
  <c r="M183" i="3"/>
  <c r="AC183" i="3"/>
  <c r="AS183" i="3"/>
  <c r="BI183" i="3"/>
  <c r="Q183" i="3"/>
  <c r="AG183" i="3"/>
  <c r="AW183" i="3"/>
  <c r="U183" i="3"/>
  <c r="AK183" i="3"/>
  <c r="BA183" i="3"/>
  <c r="BK168" i="3"/>
  <c r="BL172" i="3"/>
  <c r="N165" i="3"/>
  <c r="R165" i="3"/>
  <c r="V165" i="3"/>
  <c r="Z165" i="3"/>
  <c r="AD165" i="3"/>
  <c r="AH165" i="3"/>
  <c r="AL165" i="3"/>
  <c r="AP165" i="3"/>
  <c r="AT165" i="3"/>
  <c r="AX165" i="3"/>
  <c r="BB165" i="3"/>
  <c r="BF165" i="3"/>
  <c r="O165" i="3"/>
  <c r="S165" i="3"/>
  <c r="W165" i="3"/>
  <c r="AA165" i="3"/>
  <c r="AE165" i="3"/>
  <c r="AI165" i="3"/>
  <c r="AM165" i="3"/>
  <c r="AQ165" i="3"/>
  <c r="AU165" i="3"/>
  <c r="AY165" i="3"/>
  <c r="BC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Y165" i="3"/>
  <c r="AO165" i="3"/>
  <c r="BE165" i="3"/>
  <c r="M165" i="3"/>
  <c r="AC165" i="3"/>
  <c r="AS165" i="3"/>
  <c r="BG165" i="3"/>
  <c r="Q165" i="3"/>
  <c r="AG165" i="3"/>
  <c r="AW165" i="3"/>
  <c r="BI165" i="3"/>
  <c r="BA165" i="3"/>
  <c r="U165" i="3"/>
  <c r="AK165" i="3"/>
  <c r="BL152" i="3"/>
  <c r="BN152" i="3"/>
  <c r="BL179" i="3"/>
  <c r="BJ186" i="3"/>
  <c r="K1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L20" i="3"/>
  <c r="L18" i="3"/>
  <c r="L16" i="3"/>
  <c r="L14" i="3"/>
  <c r="L1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BJ151" i="3" l="1"/>
  <c r="BM151" i="3"/>
  <c r="BJ156" i="3"/>
  <c r="BM167" i="3"/>
  <c r="BM172" i="3"/>
  <c r="BK164" i="3"/>
  <c r="BN164" i="3"/>
  <c r="BJ164" i="3"/>
  <c r="BN184" i="3"/>
  <c r="BL184" i="3"/>
  <c r="BM184" i="3"/>
  <c r="BN167" i="3"/>
  <c r="BK156" i="3"/>
  <c r="BL156" i="3"/>
  <c r="BL182" i="3"/>
  <c r="BJ182" i="3"/>
  <c r="BJ171" i="3"/>
  <c r="BN162" i="3"/>
  <c r="BN171" i="3"/>
  <c r="BN165" i="3"/>
  <c r="BK183" i="3"/>
  <c r="BK184" i="3"/>
  <c r="BK182" i="3"/>
  <c r="BJ167" i="3"/>
  <c r="BJ172" i="3"/>
  <c r="BL164" i="3"/>
  <c r="BN156" i="3"/>
  <c r="BN151" i="3"/>
  <c r="BM156" i="3"/>
  <c r="BM170" i="3"/>
  <c r="BK161" i="3"/>
  <c r="BL151" i="3"/>
  <c r="BK169" i="3"/>
  <c r="BL178" i="3"/>
  <c r="BM182" i="3"/>
  <c r="BN172" i="3"/>
  <c r="BM164" i="3"/>
  <c r="BK167" i="3"/>
  <c r="BM183" i="3"/>
  <c r="BL170" i="3"/>
  <c r="BN154" i="3"/>
  <c r="BM177" i="3"/>
  <c r="BJ177" i="3"/>
  <c r="BL189" i="3"/>
  <c r="BJ189" i="3"/>
  <c r="BM189" i="3"/>
  <c r="BL166" i="3"/>
  <c r="BM185" i="3"/>
  <c r="BL185" i="3"/>
  <c r="BJ185" i="3"/>
  <c r="BL158" i="3"/>
  <c r="BM187" i="3"/>
  <c r="BM162" i="3"/>
  <c r="BN174" i="3"/>
  <c r="BK174" i="3"/>
  <c r="BJ174" i="3"/>
  <c r="BM165" i="3"/>
  <c r="BL165" i="3"/>
  <c r="BJ165" i="3"/>
  <c r="BN183" i="3"/>
  <c r="BL183" i="3"/>
  <c r="BJ183" i="3"/>
  <c r="BJ170" i="3"/>
  <c r="BK154" i="3"/>
  <c r="BL177" i="3"/>
  <c r="BK177" i="3"/>
  <c r="BN177" i="3"/>
  <c r="BN161" i="3"/>
  <c r="BM161" i="3"/>
  <c r="BJ161" i="3"/>
  <c r="BK189" i="3"/>
  <c r="BN189" i="3"/>
  <c r="BJ181" i="3"/>
  <c r="BM181" i="3"/>
  <c r="BJ166" i="3"/>
  <c r="BK185" i="3"/>
  <c r="BM158" i="3"/>
  <c r="BJ158" i="3"/>
  <c r="BL173" i="3"/>
  <c r="BJ173" i="3"/>
  <c r="BM173" i="3"/>
  <c r="BM157" i="3"/>
  <c r="BL187" i="3"/>
  <c r="BK187" i="3"/>
  <c r="BN187" i="3"/>
  <c r="BK178" i="3"/>
  <c r="BM178" i="3"/>
  <c r="BK162" i="3"/>
  <c r="BN170" i="3"/>
  <c r="BM154" i="3"/>
  <c r="BL154" i="3"/>
  <c r="BL161" i="3"/>
  <c r="BK181" i="3"/>
  <c r="BN181" i="3"/>
  <c r="BL181" i="3"/>
  <c r="BM169" i="3"/>
  <c r="BN158" i="3"/>
  <c r="BK173" i="3"/>
  <c r="BN173" i="3"/>
  <c r="BL157" i="3"/>
  <c r="BK157" i="3"/>
  <c r="BN157" i="3"/>
  <c r="BN178" i="3"/>
  <c r="BJ153" i="3"/>
  <c r="BM153" i="3"/>
  <c r="BK165" i="3"/>
  <c r="BK170" i="3"/>
  <c r="BJ154" i="3"/>
  <c r="BN166" i="3"/>
  <c r="BM166" i="3"/>
  <c r="BK166" i="3"/>
  <c r="BN169" i="3"/>
  <c r="BL169" i="3"/>
  <c r="BJ169" i="3"/>
  <c r="BN185" i="3"/>
  <c r="BK158" i="3"/>
  <c r="BJ157" i="3"/>
  <c r="BJ187" i="3"/>
  <c r="BJ178" i="3"/>
  <c r="BJ162" i="3"/>
  <c r="BL162" i="3"/>
  <c r="BL153" i="3"/>
  <c r="BK153" i="3"/>
  <c r="BN153" i="3"/>
  <c r="BM174" i="3"/>
  <c r="BL174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L9" i="3" l="1"/>
  <c r="L5" i="3"/>
  <c r="L7" i="3"/>
  <c r="L3" i="3"/>
  <c r="L6" i="3"/>
  <c r="L10" i="3"/>
  <c r="BK127" i="3"/>
  <c r="K11" i="3"/>
  <c r="K7" i="3"/>
  <c r="R7" i="3" s="1"/>
  <c r="K3" i="3"/>
  <c r="W3" i="3" s="1"/>
  <c r="BN69" i="3"/>
  <c r="BN86" i="3"/>
  <c r="BN78" i="3"/>
  <c r="BN106" i="3"/>
  <c r="BN98" i="3"/>
  <c r="BN36" i="3"/>
  <c r="BM14" i="3"/>
  <c r="L11" i="3"/>
  <c r="M11" i="3" s="1"/>
  <c r="K8" i="3"/>
  <c r="K4" i="3"/>
  <c r="L8" i="3"/>
  <c r="L4" i="3"/>
  <c r="BM12" i="3"/>
  <c r="BL12" i="3"/>
  <c r="BJ12" i="3"/>
  <c r="BN12" i="3"/>
  <c r="BK1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O11" i="3"/>
  <c r="S11" i="3"/>
  <c r="W11" i="3"/>
  <c r="AA11" i="3"/>
  <c r="AE11" i="3"/>
  <c r="AI11" i="3"/>
  <c r="AM11" i="3"/>
  <c r="AQ11" i="3"/>
  <c r="AU11" i="3"/>
  <c r="AY11" i="3"/>
  <c r="BC11" i="3"/>
  <c r="BG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N7" i="3"/>
  <c r="V7" i="3"/>
  <c r="AD7" i="3"/>
  <c r="AL7" i="3"/>
  <c r="AT7" i="3"/>
  <c r="BB7" i="3"/>
  <c r="M7" i="3"/>
  <c r="U7" i="3"/>
  <c r="AC7" i="3"/>
  <c r="AK7" i="3"/>
  <c r="AS7" i="3"/>
  <c r="BA7" i="3"/>
  <c r="BI7" i="3"/>
  <c r="Y3" i="3"/>
  <c r="AC3" i="3"/>
  <c r="AG3" i="3"/>
  <c r="AK3" i="3"/>
  <c r="AO3" i="3"/>
  <c r="AS3" i="3"/>
  <c r="AW3" i="3"/>
  <c r="BA3" i="3"/>
  <c r="BE3" i="3"/>
  <c r="BI3" i="3"/>
  <c r="T3" i="3"/>
  <c r="N3" i="3"/>
  <c r="X3" i="3"/>
  <c r="AB3" i="3"/>
  <c r="AF3" i="3"/>
  <c r="AJ3" i="3"/>
  <c r="AN3" i="3"/>
  <c r="AR3" i="3"/>
  <c r="AV3" i="3"/>
  <c r="AZ3" i="3"/>
  <c r="BD3" i="3"/>
  <c r="BH3" i="3"/>
  <c r="S3" i="3"/>
  <c r="P3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BE7" i="3" l="1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BK3" i="3" s="1"/>
  <c r="AU3" i="3"/>
  <c r="AQ3" i="3"/>
  <c r="AM3" i="3"/>
  <c r="AI3" i="3"/>
  <c r="AE3" i="3"/>
  <c r="AA3" i="3"/>
  <c r="BH11" i="3"/>
  <c r="BD11" i="3"/>
  <c r="AZ11" i="3"/>
  <c r="AV11" i="3"/>
  <c r="AR11" i="3"/>
  <c r="AN11" i="3"/>
  <c r="AJ11" i="3"/>
  <c r="AF11" i="3"/>
  <c r="AB11" i="3"/>
  <c r="X11" i="3"/>
  <c r="T11" i="3"/>
  <c r="P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M7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K7" i="3"/>
  <c r="BN7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K11" i="3" l="1"/>
  <c r="BJ3" i="3"/>
  <c r="BL7" i="3"/>
  <c r="BJ11" i="3"/>
  <c r="BJ7" i="3"/>
  <c r="BM3" i="3"/>
  <c r="BN3" i="3"/>
  <c r="BN11" i="3"/>
  <c r="BM11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<sst xmlns="http://schemas.openxmlformats.org/spreadsheetml/2006/main" count="3931" uniqueCount="499">
  <si>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</si>
  <si>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</si>
  <si>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</si>
  <si>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</si>
  <si>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</si>
  <si>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</si>
  <si>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</si>
  <si>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</si>
  <si>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</si>
  <si>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</si>
  <si>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</si>
  <si>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</si>
  <si>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</si>
  <si>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</si>
  <si>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</si>
  <si>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</si>
  <si>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</si>
  <si>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</si>
  <si>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</si>
  <si>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</si>
  <si>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</si>
  <si>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</si>
  <si>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</si>
  <si>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</si>
  <si>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</si>
  <si>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</si>
  <si>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</si>
  <si>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</si>
  <si>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</si>
  <si>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</si>
  <si>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</si>
  <si>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</si>
  <si>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</si>
  <si>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</si>
  <si>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</si>
  <si>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</si>
  <si>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</si>
  <si>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</si>
  <si>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</si>
  <si>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</si>
  <si>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</si>
  <si>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</si>
  <si>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</si>
  <si>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</si>
  <si>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</si>
  <si>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</si>
  <si>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</si>
  <si>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</si>
  <si>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</si>
  <si>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</si>
  <si>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</si>
  <si>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</si>
  <si>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</si>
  <si>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</si>
  <si>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</si>
  <si>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</si>
  <si>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</si>
  <si>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</si>
  <si>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</si>
  <si>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</si>
  <si>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</si>
  <si>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</si>
  <si>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</si>
  <si>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</si>
  <si>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</si>
  <si>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</si>
  <si>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</si>
  <si>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</si>
  <si>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</si>
  <si>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</si>
  <si>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</si>
  <si>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</si>
  <si>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</si>
  <si>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</si>
  <si>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</si>
  <si>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</si>
  <si>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</si>
  <si>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</si>
  <si>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</si>
  <si>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</si>
  <si>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</si>
  <si>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</si>
  <si>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</si>
  <si>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</si>
  <si>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</si>
  <si>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</si>
  <si>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</si>
  <si>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</si>
  <si>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</si>
  <si>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</si>
  <si>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</si>
  <si>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</si>
  <si>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</si>
  <si>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</si>
  <si>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</si>
  <si>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</si>
  <si>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</si>
  <si>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</si>
  <si>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</si>
  <si>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</si>
  <si>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</si>
  <si>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</si>
  <si>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</si>
  <si>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</si>
  <si>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</si>
  <si>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</si>
  <si>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</si>
  <si>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</si>
  <si>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</si>
  <si>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</si>
  <si>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</si>
  <si>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</si>
  <si>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</si>
  <si>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</si>
  <si>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</si>
  <si>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</si>
  <si>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</si>
  <si>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</si>
  <si>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</si>
  <si>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</si>
  <si>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</si>
  <si>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</si>
  <si>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</si>
  <si>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</si>
  <si>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</si>
  <si>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</si>
  <si>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</si>
  <si>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</si>
  <si>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</si>
  <si>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</si>
  <si>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</si>
  <si>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</si>
  <si>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</si>
  <si>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</si>
  <si>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</si>
  <si>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</si>
  <si>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</si>
  <si>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</si>
  <si>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</si>
  <si>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</si>
  <si>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</si>
  <si>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</si>
  <si>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</si>
  <si>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</si>
  <si>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</si>
  <si>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</si>
  <si>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</si>
  <si>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</si>
  <si>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</si>
  <si>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</si>
  <si>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</si>
  <si>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</si>
  <si>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</si>
  <si>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</si>
  <si>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</si>
  <si>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</si>
  <si>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</si>
  <si>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</si>
  <si>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</si>
  <si>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</si>
  <si>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</si>
  <si>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</si>
  <si>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</si>
  <si>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</si>
  <si>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</si>
  <si>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</si>
  <si>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</si>
  <si>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</si>
  <si>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</si>
  <si>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</si>
  <si>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</si>
  <si>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</si>
  <si>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</si>
  <si>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</si>
  <si>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</si>
  <si>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</si>
  <si>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</si>
  <si>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</si>
  <si>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</si>
  <si>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</si>
  <si>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</si>
  <si>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</si>
  <si>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</si>
  <si>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</si>
  <si>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</si>
  <si>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</si>
  <si>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</si>
  <si>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</si>
  <si>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</si>
  <si>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</si>
  <si>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</si>
  <si>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</si>
  <si>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</si>
  <si>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</si>
  <si>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</si>
  <si>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</si>
  <si>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</si>
  <si>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</si>
  <si>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</si>
  <si>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</si>
  <si>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</si>
  <si>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</si>
  <si>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</si>
  <si>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</si>
  <si>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</si>
  <si>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</si>
  <si>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</si>
  <si>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</si>
  <si>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</si>
  <si>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</si>
  <si>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</si>
  <si>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</si>
  <si>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</si>
  <si>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</si>
  <si>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</si>
  <si>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</si>
  <si>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</si>
  <si>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</si>
  <si>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</si>
  <si>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</si>
  <si>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</si>
  <si>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</si>
  <si>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</si>
  <si>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</si>
  <si>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</si>
  <si>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</si>
  <si>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</si>
  <si>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</si>
  <si>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</si>
  <si>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</si>
  <si>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</si>
  <si>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</si>
  <si>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</si>
  <si>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</si>
  <si>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</si>
  <si>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</si>
  <si>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</si>
  <si>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</si>
  <si>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</si>
  <si>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</si>
  <si>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</si>
  <si>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</si>
  <si>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</si>
  <si>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</si>
  <si>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</si>
  <si>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</si>
  <si>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</si>
  <si>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</si>
  <si>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</si>
  <si>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</si>
  <si>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</si>
  <si>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</si>
  <si>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</si>
  <si>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</si>
  <si>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</si>
  <si>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</si>
  <si>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</si>
  <si>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</si>
  <si>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</si>
  <si>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</si>
  <si>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</si>
  <si>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</si>
  <si>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</si>
  <si>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</si>
  <si>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</si>
  <si>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</si>
  <si>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</si>
  <si>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</si>
  <si>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</si>
  <si>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</si>
  <si>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</si>
  <si>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</si>
  <si>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</si>
  <si>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</si>
  <si>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</si>
  <si>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</si>
  <si>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</si>
  <si>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</si>
  <si>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</si>
  <si>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</si>
  <si>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</si>
  <si>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</si>
  <si>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</si>
  <si>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</si>
  <si>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</si>
  <si>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</si>
  <si>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</si>
  <si>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</si>
  <si>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</si>
  <si>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</si>
  <si>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</si>
  <si>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</si>
  <si>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</si>
  <si>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</si>
  <si>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</si>
  <si>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</si>
  <si>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</si>
  <si>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</si>
  <si>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</si>
  <si>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</si>
  <si>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</si>
  <si>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</si>
  <si>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</si>
  <si>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</si>
  <si>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</si>
  <si>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</si>
  <si>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</si>
  <si>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</si>
  <si>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</si>
  <si>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</si>
  <si>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</si>
  <si>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</si>
  <si>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</si>
  <si>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</si>
  <si>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</si>
  <si>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</si>
  <si>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</si>
  <si>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</si>
  <si>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</si>
  <si>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</si>
  <si>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</si>
  <si>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</si>
  <si>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</si>
  <si>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</si>
  <si>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</si>
  <si>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</si>
  <si>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</si>
  <si>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</si>
  <si>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</si>
  <si>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</si>
  <si>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</si>
  <si>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</si>
  <si>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</si>
  <si>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</si>
  <si>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</si>
  <si>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</si>
  <si>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</si>
  <si>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</si>
  <si>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</si>
  <si>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</si>
  <si>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</si>
  <si>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</si>
  <si>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</si>
  <si>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</si>
  <si>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</si>
  <si>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</si>
  <si>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</si>
  <si>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</si>
  <si>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</si>
  <si>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</si>
  <si>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</si>
  <si>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</si>
  <si>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</si>
  <si>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</si>
  <si>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</si>
  <si>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</si>
  <si>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</si>
  <si>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</si>
  <si>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</si>
  <si>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</si>
  <si>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</si>
  <si>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</si>
  <si>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</si>
  <si>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</si>
  <si>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</si>
  <si>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</si>
  <si>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</si>
  <si>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</si>
  <si>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</si>
  <si>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</si>
  <si>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</si>
  <si>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</si>
  <si>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</si>
  <si>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</si>
  <si>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</si>
  <si>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</si>
  <si>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</si>
  <si>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</si>
  <si>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</si>
  <si>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</si>
  <si>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</si>
  <si>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</si>
  <si>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</si>
  <si>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</si>
  <si>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</si>
  <si>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</si>
  <si>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</si>
  <si>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</si>
  <si>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</si>
  <si>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</si>
  <si>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</si>
  <si>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</si>
  <si>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</si>
  <si>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</si>
  <si>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</si>
  <si>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</si>
  <si>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</si>
  <si>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</si>
  <si>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</si>
  <si>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</si>
  <si>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</si>
  <si>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</si>
  <si>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</si>
  <si>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</si>
  <si>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</si>
  <si>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</si>
  <si>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</si>
  <si>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</si>
  <si>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</si>
  <si>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</si>
  <si>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</si>
  <si>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</si>
  <si>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</si>
  <si>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</si>
  <si>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</si>
  <si>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</si>
  <si>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</si>
  <si>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</si>
  <si>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</si>
  <si>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</si>
  <si>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</si>
  <si>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</si>
  <si>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</si>
  <si>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</si>
  <si>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</si>
  <si>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</si>
  <si>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</si>
  <si>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</si>
  <si>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</si>
  <si>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</si>
  <si>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</si>
  <si>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</si>
  <si>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</si>
  <si>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</si>
  <si>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</si>
  <si>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</si>
  <si>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</si>
  <si>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</si>
  <si>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</si>
  <si>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</si>
  <si>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</si>
  <si>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</si>
  <si>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</si>
  <si>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</si>
  <si>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</si>
  <si>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</si>
  <si>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</si>
  <si>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</si>
  <si>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</si>
  <si>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</si>
  <si>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</si>
  <si>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</si>
  <si>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</si>
  <si>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</si>
  <si>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</si>
  <si>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</si>
  <si>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</si>
  <si>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</si>
  <si>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</si>
  <si>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</si>
  <si>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</si>
  <si>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</si>
  <si>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</si>
  <si>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</si>
  <si>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</si>
  <si>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</si>
  <si>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</si>
  <si>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</si>
  <si>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</si>
  <si>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</si>
  <si>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</si>
  <si>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</si>
  <si>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</si>
  <si>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</si>
  <si>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</si>
  <si>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</si>
  <si>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</si>
  <si>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</si>
  <si>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</si>
  <si>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</si>
  <si>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</si>
  <si>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</si>
  <si>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</si>
  <si>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</si>
  <si>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</si>
  <si>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</si>
  <si>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</si>
  <si>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</si>
  <si>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</si>
  <si>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</si>
  <si>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</si>
  <si>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</si>
  <si>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</si>
  <si>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29/01/2021</t>
  </si>
  <si>
    <t>30/01/2021</t>
  </si>
  <si>
    <t>31/01/2021</t>
  </si>
  <si>
    <t>13/02/2021</t>
  </si>
  <si>
    <t>14/02/2021</t>
  </si>
  <si>
    <t>15/02/2021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</si>
</sst>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4" fontId="0" fillId="0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B10" sqref="B10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</v>
      </c>
      <c r="D2">
        <v>0.92</v>
      </c>
      <c r="E2">
        <v>0.32</v>
      </c>
    </row>
    <row r="3" spans="1:5" x14ac:dyDescent="0.25">
      <c r="A3" t="s">
        <v>10</v>
      </c>
      <c r="B3" t="s">
        <v>241</v>
      </c>
      <c r="C3">
        <v>1.5</v>
      </c>
      <c r="D3">
        <v>1.1299999999999999</v>
      </c>
      <c r="E3">
        <v>0.92</v>
      </c>
    </row>
    <row r="4" spans="1:5" x14ac:dyDescent="0.25">
      <c r="A4" t="s">
        <v>10</v>
      </c>
      <c r="B4" t="s">
        <v>244</v>
      </c>
      <c r="C4">
        <v>1.5</v>
      </c>
      <c r="D4">
        <v>1.33</v>
      </c>
      <c r="E4">
        <v>1.19</v>
      </c>
    </row>
    <row r="5" spans="1:5" x14ac:dyDescent="0.25">
      <c r="A5" t="s">
        <v>10</v>
      </c>
      <c r="B5" t="s">
        <v>242</v>
      </c>
      <c r="C5">
        <v>1.5</v>
      </c>
      <c r="D5">
        <v>0.92</v>
      </c>
      <c r="E5">
        <v>1.35</v>
      </c>
    </row>
    <row r="6" spans="1:5" x14ac:dyDescent="0.25">
      <c r="A6" t="s">
        <v>10</v>
      </c>
      <c r="B6" t="s">
        <v>49</v>
      </c>
      <c r="C6">
        <v>1.5</v>
      </c>
      <c r="D6">
        <v>0.72</v>
      </c>
      <c r="E6">
        <v>0.53</v>
      </c>
    </row>
    <row r="7" spans="1:5" x14ac:dyDescent="0.25">
      <c r="A7" t="s">
        <v>10</v>
      </c>
      <c r="B7" t="s">
        <v>245</v>
      </c>
      <c r="C7">
        <v>1.5</v>
      </c>
      <c r="D7">
        <v>1.23</v>
      </c>
      <c r="E7">
        <v>0.59</v>
      </c>
    </row>
    <row r="8" spans="1:5" x14ac:dyDescent="0.25">
      <c r="A8" t="s">
        <v>10</v>
      </c>
      <c r="B8" t="s">
        <v>11</v>
      </c>
      <c r="C8">
        <v>1.5</v>
      </c>
      <c r="D8">
        <v>0.92</v>
      </c>
      <c r="E8">
        <v>1.19</v>
      </c>
    </row>
    <row r="9" spans="1:5" x14ac:dyDescent="0.25">
      <c r="A9" t="s">
        <v>10</v>
      </c>
      <c r="B9" t="s">
        <v>46</v>
      </c>
      <c r="C9">
        <v>1.5</v>
      </c>
      <c r="D9">
        <v>1.49</v>
      </c>
      <c r="E9">
        <v>0.86</v>
      </c>
    </row>
    <row r="10" spans="1:5" x14ac:dyDescent="0.25">
      <c r="A10" t="s">
        <v>10</v>
      </c>
      <c r="B10" t="s">
        <v>240</v>
      </c>
      <c r="C10">
        <v>1.5</v>
      </c>
      <c r="D10">
        <v>1.06</v>
      </c>
      <c r="E10">
        <v>1</v>
      </c>
    </row>
    <row r="11" spans="1:5" x14ac:dyDescent="0.25">
      <c r="A11" t="s">
        <v>10</v>
      </c>
      <c r="B11" t="s">
        <v>44</v>
      </c>
      <c r="C11">
        <v>1.5</v>
      </c>
      <c r="D11">
        <v>1</v>
      </c>
      <c r="E11">
        <v>1.36</v>
      </c>
    </row>
    <row r="12" spans="1:5" x14ac:dyDescent="0.25">
      <c r="A12" t="s">
        <v>10</v>
      </c>
      <c r="B12" t="s">
        <v>50</v>
      </c>
      <c r="C12">
        <v>1.5</v>
      </c>
      <c r="D12">
        <v>1.05</v>
      </c>
      <c r="E12">
        <v>1.25</v>
      </c>
    </row>
    <row r="13" spans="1:5" x14ac:dyDescent="0.25">
      <c r="A13" t="s">
        <v>10</v>
      </c>
      <c r="B13" t="s">
        <v>45</v>
      </c>
      <c r="C13">
        <v>1.5</v>
      </c>
      <c r="D13">
        <v>0.67</v>
      </c>
      <c r="E13">
        <v>0.86</v>
      </c>
    </row>
    <row r="14" spans="1:5" x14ac:dyDescent="0.25">
      <c r="A14" t="s">
        <v>10</v>
      </c>
      <c r="B14" t="s">
        <v>43</v>
      </c>
      <c r="C14">
        <v>1.5</v>
      </c>
      <c r="D14">
        <v>1.38</v>
      </c>
      <c r="E14">
        <v>0.92</v>
      </c>
    </row>
    <row r="15" spans="1:5" x14ac:dyDescent="0.25">
      <c r="A15" t="s">
        <v>10</v>
      </c>
      <c r="B15" t="s">
        <v>247</v>
      </c>
      <c r="C15">
        <v>1.5</v>
      </c>
      <c r="D15">
        <v>0.82</v>
      </c>
      <c r="E15">
        <v>0.92</v>
      </c>
    </row>
    <row r="16" spans="1:5" x14ac:dyDescent="0.25">
      <c r="A16" t="s">
        <v>10</v>
      </c>
      <c r="B16" t="s">
        <v>246</v>
      </c>
      <c r="C16">
        <v>1.5</v>
      </c>
      <c r="D16">
        <v>0.87</v>
      </c>
      <c r="E16">
        <v>0.76</v>
      </c>
    </row>
    <row r="17" spans="1:5" x14ac:dyDescent="0.25">
      <c r="A17" t="s">
        <v>10</v>
      </c>
      <c r="B17" t="s">
        <v>243</v>
      </c>
      <c r="C17">
        <v>1.5</v>
      </c>
      <c r="D17">
        <v>0.97</v>
      </c>
      <c r="E17">
        <v>0.81</v>
      </c>
    </row>
    <row r="18" spans="1:5" x14ac:dyDescent="0.25">
      <c r="A18" t="s">
        <v>10</v>
      </c>
      <c r="B18" t="s">
        <v>47</v>
      </c>
      <c r="C18">
        <v>1.5</v>
      </c>
      <c r="D18">
        <v>0.72</v>
      </c>
      <c r="E18">
        <v>1.7</v>
      </c>
    </row>
    <row r="19" spans="1:5" x14ac:dyDescent="0.25">
      <c r="A19" t="s">
        <v>10</v>
      </c>
      <c r="B19" t="s">
        <v>48</v>
      </c>
      <c r="C19">
        <v>1.5</v>
      </c>
      <c r="D19">
        <v>0.76</v>
      </c>
      <c r="E19">
        <v>1.41</v>
      </c>
    </row>
    <row r="20" spans="1:5" x14ac:dyDescent="0.25">
      <c r="A20" t="s">
        <v>13</v>
      </c>
      <c r="B20" t="s">
        <v>58</v>
      </c>
      <c r="C20">
        <v>1.6256983240223499</v>
      </c>
      <c r="D20">
        <v>0.62</v>
      </c>
      <c r="E20">
        <v>1.18</v>
      </c>
    </row>
    <row r="21" spans="1:5" x14ac:dyDescent="0.25">
      <c r="A21" t="s">
        <v>13</v>
      </c>
      <c r="B21" t="s">
        <v>248</v>
      </c>
      <c r="C21">
        <v>1.6256983240223499</v>
      </c>
      <c r="D21">
        <v>2.3199999999999998</v>
      </c>
      <c r="E21">
        <v>0.91</v>
      </c>
    </row>
    <row r="22" spans="1:5" x14ac:dyDescent="0.25">
      <c r="A22" t="s">
        <v>13</v>
      </c>
      <c r="B22" t="s">
        <v>56</v>
      </c>
      <c r="C22">
        <v>1.6256983240223499</v>
      </c>
      <c r="D22">
        <v>0.62</v>
      </c>
      <c r="E22">
        <v>1.0900000000000001</v>
      </c>
    </row>
    <row r="23" spans="1:5" x14ac:dyDescent="0.25">
      <c r="A23" t="s">
        <v>13</v>
      </c>
      <c r="B23" t="s">
        <v>51</v>
      </c>
      <c r="C23">
        <v>1.6256983240223499</v>
      </c>
      <c r="D23">
        <v>1.37</v>
      </c>
      <c r="E23">
        <v>0.91</v>
      </c>
    </row>
    <row r="24" spans="1:5" x14ac:dyDescent="0.25">
      <c r="A24" t="s">
        <v>13</v>
      </c>
      <c r="B24" t="s">
        <v>250</v>
      </c>
      <c r="C24">
        <v>1.6256983240223499</v>
      </c>
      <c r="D24">
        <v>1.1599999999999999</v>
      </c>
      <c r="E24">
        <v>0.84</v>
      </c>
    </row>
    <row r="25" spans="1:5" x14ac:dyDescent="0.25">
      <c r="A25" t="s">
        <v>13</v>
      </c>
      <c r="B25" t="s">
        <v>53</v>
      </c>
      <c r="C25">
        <v>1.6256983240223499</v>
      </c>
      <c r="D25">
        <v>0.68</v>
      </c>
      <c r="E25">
        <v>1.3</v>
      </c>
    </row>
    <row r="26" spans="1:5" x14ac:dyDescent="0.25">
      <c r="A26" t="s">
        <v>13</v>
      </c>
      <c r="B26" t="s">
        <v>249</v>
      </c>
      <c r="C26">
        <v>1.6256983240223499</v>
      </c>
      <c r="D26">
        <v>1.34</v>
      </c>
      <c r="E26">
        <v>0.99</v>
      </c>
    </row>
    <row r="27" spans="1:5" x14ac:dyDescent="0.25">
      <c r="A27" t="s">
        <v>13</v>
      </c>
      <c r="B27" t="s">
        <v>54</v>
      </c>
      <c r="C27">
        <v>1.6256983240223499</v>
      </c>
      <c r="D27">
        <v>0.68</v>
      </c>
      <c r="E27">
        <v>1.37</v>
      </c>
    </row>
    <row r="28" spans="1:5" x14ac:dyDescent="0.25">
      <c r="A28" t="s">
        <v>13</v>
      </c>
      <c r="B28" t="s">
        <v>55</v>
      </c>
      <c r="C28">
        <v>1.6256983240223499</v>
      </c>
      <c r="D28">
        <v>0.98</v>
      </c>
      <c r="E28">
        <v>1.0900000000000001</v>
      </c>
    </row>
    <row r="29" spans="1:5" x14ac:dyDescent="0.25">
      <c r="A29" t="s">
        <v>13</v>
      </c>
      <c r="B29" t="s">
        <v>15</v>
      </c>
      <c r="C29">
        <v>1.6256983240223499</v>
      </c>
      <c r="D29">
        <v>1.29</v>
      </c>
      <c r="E29">
        <v>0.89</v>
      </c>
    </row>
    <row r="30" spans="1:5" x14ac:dyDescent="0.25">
      <c r="A30" t="s">
        <v>13</v>
      </c>
      <c r="B30" t="s">
        <v>52</v>
      </c>
      <c r="C30">
        <v>1.6256983240223499</v>
      </c>
      <c r="D30">
        <v>0.56000000000000005</v>
      </c>
      <c r="E30">
        <v>1.18</v>
      </c>
    </row>
    <row r="31" spans="1:5" x14ac:dyDescent="0.25">
      <c r="A31" t="s">
        <v>13</v>
      </c>
      <c r="B31" t="s">
        <v>62</v>
      </c>
      <c r="C31">
        <v>1.6256983240223499</v>
      </c>
      <c r="D31">
        <v>1.06</v>
      </c>
      <c r="E31">
        <v>0.81</v>
      </c>
    </row>
    <row r="32" spans="1:5" x14ac:dyDescent="0.25">
      <c r="A32" t="s">
        <v>13</v>
      </c>
      <c r="B32" t="s">
        <v>60</v>
      </c>
      <c r="C32">
        <v>1.6256983240223499</v>
      </c>
      <c r="D32">
        <v>1.17</v>
      </c>
      <c r="E32">
        <v>0.41</v>
      </c>
    </row>
    <row r="33" spans="1:5" x14ac:dyDescent="0.25">
      <c r="A33" t="s">
        <v>13</v>
      </c>
      <c r="B33" t="s">
        <v>251</v>
      </c>
      <c r="C33">
        <v>1.6256983240223499</v>
      </c>
      <c r="D33">
        <v>0.45</v>
      </c>
      <c r="E33">
        <v>1.37</v>
      </c>
    </row>
    <row r="34" spans="1:5" x14ac:dyDescent="0.25">
      <c r="A34" t="s">
        <v>13</v>
      </c>
      <c r="B34" t="s">
        <v>61</v>
      </c>
      <c r="C34">
        <v>1.6256983240223499</v>
      </c>
      <c r="D34">
        <v>0.89</v>
      </c>
      <c r="E34">
        <v>1.1399999999999999</v>
      </c>
    </row>
    <row r="35" spans="1:5" x14ac:dyDescent="0.25">
      <c r="A35" t="s">
        <v>13</v>
      </c>
      <c r="B35" t="s">
        <v>14</v>
      </c>
      <c r="C35">
        <v>1.6256983240223499</v>
      </c>
      <c r="D35">
        <v>1.29</v>
      </c>
      <c r="E35">
        <v>0.82</v>
      </c>
    </row>
    <row r="36" spans="1:5" x14ac:dyDescent="0.25">
      <c r="A36" t="s">
        <v>13</v>
      </c>
      <c r="B36" t="s">
        <v>57</v>
      </c>
      <c r="C36">
        <v>1.6256983240223499</v>
      </c>
      <c r="D36">
        <v>0.62</v>
      </c>
      <c r="E36">
        <v>0.99</v>
      </c>
    </row>
    <row r="37" spans="1:5" x14ac:dyDescent="0.25">
      <c r="A37" t="s">
        <v>13</v>
      </c>
      <c r="B37" t="s">
        <v>59</v>
      </c>
      <c r="C37">
        <v>1.6256983240223499</v>
      </c>
      <c r="D37">
        <v>1.1599999999999999</v>
      </c>
      <c r="E37">
        <v>0.61</v>
      </c>
    </row>
    <row r="38" spans="1:5" x14ac:dyDescent="0.25">
      <c r="A38" t="s">
        <v>16</v>
      </c>
      <c r="B38" t="s">
        <v>63</v>
      </c>
      <c r="C38">
        <v>1.6145251396647999</v>
      </c>
      <c r="D38">
        <v>1.3</v>
      </c>
      <c r="E38">
        <v>0.6</v>
      </c>
    </row>
    <row r="39" spans="1:5" x14ac:dyDescent="0.25">
      <c r="A39" t="s">
        <v>16</v>
      </c>
      <c r="B39" t="s">
        <v>20</v>
      </c>
      <c r="C39">
        <v>1.6145251396647999</v>
      </c>
      <c r="D39">
        <v>0.68</v>
      </c>
      <c r="E39">
        <v>1.23</v>
      </c>
    </row>
    <row r="40" spans="1:5" x14ac:dyDescent="0.25">
      <c r="A40" t="s">
        <v>16</v>
      </c>
      <c r="B40" t="s">
        <v>253</v>
      </c>
      <c r="C40">
        <v>1.6145251396647999</v>
      </c>
      <c r="D40">
        <v>0.81</v>
      </c>
      <c r="E40">
        <v>1.1299999999999999</v>
      </c>
    </row>
    <row r="41" spans="1:5" x14ac:dyDescent="0.25">
      <c r="A41" t="s">
        <v>16</v>
      </c>
      <c r="B41" t="s">
        <v>65</v>
      </c>
      <c r="C41">
        <v>1.6145251396647999</v>
      </c>
      <c r="D41">
        <v>1.18</v>
      </c>
      <c r="E41">
        <v>1.05</v>
      </c>
    </row>
    <row r="42" spans="1:5" x14ac:dyDescent="0.25">
      <c r="A42" t="s">
        <v>16</v>
      </c>
      <c r="B42" t="s">
        <v>66</v>
      </c>
      <c r="C42">
        <v>1.6145251396647999</v>
      </c>
      <c r="D42">
        <v>0.99</v>
      </c>
      <c r="E42">
        <v>0.75</v>
      </c>
    </row>
    <row r="43" spans="1:5" x14ac:dyDescent="0.25">
      <c r="A43" t="s">
        <v>16</v>
      </c>
      <c r="B43" t="s">
        <v>17</v>
      </c>
      <c r="C43">
        <v>1.6145251396647999</v>
      </c>
      <c r="D43">
        <v>1.1100000000000001</v>
      </c>
      <c r="E43">
        <v>0.9</v>
      </c>
    </row>
    <row r="44" spans="1:5" x14ac:dyDescent="0.25">
      <c r="A44" t="s">
        <v>16</v>
      </c>
      <c r="B44" t="s">
        <v>322</v>
      </c>
      <c r="C44">
        <v>1.6145251396647999</v>
      </c>
      <c r="D44">
        <v>1.61</v>
      </c>
      <c r="E44">
        <v>0.75</v>
      </c>
    </row>
    <row r="45" spans="1:5" x14ac:dyDescent="0.25">
      <c r="A45" t="s">
        <v>16</v>
      </c>
      <c r="B45" t="s">
        <v>67</v>
      </c>
      <c r="C45">
        <v>1.6145251396647999</v>
      </c>
      <c r="D45">
        <v>1.24</v>
      </c>
      <c r="E45">
        <v>0.57999999999999996</v>
      </c>
    </row>
    <row r="46" spans="1:5" x14ac:dyDescent="0.25">
      <c r="A46" t="s">
        <v>16</v>
      </c>
      <c r="B46" t="s">
        <v>252</v>
      </c>
      <c r="C46">
        <v>1.6145251396647999</v>
      </c>
      <c r="D46">
        <v>1.18</v>
      </c>
      <c r="E46">
        <v>0.6</v>
      </c>
    </row>
    <row r="47" spans="1:5" x14ac:dyDescent="0.25">
      <c r="A47" t="s">
        <v>16</v>
      </c>
      <c r="B47" t="s">
        <v>254</v>
      </c>
      <c r="C47">
        <v>1.6145251396647999</v>
      </c>
      <c r="D47">
        <v>1.05</v>
      </c>
      <c r="E47">
        <v>1.05</v>
      </c>
    </row>
    <row r="48" spans="1:5" x14ac:dyDescent="0.25">
      <c r="A48" t="s">
        <v>16</v>
      </c>
      <c r="B48" t="s">
        <v>255</v>
      </c>
      <c r="C48">
        <v>1.6145251396647999</v>
      </c>
      <c r="D48">
        <v>0.87</v>
      </c>
      <c r="E48">
        <v>0.9</v>
      </c>
    </row>
    <row r="49" spans="1:5" x14ac:dyDescent="0.25">
      <c r="A49" t="s">
        <v>16</v>
      </c>
      <c r="B49" t="s">
        <v>64</v>
      </c>
      <c r="C49">
        <v>1.6145251396647999</v>
      </c>
      <c r="D49">
        <v>0.81</v>
      </c>
      <c r="E49">
        <v>1.2</v>
      </c>
    </row>
    <row r="50" spans="1:5" x14ac:dyDescent="0.25">
      <c r="A50" t="s">
        <v>16</v>
      </c>
      <c r="B50" t="s">
        <v>323</v>
      </c>
      <c r="C50">
        <v>1.6145251396647999</v>
      </c>
      <c r="D50">
        <v>0.62</v>
      </c>
      <c r="E50">
        <v>1.28</v>
      </c>
    </row>
    <row r="51" spans="1:5" x14ac:dyDescent="0.25">
      <c r="A51" t="s">
        <v>16</v>
      </c>
      <c r="B51" t="s">
        <v>18</v>
      </c>
      <c r="C51">
        <v>1.6145251396647999</v>
      </c>
      <c r="D51">
        <v>1.03</v>
      </c>
      <c r="E51">
        <v>0.92</v>
      </c>
    </row>
    <row r="52" spans="1:5" x14ac:dyDescent="0.25">
      <c r="A52" t="s">
        <v>16</v>
      </c>
      <c r="B52" t="s">
        <v>256</v>
      </c>
      <c r="C52">
        <v>1.6145251396647999</v>
      </c>
      <c r="D52">
        <v>0.93</v>
      </c>
      <c r="E52">
        <v>0.98</v>
      </c>
    </row>
    <row r="53" spans="1:5" x14ac:dyDescent="0.25">
      <c r="A53" t="s">
        <v>16</v>
      </c>
      <c r="B53" t="s">
        <v>257</v>
      </c>
      <c r="C53">
        <v>1.6145251396647999</v>
      </c>
      <c r="D53">
        <v>0.93</v>
      </c>
      <c r="E53">
        <v>1.1299999999999999</v>
      </c>
    </row>
    <row r="54" spans="1:5" x14ac:dyDescent="0.25">
      <c r="A54" t="s">
        <v>16</v>
      </c>
      <c r="B54" t="s">
        <v>68</v>
      </c>
      <c r="C54">
        <v>1.6145251396647999</v>
      </c>
      <c r="D54">
        <v>0.93</v>
      </c>
      <c r="E54">
        <v>1.35</v>
      </c>
    </row>
    <row r="55" spans="1:5" x14ac:dyDescent="0.25">
      <c r="A55" t="s">
        <v>16</v>
      </c>
      <c r="B55" t="s">
        <v>19</v>
      </c>
      <c r="C55">
        <v>1.6145251396647999</v>
      </c>
      <c r="D55">
        <v>0.81</v>
      </c>
      <c r="E55">
        <v>1.5</v>
      </c>
    </row>
    <row r="56" spans="1:5" x14ac:dyDescent="0.25">
      <c r="A56" t="s">
        <v>69</v>
      </c>
      <c r="B56" t="s">
        <v>324</v>
      </c>
      <c r="C56">
        <v>1.34666666666667</v>
      </c>
      <c r="D56">
        <v>0.81</v>
      </c>
      <c r="E56">
        <v>0.73</v>
      </c>
    </row>
    <row r="57" spans="1:5" x14ac:dyDescent="0.25">
      <c r="A57" t="s">
        <v>69</v>
      </c>
      <c r="B57" t="s">
        <v>351</v>
      </c>
      <c r="C57">
        <v>1.34666666666667</v>
      </c>
      <c r="D57">
        <v>1.41</v>
      </c>
      <c r="E57">
        <v>1.02</v>
      </c>
    </row>
    <row r="58" spans="1:5" x14ac:dyDescent="0.25">
      <c r="A58" t="s">
        <v>69</v>
      </c>
      <c r="B58" t="s">
        <v>73</v>
      </c>
      <c r="C58">
        <v>1.34666666666667</v>
      </c>
      <c r="D58">
        <v>0.74</v>
      </c>
      <c r="E58">
        <v>1</v>
      </c>
    </row>
    <row r="59" spans="1:5" x14ac:dyDescent="0.25">
      <c r="A59" t="s">
        <v>69</v>
      </c>
      <c r="B59" t="s">
        <v>75</v>
      </c>
      <c r="C59">
        <v>1.34666666666667</v>
      </c>
      <c r="D59">
        <v>0.61</v>
      </c>
      <c r="E59">
        <v>0.86</v>
      </c>
    </row>
    <row r="60" spans="1:5" x14ac:dyDescent="0.25">
      <c r="A60" t="s">
        <v>69</v>
      </c>
      <c r="B60" t="s">
        <v>77</v>
      </c>
      <c r="C60">
        <v>1.34666666666667</v>
      </c>
      <c r="D60">
        <v>1.42</v>
      </c>
      <c r="E60">
        <v>0.73</v>
      </c>
    </row>
    <row r="61" spans="1:5" x14ac:dyDescent="0.25">
      <c r="A61" t="s">
        <v>69</v>
      </c>
      <c r="B61" t="s">
        <v>263</v>
      </c>
      <c r="C61">
        <v>1.34666666666667</v>
      </c>
      <c r="D61">
        <v>0.95</v>
      </c>
      <c r="E61">
        <v>1.2</v>
      </c>
    </row>
    <row r="62" spans="1:5" x14ac:dyDescent="0.25">
      <c r="A62" t="s">
        <v>69</v>
      </c>
      <c r="B62" t="s">
        <v>381</v>
      </c>
      <c r="C62">
        <v>1.34666666666667</v>
      </c>
      <c r="D62">
        <v>1.19</v>
      </c>
      <c r="E62">
        <v>1.1000000000000001</v>
      </c>
    </row>
    <row r="63" spans="1:5" x14ac:dyDescent="0.25">
      <c r="A63" t="s">
        <v>69</v>
      </c>
      <c r="B63" t="s">
        <v>76</v>
      </c>
      <c r="C63">
        <v>1.34666666666667</v>
      </c>
      <c r="D63">
        <v>0.43</v>
      </c>
      <c r="E63">
        <v>1.03</v>
      </c>
    </row>
    <row r="64" spans="1:5" x14ac:dyDescent="0.25">
      <c r="A64" t="s">
        <v>69</v>
      </c>
      <c r="B64" t="s">
        <v>72</v>
      </c>
      <c r="C64">
        <v>1.34666666666667</v>
      </c>
      <c r="D64">
        <v>1.08</v>
      </c>
      <c r="E64">
        <v>1.06</v>
      </c>
    </row>
    <row r="65" spans="1:5" x14ac:dyDescent="0.25">
      <c r="A65" t="s">
        <v>69</v>
      </c>
      <c r="B65" t="s">
        <v>78</v>
      </c>
      <c r="C65">
        <v>1.34666666666667</v>
      </c>
      <c r="D65">
        <v>1.08</v>
      </c>
      <c r="E65">
        <v>1</v>
      </c>
    </row>
    <row r="66" spans="1:5" x14ac:dyDescent="0.25">
      <c r="A66" t="s">
        <v>69</v>
      </c>
      <c r="B66" t="s">
        <v>260</v>
      </c>
      <c r="C66">
        <v>1.34666666666667</v>
      </c>
      <c r="D66">
        <v>1.36</v>
      </c>
      <c r="E66">
        <v>0.85</v>
      </c>
    </row>
    <row r="67" spans="1:5" x14ac:dyDescent="0.25">
      <c r="A67" t="s">
        <v>69</v>
      </c>
      <c r="B67" t="s">
        <v>262</v>
      </c>
      <c r="C67">
        <v>1.34666666666667</v>
      </c>
      <c r="D67">
        <v>1.49</v>
      </c>
      <c r="E67">
        <v>0.46</v>
      </c>
    </row>
    <row r="68" spans="1:5" x14ac:dyDescent="0.25">
      <c r="A68" t="s">
        <v>69</v>
      </c>
      <c r="B68" t="s">
        <v>261</v>
      </c>
      <c r="C68">
        <v>1.34666666666667</v>
      </c>
      <c r="D68">
        <v>1.55</v>
      </c>
      <c r="E68">
        <v>1.1000000000000001</v>
      </c>
    </row>
    <row r="69" spans="1:5" x14ac:dyDescent="0.25">
      <c r="A69" t="s">
        <v>69</v>
      </c>
      <c r="B69" t="s">
        <v>325</v>
      </c>
      <c r="C69">
        <v>1.34666666666667</v>
      </c>
      <c r="D69">
        <v>0.93</v>
      </c>
      <c r="E69">
        <v>1.28</v>
      </c>
    </row>
    <row r="70" spans="1:5" x14ac:dyDescent="0.25">
      <c r="A70" t="s">
        <v>69</v>
      </c>
      <c r="B70" t="s">
        <v>258</v>
      </c>
      <c r="C70">
        <v>1.34666666666667</v>
      </c>
      <c r="D70">
        <v>0.56000000000000005</v>
      </c>
      <c r="E70">
        <v>1.1000000000000001</v>
      </c>
    </row>
    <row r="71" spans="1:5" x14ac:dyDescent="0.25">
      <c r="A71" t="s">
        <v>69</v>
      </c>
      <c r="B71" t="s">
        <v>79</v>
      </c>
      <c r="C71">
        <v>1.34666666666667</v>
      </c>
      <c r="D71">
        <v>1.01</v>
      </c>
      <c r="E71">
        <v>0.86</v>
      </c>
    </row>
    <row r="72" spans="1:5" x14ac:dyDescent="0.25">
      <c r="A72" t="s">
        <v>69</v>
      </c>
      <c r="B72" t="s">
        <v>259</v>
      </c>
      <c r="C72">
        <v>1.34666666666667</v>
      </c>
      <c r="D72">
        <v>1.05</v>
      </c>
      <c r="E72">
        <v>0.79</v>
      </c>
    </row>
    <row r="73" spans="1:5" x14ac:dyDescent="0.25">
      <c r="A73" t="s">
        <v>69</v>
      </c>
      <c r="B73" t="s">
        <v>71</v>
      </c>
      <c r="C73">
        <v>1.34666666666667</v>
      </c>
      <c r="D73">
        <v>0.47</v>
      </c>
      <c r="E73">
        <v>2.06</v>
      </c>
    </row>
    <row r="74" spans="1:5" x14ac:dyDescent="0.25">
      <c r="A74" t="s">
        <v>69</v>
      </c>
      <c r="B74" t="s">
        <v>74</v>
      </c>
      <c r="C74">
        <v>1.34666666666667</v>
      </c>
      <c r="D74">
        <v>1.08</v>
      </c>
      <c r="E74">
        <v>0.93</v>
      </c>
    </row>
    <row r="75" spans="1:5" x14ac:dyDescent="0.25">
      <c r="A75" t="s">
        <v>69</v>
      </c>
      <c r="B75" t="s">
        <v>70</v>
      </c>
      <c r="C75">
        <v>1.34666666666667</v>
      </c>
      <c r="D75">
        <v>0.87</v>
      </c>
      <c r="E75">
        <v>0.85</v>
      </c>
    </row>
    <row r="76" spans="1:5" x14ac:dyDescent="0.25">
      <c r="A76" t="s">
        <v>80</v>
      </c>
      <c r="B76" t="s">
        <v>97</v>
      </c>
      <c r="C76">
        <v>1.18844984802432</v>
      </c>
      <c r="D76">
        <v>1.04</v>
      </c>
      <c r="E76">
        <v>1.1299999999999999</v>
      </c>
    </row>
    <row r="77" spans="1:5" x14ac:dyDescent="0.25">
      <c r="A77" t="s">
        <v>80</v>
      </c>
      <c r="B77" t="s">
        <v>82</v>
      </c>
      <c r="C77">
        <v>1.18844984802432</v>
      </c>
      <c r="D77">
        <v>0.54</v>
      </c>
      <c r="E77">
        <v>1.6</v>
      </c>
    </row>
    <row r="78" spans="1:5" x14ac:dyDescent="0.25">
      <c r="A78" t="s">
        <v>80</v>
      </c>
      <c r="B78" t="s">
        <v>83</v>
      </c>
      <c r="C78">
        <v>1.18844984802432</v>
      </c>
      <c r="D78">
        <v>1.29</v>
      </c>
      <c r="E78">
        <v>0.98</v>
      </c>
    </row>
    <row r="79" spans="1:5" x14ac:dyDescent="0.25">
      <c r="A79" t="s">
        <v>80</v>
      </c>
      <c r="B79" t="s">
        <v>85</v>
      </c>
      <c r="C79">
        <v>1.18844984802432</v>
      </c>
      <c r="D79">
        <v>1.5</v>
      </c>
      <c r="E79">
        <v>0.98</v>
      </c>
    </row>
    <row r="80" spans="1:5" x14ac:dyDescent="0.25">
      <c r="A80" t="s">
        <v>80</v>
      </c>
      <c r="B80" t="s">
        <v>359</v>
      </c>
      <c r="C80">
        <v>1.18844984802432</v>
      </c>
      <c r="D80">
        <v>1.74</v>
      </c>
      <c r="E80">
        <v>1.05</v>
      </c>
    </row>
    <row r="81" spans="1:5" x14ac:dyDescent="0.25">
      <c r="A81" t="s">
        <v>80</v>
      </c>
      <c r="B81" t="s">
        <v>87</v>
      </c>
      <c r="C81">
        <v>1.18844984802432</v>
      </c>
      <c r="D81">
        <v>0.84</v>
      </c>
      <c r="E81">
        <v>0.91</v>
      </c>
    </row>
    <row r="82" spans="1:5" x14ac:dyDescent="0.25">
      <c r="A82" t="s">
        <v>80</v>
      </c>
      <c r="B82" t="s">
        <v>89</v>
      </c>
      <c r="C82">
        <v>1.18844984802432</v>
      </c>
      <c r="D82">
        <v>1.2</v>
      </c>
      <c r="E82">
        <v>1.26</v>
      </c>
    </row>
    <row r="83" spans="1:5" x14ac:dyDescent="0.25">
      <c r="A83" t="s">
        <v>80</v>
      </c>
      <c r="B83" t="s">
        <v>369</v>
      </c>
      <c r="C83">
        <v>1.18844984802432</v>
      </c>
      <c r="D83">
        <v>0.9</v>
      </c>
      <c r="E83">
        <v>1.05</v>
      </c>
    </row>
    <row r="84" spans="1:5" x14ac:dyDescent="0.25">
      <c r="A84" t="s">
        <v>80</v>
      </c>
      <c r="B84" t="s">
        <v>91</v>
      </c>
      <c r="C84">
        <v>1.18844984802432</v>
      </c>
      <c r="D84">
        <v>0.42</v>
      </c>
      <c r="E84">
        <v>1.05</v>
      </c>
    </row>
    <row r="85" spans="1:5" x14ac:dyDescent="0.25">
      <c r="A85" t="s">
        <v>80</v>
      </c>
      <c r="B85" t="s">
        <v>96</v>
      </c>
      <c r="C85">
        <v>1.18844984802432</v>
      </c>
      <c r="D85">
        <v>1.08</v>
      </c>
      <c r="E85">
        <v>0.91</v>
      </c>
    </row>
    <row r="86" spans="1:5" x14ac:dyDescent="0.25">
      <c r="A86" t="s">
        <v>80</v>
      </c>
      <c r="B86" t="s">
        <v>86</v>
      </c>
      <c r="C86">
        <v>1.18844984802432</v>
      </c>
      <c r="D86">
        <v>1.04</v>
      </c>
      <c r="E86">
        <v>1.05</v>
      </c>
    </row>
    <row r="87" spans="1:5" x14ac:dyDescent="0.25">
      <c r="A87" t="s">
        <v>80</v>
      </c>
      <c r="B87" t="s">
        <v>81</v>
      </c>
      <c r="C87">
        <v>1.18844984802432</v>
      </c>
      <c r="D87">
        <v>0.96</v>
      </c>
      <c r="E87">
        <v>0.91</v>
      </c>
    </row>
    <row r="88" spans="1:5" x14ac:dyDescent="0.25">
      <c r="A88" t="s">
        <v>80</v>
      </c>
      <c r="B88" t="s">
        <v>94</v>
      </c>
      <c r="C88">
        <v>1.18844984802432</v>
      </c>
      <c r="D88">
        <v>0.78</v>
      </c>
      <c r="E88">
        <v>0.91</v>
      </c>
    </row>
    <row r="89" spans="1:5" x14ac:dyDescent="0.25">
      <c r="A89" t="s">
        <v>80</v>
      </c>
      <c r="B89" t="s">
        <v>90</v>
      </c>
      <c r="C89">
        <v>1.18844984802432</v>
      </c>
      <c r="D89">
        <v>1.02</v>
      </c>
      <c r="E89">
        <v>0.56000000000000005</v>
      </c>
    </row>
    <row r="90" spans="1:5" x14ac:dyDescent="0.25">
      <c r="A90" t="s">
        <v>80</v>
      </c>
      <c r="B90" t="s">
        <v>93</v>
      </c>
      <c r="C90">
        <v>1.18844984802432</v>
      </c>
      <c r="D90">
        <v>0.84</v>
      </c>
      <c r="E90">
        <v>0.98</v>
      </c>
    </row>
    <row r="91" spans="1:5" x14ac:dyDescent="0.25">
      <c r="A91" t="s">
        <v>80</v>
      </c>
      <c r="B91" t="s">
        <v>88</v>
      </c>
      <c r="C91">
        <v>1.18844984802432</v>
      </c>
      <c r="D91">
        <v>0.66</v>
      </c>
      <c r="E91">
        <v>1.05</v>
      </c>
    </row>
    <row r="92" spans="1:5" x14ac:dyDescent="0.25">
      <c r="A92" t="s">
        <v>80</v>
      </c>
      <c r="B92" t="s">
        <v>410</v>
      </c>
      <c r="C92">
        <v>1.18844984802432</v>
      </c>
      <c r="D92">
        <v>0.78</v>
      </c>
      <c r="E92">
        <v>1.05</v>
      </c>
    </row>
    <row r="93" spans="1:5" x14ac:dyDescent="0.25">
      <c r="A93" t="s">
        <v>80</v>
      </c>
      <c r="B93" t="s">
        <v>412</v>
      </c>
      <c r="C93">
        <v>1.18844984802432</v>
      </c>
      <c r="D93">
        <v>1.42</v>
      </c>
      <c r="E93">
        <v>0.98</v>
      </c>
    </row>
    <row r="94" spans="1:5" x14ac:dyDescent="0.25">
      <c r="A94" t="s">
        <v>80</v>
      </c>
      <c r="B94" t="s">
        <v>92</v>
      </c>
      <c r="C94">
        <v>1.18844984802432</v>
      </c>
      <c r="D94">
        <v>1.23</v>
      </c>
      <c r="E94">
        <v>1.35</v>
      </c>
    </row>
    <row r="95" spans="1:5" x14ac:dyDescent="0.25">
      <c r="A95" t="s">
        <v>80</v>
      </c>
      <c r="B95" t="s">
        <v>416</v>
      </c>
      <c r="C95">
        <v>1.18844984802432</v>
      </c>
      <c r="D95">
        <v>0.65</v>
      </c>
      <c r="E95">
        <v>0.6</v>
      </c>
    </row>
    <row r="96" spans="1:5" x14ac:dyDescent="0.25">
      <c r="A96" t="s">
        <v>80</v>
      </c>
      <c r="B96" t="s">
        <v>84</v>
      </c>
      <c r="C96">
        <v>1.18844984802432</v>
      </c>
      <c r="D96">
        <v>1.08</v>
      </c>
      <c r="E96">
        <v>1.32</v>
      </c>
    </row>
    <row r="97" spans="1:5" x14ac:dyDescent="0.25">
      <c r="A97" t="s">
        <v>80</v>
      </c>
      <c r="B97" t="s">
        <v>98</v>
      </c>
      <c r="C97">
        <v>1.18844984802432</v>
      </c>
      <c r="D97">
        <v>1.08</v>
      </c>
      <c r="E97">
        <v>0.42</v>
      </c>
    </row>
    <row r="98" spans="1:5" x14ac:dyDescent="0.25">
      <c r="A98" t="s">
        <v>80</v>
      </c>
      <c r="B98" t="s">
        <v>95</v>
      </c>
      <c r="C98">
        <v>1.18844984802432</v>
      </c>
      <c r="D98">
        <v>1.44</v>
      </c>
      <c r="E98">
        <v>0.77</v>
      </c>
    </row>
    <row r="99" spans="1:5" x14ac:dyDescent="0.25">
      <c r="A99" t="s">
        <v>80</v>
      </c>
      <c r="B99" t="s">
        <v>435</v>
      </c>
      <c r="C99">
        <v>1.18844984802432</v>
      </c>
      <c r="D99">
        <v>0.48</v>
      </c>
      <c r="E99">
        <v>1.19</v>
      </c>
    </row>
    <row r="100" spans="1:5" x14ac:dyDescent="0.25">
      <c r="A100" t="s">
        <v>99</v>
      </c>
      <c r="B100" t="s">
        <v>100</v>
      </c>
      <c r="C100">
        <v>1.34653465346535</v>
      </c>
      <c r="D100">
        <v>0.95</v>
      </c>
      <c r="E100">
        <v>1.62</v>
      </c>
    </row>
    <row r="101" spans="1:5" x14ac:dyDescent="0.25">
      <c r="A101" t="s">
        <v>99</v>
      </c>
      <c r="B101" t="s">
        <v>102</v>
      </c>
      <c r="C101">
        <v>1.34653465346535</v>
      </c>
      <c r="D101">
        <v>1.05</v>
      </c>
      <c r="E101">
        <v>0.52</v>
      </c>
    </row>
    <row r="102" spans="1:5" x14ac:dyDescent="0.25">
      <c r="A102" t="s">
        <v>99</v>
      </c>
      <c r="B102" t="s">
        <v>111</v>
      </c>
      <c r="C102">
        <v>1.34653465346535</v>
      </c>
      <c r="D102">
        <v>0.97</v>
      </c>
      <c r="E102">
        <v>0.78</v>
      </c>
    </row>
    <row r="103" spans="1:5" x14ac:dyDescent="0.25">
      <c r="A103" t="s">
        <v>99</v>
      </c>
      <c r="B103" t="s">
        <v>104</v>
      </c>
      <c r="C103">
        <v>1.34653465346535</v>
      </c>
      <c r="D103">
        <v>0.74</v>
      </c>
      <c r="E103">
        <v>1.27</v>
      </c>
    </row>
    <row r="104" spans="1:5" x14ac:dyDescent="0.25">
      <c r="A104" t="s">
        <v>99</v>
      </c>
      <c r="B104" t="s">
        <v>106</v>
      </c>
      <c r="C104">
        <v>1.34653465346535</v>
      </c>
      <c r="D104">
        <v>1.03</v>
      </c>
      <c r="E104">
        <v>1.67</v>
      </c>
    </row>
    <row r="105" spans="1:5" x14ac:dyDescent="0.25">
      <c r="A105" t="s">
        <v>99</v>
      </c>
      <c r="B105" t="s">
        <v>105</v>
      </c>
      <c r="C105">
        <v>1.34653465346535</v>
      </c>
      <c r="D105">
        <v>1.3</v>
      </c>
      <c r="E105">
        <v>1.36</v>
      </c>
    </row>
    <row r="106" spans="1:5" x14ac:dyDescent="0.25">
      <c r="A106" t="s">
        <v>99</v>
      </c>
      <c r="B106" t="s">
        <v>117</v>
      </c>
      <c r="C106">
        <v>1.34653465346535</v>
      </c>
      <c r="D106">
        <v>1.17</v>
      </c>
      <c r="E106">
        <v>0.78</v>
      </c>
    </row>
    <row r="107" spans="1:5" x14ac:dyDescent="0.25">
      <c r="A107" t="s">
        <v>99</v>
      </c>
      <c r="B107" t="s">
        <v>121</v>
      </c>
      <c r="C107">
        <v>1.34653465346535</v>
      </c>
      <c r="D107">
        <v>1.43</v>
      </c>
      <c r="E107">
        <v>0.78</v>
      </c>
    </row>
    <row r="108" spans="1:5" x14ac:dyDescent="0.25">
      <c r="A108" t="s">
        <v>99</v>
      </c>
      <c r="B108" t="s">
        <v>108</v>
      </c>
      <c r="C108">
        <v>1.34653465346535</v>
      </c>
      <c r="D108">
        <v>0.91</v>
      </c>
      <c r="E108">
        <v>0.48</v>
      </c>
    </row>
    <row r="109" spans="1:5" x14ac:dyDescent="0.25">
      <c r="A109" t="s">
        <v>99</v>
      </c>
      <c r="B109" t="s">
        <v>103</v>
      </c>
      <c r="C109">
        <v>1.34653465346535</v>
      </c>
      <c r="D109">
        <v>0.85</v>
      </c>
      <c r="E109">
        <v>1.1100000000000001</v>
      </c>
    </row>
    <row r="110" spans="1:5" x14ac:dyDescent="0.25">
      <c r="A110" t="s">
        <v>99</v>
      </c>
      <c r="B110" t="s">
        <v>110</v>
      </c>
      <c r="C110">
        <v>1.34653465346535</v>
      </c>
      <c r="D110">
        <v>0.93</v>
      </c>
      <c r="E110">
        <v>0.45</v>
      </c>
    </row>
    <row r="111" spans="1:5" x14ac:dyDescent="0.25">
      <c r="A111" t="s">
        <v>99</v>
      </c>
      <c r="B111" t="s">
        <v>107</v>
      </c>
      <c r="C111">
        <v>1.34653465346535</v>
      </c>
      <c r="D111">
        <v>0.85</v>
      </c>
      <c r="E111">
        <v>0.78</v>
      </c>
    </row>
    <row r="112" spans="1:5" x14ac:dyDescent="0.25">
      <c r="A112" t="s">
        <v>99</v>
      </c>
      <c r="B112" t="s">
        <v>395</v>
      </c>
      <c r="C112">
        <v>1.34653465346535</v>
      </c>
      <c r="D112">
        <v>1.0900000000000001</v>
      </c>
      <c r="E112">
        <v>0.9</v>
      </c>
    </row>
    <row r="113" spans="1:5" x14ac:dyDescent="0.25">
      <c r="A113" t="s">
        <v>99</v>
      </c>
      <c r="B113" t="s">
        <v>115</v>
      </c>
      <c r="C113">
        <v>1.34653465346535</v>
      </c>
      <c r="D113">
        <v>1.0900000000000001</v>
      </c>
      <c r="E113">
        <v>0.9</v>
      </c>
    </row>
    <row r="114" spans="1:5" x14ac:dyDescent="0.25">
      <c r="A114" t="s">
        <v>99</v>
      </c>
      <c r="B114" t="s">
        <v>112</v>
      </c>
      <c r="C114">
        <v>1.34653465346535</v>
      </c>
      <c r="D114">
        <v>0.5</v>
      </c>
      <c r="E114">
        <v>1.1000000000000001</v>
      </c>
    </row>
    <row r="115" spans="1:5" x14ac:dyDescent="0.25">
      <c r="A115" t="s">
        <v>99</v>
      </c>
      <c r="B115" t="s">
        <v>113</v>
      </c>
      <c r="C115">
        <v>1.34653465346535</v>
      </c>
      <c r="D115">
        <v>1.1499999999999999</v>
      </c>
      <c r="E115">
        <v>0.71</v>
      </c>
    </row>
    <row r="116" spans="1:5" x14ac:dyDescent="0.25">
      <c r="A116" t="s">
        <v>99</v>
      </c>
      <c r="B116" t="s">
        <v>114</v>
      </c>
      <c r="C116">
        <v>1.34653465346535</v>
      </c>
      <c r="D116">
        <v>1.67</v>
      </c>
      <c r="E116">
        <v>0.57999999999999996</v>
      </c>
    </row>
    <row r="117" spans="1:5" x14ac:dyDescent="0.25">
      <c r="A117" t="s">
        <v>99</v>
      </c>
      <c r="B117" t="s">
        <v>116</v>
      </c>
      <c r="C117">
        <v>1.34653465346535</v>
      </c>
      <c r="D117">
        <v>1.17</v>
      </c>
      <c r="E117">
        <v>1.05</v>
      </c>
    </row>
    <row r="118" spans="1:5" x14ac:dyDescent="0.25">
      <c r="A118" t="s">
        <v>99</v>
      </c>
      <c r="B118" t="s">
        <v>109</v>
      </c>
      <c r="C118">
        <v>1.34653465346535</v>
      </c>
      <c r="D118">
        <v>1.06</v>
      </c>
      <c r="E118">
        <v>0.83</v>
      </c>
    </row>
    <row r="119" spans="1:5" x14ac:dyDescent="0.25">
      <c r="A119" t="s">
        <v>99</v>
      </c>
      <c r="B119" t="s">
        <v>118</v>
      </c>
      <c r="C119">
        <v>1.34653465346535</v>
      </c>
      <c r="D119">
        <v>0.91</v>
      </c>
      <c r="E119">
        <v>1.61</v>
      </c>
    </row>
    <row r="120" spans="1:5" x14ac:dyDescent="0.25">
      <c r="A120" t="s">
        <v>99</v>
      </c>
      <c r="B120" t="s">
        <v>417</v>
      </c>
      <c r="C120">
        <v>1.34653465346535</v>
      </c>
      <c r="D120">
        <v>0.88</v>
      </c>
      <c r="E120">
        <v>0.99</v>
      </c>
    </row>
    <row r="121" spans="1:5" x14ac:dyDescent="0.25">
      <c r="A121" t="s">
        <v>99</v>
      </c>
      <c r="B121" t="s">
        <v>101</v>
      </c>
      <c r="C121">
        <v>1.34653465346535</v>
      </c>
      <c r="D121">
        <v>0.8</v>
      </c>
      <c r="E121">
        <v>0.9</v>
      </c>
    </row>
    <row r="122" spans="1:5" x14ac:dyDescent="0.25">
      <c r="A122" t="s">
        <v>99</v>
      </c>
      <c r="B122" t="s">
        <v>120</v>
      </c>
      <c r="C122">
        <v>1.34653465346535</v>
      </c>
      <c r="D122">
        <v>0.74</v>
      </c>
      <c r="E122">
        <v>1.19</v>
      </c>
    </row>
    <row r="123" spans="1:5" x14ac:dyDescent="0.25">
      <c r="A123" t="s">
        <v>99</v>
      </c>
      <c r="B123" t="s">
        <v>119</v>
      </c>
      <c r="C123">
        <v>1.34653465346535</v>
      </c>
      <c r="D123">
        <v>0.8</v>
      </c>
      <c r="E123">
        <v>1.61</v>
      </c>
    </row>
    <row r="124" spans="1:5" x14ac:dyDescent="0.25">
      <c r="A124" t="s">
        <v>122</v>
      </c>
      <c r="B124" t="s">
        <v>123</v>
      </c>
      <c r="C124">
        <v>1.36038961038961</v>
      </c>
      <c r="D124">
        <v>1.07</v>
      </c>
      <c r="E124">
        <v>1.19</v>
      </c>
    </row>
    <row r="125" spans="1:5" x14ac:dyDescent="0.25">
      <c r="A125" t="s">
        <v>122</v>
      </c>
      <c r="B125" t="s">
        <v>125</v>
      </c>
      <c r="C125">
        <v>1.36038961038961</v>
      </c>
      <c r="D125">
        <v>0.79</v>
      </c>
      <c r="E125">
        <v>1.1200000000000001</v>
      </c>
    </row>
    <row r="126" spans="1:5" x14ac:dyDescent="0.25">
      <c r="A126" t="s">
        <v>122</v>
      </c>
      <c r="B126" t="s">
        <v>127</v>
      </c>
      <c r="C126">
        <v>1.36038961038961</v>
      </c>
      <c r="D126">
        <v>0.74</v>
      </c>
      <c r="E126">
        <v>0.86</v>
      </c>
    </row>
    <row r="127" spans="1:5" x14ac:dyDescent="0.25">
      <c r="A127" t="s">
        <v>122</v>
      </c>
      <c r="B127" t="s">
        <v>130</v>
      </c>
      <c r="C127">
        <v>1.36038961038961</v>
      </c>
      <c r="D127">
        <v>1.1599999999999999</v>
      </c>
      <c r="E127">
        <v>0.74</v>
      </c>
    </row>
    <row r="128" spans="1:5" x14ac:dyDescent="0.25">
      <c r="A128" t="s">
        <v>122</v>
      </c>
      <c r="B128" t="s">
        <v>362</v>
      </c>
      <c r="C128">
        <v>1.36038961038961</v>
      </c>
      <c r="D128">
        <v>1.53</v>
      </c>
      <c r="E128">
        <v>0.93</v>
      </c>
    </row>
    <row r="129" spans="1:5" x14ac:dyDescent="0.25">
      <c r="A129" t="s">
        <v>122</v>
      </c>
      <c r="B129" t="s">
        <v>126</v>
      </c>
      <c r="C129">
        <v>1.36038961038961</v>
      </c>
      <c r="D129">
        <v>1.1299999999999999</v>
      </c>
      <c r="E129">
        <v>0.86</v>
      </c>
    </row>
    <row r="130" spans="1:5" x14ac:dyDescent="0.25">
      <c r="A130" t="s">
        <v>122</v>
      </c>
      <c r="B130" t="s">
        <v>129</v>
      </c>
      <c r="C130">
        <v>1.36038961038961</v>
      </c>
      <c r="D130">
        <v>1.1000000000000001</v>
      </c>
      <c r="E130">
        <v>0.86</v>
      </c>
    </row>
    <row r="131" spans="1:5" x14ac:dyDescent="0.25">
      <c r="A131" t="s">
        <v>122</v>
      </c>
      <c r="B131" t="s">
        <v>128</v>
      </c>
      <c r="C131">
        <v>1.36038961038961</v>
      </c>
      <c r="D131">
        <v>1.23</v>
      </c>
      <c r="E131">
        <v>1</v>
      </c>
    </row>
    <row r="132" spans="1:5" x14ac:dyDescent="0.25">
      <c r="A132" t="s">
        <v>122</v>
      </c>
      <c r="B132" t="s">
        <v>136</v>
      </c>
      <c r="C132">
        <v>1.36038961038961</v>
      </c>
      <c r="D132">
        <v>1.52</v>
      </c>
      <c r="E132">
        <v>0.98</v>
      </c>
    </row>
    <row r="133" spans="1:5" x14ac:dyDescent="0.25">
      <c r="A133" t="s">
        <v>122</v>
      </c>
      <c r="B133" t="s">
        <v>131</v>
      </c>
      <c r="C133">
        <v>1.36038961038961</v>
      </c>
      <c r="D133">
        <v>0.86</v>
      </c>
      <c r="E133">
        <v>0.71</v>
      </c>
    </row>
    <row r="134" spans="1:5" x14ac:dyDescent="0.25">
      <c r="A134" t="s">
        <v>122</v>
      </c>
      <c r="B134" t="s">
        <v>133</v>
      </c>
      <c r="C134">
        <v>1.36038961038961</v>
      </c>
      <c r="D134">
        <v>0.51</v>
      </c>
      <c r="E134">
        <v>1.32</v>
      </c>
    </row>
    <row r="135" spans="1:5" x14ac:dyDescent="0.25">
      <c r="A135" t="s">
        <v>122</v>
      </c>
      <c r="B135" t="s">
        <v>135</v>
      </c>
      <c r="C135">
        <v>1.36038961038961</v>
      </c>
      <c r="D135">
        <v>0.6</v>
      </c>
      <c r="E135">
        <v>1.0900000000000001</v>
      </c>
    </row>
    <row r="136" spans="1:5" x14ac:dyDescent="0.25">
      <c r="A136" t="s">
        <v>122</v>
      </c>
      <c r="B136" t="s">
        <v>137</v>
      </c>
      <c r="C136">
        <v>1.36038961038961</v>
      </c>
      <c r="D136">
        <v>1.1000000000000001</v>
      </c>
      <c r="E136">
        <v>0.74</v>
      </c>
    </row>
    <row r="137" spans="1:5" x14ac:dyDescent="0.25">
      <c r="A137" t="s">
        <v>122</v>
      </c>
      <c r="B137" t="s">
        <v>401</v>
      </c>
      <c r="C137">
        <v>1.36038961038961</v>
      </c>
      <c r="D137">
        <v>0.98</v>
      </c>
      <c r="E137">
        <v>1.22</v>
      </c>
    </row>
    <row r="138" spans="1:5" x14ac:dyDescent="0.25">
      <c r="A138" t="s">
        <v>122</v>
      </c>
      <c r="B138" t="s">
        <v>138</v>
      </c>
      <c r="C138">
        <v>1.36038961038961</v>
      </c>
      <c r="D138">
        <v>0.96</v>
      </c>
      <c r="E138">
        <v>0.99</v>
      </c>
    </row>
    <row r="139" spans="1:5" x14ac:dyDescent="0.25">
      <c r="A139" t="s">
        <v>122</v>
      </c>
      <c r="B139" t="s">
        <v>139</v>
      </c>
      <c r="C139">
        <v>1.36038961038961</v>
      </c>
      <c r="D139">
        <v>1.07</v>
      </c>
      <c r="E139">
        <v>0.78</v>
      </c>
    </row>
    <row r="140" spans="1:5" x14ac:dyDescent="0.25">
      <c r="A140" t="s">
        <v>122</v>
      </c>
      <c r="B140" t="s">
        <v>144</v>
      </c>
      <c r="C140">
        <v>1.36038961038961</v>
      </c>
      <c r="D140">
        <v>1.1000000000000001</v>
      </c>
      <c r="E140">
        <v>1.59</v>
      </c>
    </row>
    <row r="141" spans="1:5" x14ac:dyDescent="0.25">
      <c r="A141" t="s">
        <v>122</v>
      </c>
      <c r="B141" t="s">
        <v>132</v>
      </c>
      <c r="C141">
        <v>1.36038961038961</v>
      </c>
      <c r="D141">
        <v>1.1000000000000001</v>
      </c>
      <c r="E141">
        <v>1.1000000000000001</v>
      </c>
    </row>
    <row r="142" spans="1:5" x14ac:dyDescent="0.25">
      <c r="A142" t="s">
        <v>122</v>
      </c>
      <c r="B142" t="s">
        <v>140</v>
      </c>
      <c r="C142">
        <v>1.36038961038961</v>
      </c>
      <c r="D142">
        <v>1.23</v>
      </c>
      <c r="E142">
        <v>0.64</v>
      </c>
    </row>
    <row r="143" spans="1:5" x14ac:dyDescent="0.25">
      <c r="A143" t="s">
        <v>122</v>
      </c>
      <c r="B143" t="s">
        <v>124</v>
      </c>
      <c r="C143">
        <v>1.36038961038961</v>
      </c>
      <c r="D143">
        <v>0.85</v>
      </c>
      <c r="E143">
        <v>1.19</v>
      </c>
    </row>
    <row r="144" spans="1:5" x14ac:dyDescent="0.25">
      <c r="A144" t="s">
        <v>122</v>
      </c>
      <c r="B144" t="s">
        <v>134</v>
      </c>
      <c r="C144">
        <v>1.36038961038961</v>
      </c>
      <c r="D144">
        <v>0.68</v>
      </c>
      <c r="E144">
        <v>1.35</v>
      </c>
    </row>
    <row r="145" spans="1:5" x14ac:dyDescent="0.25">
      <c r="A145" t="s">
        <v>122</v>
      </c>
      <c r="B145" t="s">
        <v>141</v>
      </c>
      <c r="C145">
        <v>1.36038961038961</v>
      </c>
      <c r="D145">
        <v>0.63</v>
      </c>
      <c r="E145">
        <v>0.67</v>
      </c>
    </row>
    <row r="146" spans="1:5" x14ac:dyDescent="0.25">
      <c r="A146" t="s">
        <v>122</v>
      </c>
      <c r="B146" t="s">
        <v>142</v>
      </c>
      <c r="C146">
        <v>1.36038961038961</v>
      </c>
      <c r="D146">
        <v>1.24</v>
      </c>
      <c r="E146">
        <v>0.99</v>
      </c>
    </row>
    <row r="147" spans="1:5" x14ac:dyDescent="0.25">
      <c r="A147" t="s">
        <v>122</v>
      </c>
      <c r="B147" t="s">
        <v>143</v>
      </c>
      <c r="C147">
        <v>1.36038961038961</v>
      </c>
      <c r="D147">
        <v>0.79</v>
      </c>
      <c r="E147">
        <v>0.99</v>
      </c>
    </row>
    <row r="148" spans="1:5" x14ac:dyDescent="0.25">
      <c r="A148" t="s">
        <v>145</v>
      </c>
      <c r="B148" t="s">
        <v>347</v>
      </c>
      <c r="C148">
        <v>1.4345794392523401</v>
      </c>
      <c r="D148">
        <v>0.85</v>
      </c>
      <c r="E148">
        <v>1.1299999999999999</v>
      </c>
    </row>
    <row r="149" spans="1:5" x14ac:dyDescent="0.25">
      <c r="A149" t="s">
        <v>145</v>
      </c>
      <c r="B149" t="s">
        <v>349</v>
      </c>
      <c r="C149">
        <v>1.4345794392523401</v>
      </c>
      <c r="D149">
        <v>0.78</v>
      </c>
      <c r="E149">
        <v>0.78</v>
      </c>
    </row>
    <row r="150" spans="1:5" x14ac:dyDescent="0.25">
      <c r="A150" t="s">
        <v>145</v>
      </c>
      <c r="B150" t="s">
        <v>355</v>
      </c>
      <c r="C150">
        <v>1.4345794392523401</v>
      </c>
      <c r="D150">
        <v>0.35</v>
      </c>
      <c r="E150">
        <v>1.49</v>
      </c>
    </row>
    <row r="151" spans="1:5" x14ac:dyDescent="0.25">
      <c r="A151" t="s">
        <v>145</v>
      </c>
      <c r="B151" t="s">
        <v>357</v>
      </c>
      <c r="C151">
        <v>1.4345794392523401</v>
      </c>
      <c r="D151">
        <v>0.52</v>
      </c>
      <c r="E151">
        <v>0.59</v>
      </c>
    </row>
    <row r="152" spans="1:5" x14ac:dyDescent="0.25">
      <c r="A152" t="s">
        <v>145</v>
      </c>
      <c r="B152" t="s">
        <v>360</v>
      </c>
      <c r="C152">
        <v>1.4345794392523401</v>
      </c>
      <c r="D152">
        <v>1.08</v>
      </c>
      <c r="E152">
        <v>1.21</v>
      </c>
    </row>
    <row r="153" spans="1:5" x14ac:dyDescent="0.25">
      <c r="A153" t="s">
        <v>145</v>
      </c>
      <c r="B153" t="s">
        <v>366</v>
      </c>
      <c r="C153">
        <v>1.4345794392523401</v>
      </c>
      <c r="D153">
        <v>1.39</v>
      </c>
      <c r="E153">
        <v>0.87</v>
      </c>
    </row>
    <row r="154" spans="1:5" x14ac:dyDescent="0.25">
      <c r="A154" t="s">
        <v>145</v>
      </c>
      <c r="B154" t="s">
        <v>371</v>
      </c>
      <c r="C154">
        <v>1.4345794392523401</v>
      </c>
      <c r="D154">
        <v>0.61</v>
      </c>
      <c r="E154">
        <v>0.88</v>
      </c>
    </row>
    <row r="155" spans="1:5" x14ac:dyDescent="0.25">
      <c r="A155" t="s">
        <v>145</v>
      </c>
      <c r="B155" t="s">
        <v>149</v>
      </c>
      <c r="C155">
        <v>1.4345794392523401</v>
      </c>
      <c r="D155">
        <v>0.7</v>
      </c>
      <c r="E155">
        <v>1.57</v>
      </c>
    </row>
    <row r="156" spans="1:5" x14ac:dyDescent="0.25">
      <c r="A156" t="s">
        <v>145</v>
      </c>
      <c r="B156" t="s">
        <v>375</v>
      </c>
      <c r="C156">
        <v>1.4345794392523401</v>
      </c>
      <c r="D156">
        <v>0.84</v>
      </c>
      <c r="E156">
        <v>0.63</v>
      </c>
    </row>
    <row r="157" spans="1:5" x14ac:dyDescent="0.25">
      <c r="A157" t="s">
        <v>145</v>
      </c>
      <c r="B157" t="s">
        <v>388</v>
      </c>
      <c r="C157">
        <v>1.4345794392523401</v>
      </c>
      <c r="D157">
        <v>1.39</v>
      </c>
      <c r="E157">
        <v>1.1299999999999999</v>
      </c>
    </row>
    <row r="158" spans="1:5" x14ac:dyDescent="0.25">
      <c r="A158" t="s">
        <v>145</v>
      </c>
      <c r="B158" t="s">
        <v>389</v>
      </c>
      <c r="C158">
        <v>1.4345794392523401</v>
      </c>
      <c r="D158">
        <v>1.08</v>
      </c>
      <c r="E158">
        <v>0.86</v>
      </c>
    </row>
    <row r="159" spans="1:5" x14ac:dyDescent="0.25">
      <c r="A159" t="s">
        <v>145</v>
      </c>
      <c r="B159" t="s">
        <v>391</v>
      </c>
      <c r="C159">
        <v>1.4345794392523401</v>
      </c>
      <c r="D159">
        <v>0.85</v>
      </c>
      <c r="E159">
        <v>1.48</v>
      </c>
    </row>
    <row r="160" spans="1:5" x14ac:dyDescent="0.25">
      <c r="A160" t="s">
        <v>145</v>
      </c>
      <c r="B160" t="s">
        <v>146</v>
      </c>
      <c r="C160">
        <v>1.4345794392523401</v>
      </c>
      <c r="D160">
        <v>1.48</v>
      </c>
      <c r="E160">
        <v>1.37</v>
      </c>
    </row>
    <row r="161" spans="1:5" x14ac:dyDescent="0.25">
      <c r="A161" t="s">
        <v>145</v>
      </c>
      <c r="B161" t="s">
        <v>404</v>
      </c>
      <c r="C161">
        <v>1.4345794392523401</v>
      </c>
      <c r="D161">
        <v>1.1200000000000001</v>
      </c>
      <c r="E161">
        <v>0.63</v>
      </c>
    </row>
    <row r="162" spans="1:5" x14ac:dyDescent="0.25">
      <c r="A162" t="s">
        <v>145</v>
      </c>
      <c r="B162" t="s">
        <v>419</v>
      </c>
      <c r="C162">
        <v>1.4345794392523401</v>
      </c>
      <c r="D162">
        <v>1.29</v>
      </c>
      <c r="E162">
        <v>0.34</v>
      </c>
    </row>
    <row r="163" spans="1:5" x14ac:dyDescent="0.25">
      <c r="A163" t="s">
        <v>145</v>
      </c>
      <c r="B163" t="s">
        <v>423</v>
      </c>
      <c r="C163">
        <v>1.4345794392523401</v>
      </c>
      <c r="D163">
        <v>0.93</v>
      </c>
      <c r="E163">
        <v>0.7</v>
      </c>
    </row>
    <row r="164" spans="1:5" x14ac:dyDescent="0.25">
      <c r="A164" t="s">
        <v>145</v>
      </c>
      <c r="B164" t="s">
        <v>425</v>
      </c>
      <c r="C164">
        <v>1.4345794392523401</v>
      </c>
      <c r="D164">
        <v>1.47</v>
      </c>
      <c r="E164">
        <v>0.61</v>
      </c>
    </row>
    <row r="165" spans="1:5" x14ac:dyDescent="0.25">
      <c r="A165" t="s">
        <v>145</v>
      </c>
      <c r="B165" t="s">
        <v>427</v>
      </c>
      <c r="C165">
        <v>1.4345794392523401</v>
      </c>
      <c r="D165">
        <v>1.25</v>
      </c>
      <c r="E165">
        <v>0.63</v>
      </c>
    </row>
    <row r="166" spans="1:5" x14ac:dyDescent="0.25">
      <c r="A166" t="s">
        <v>145</v>
      </c>
      <c r="B166" t="s">
        <v>432</v>
      </c>
      <c r="C166">
        <v>1.4345794392523401</v>
      </c>
      <c r="D166">
        <v>1.66</v>
      </c>
      <c r="E166">
        <v>1.96</v>
      </c>
    </row>
    <row r="167" spans="1:5" x14ac:dyDescent="0.25">
      <c r="A167" t="s">
        <v>145</v>
      </c>
      <c r="B167" t="s">
        <v>433</v>
      </c>
      <c r="C167">
        <v>1.4345794392523401</v>
      </c>
      <c r="D167">
        <v>0.8</v>
      </c>
      <c r="E167">
        <v>1.57</v>
      </c>
    </row>
    <row r="168" spans="1:5" x14ac:dyDescent="0.25">
      <c r="A168" t="s">
        <v>145</v>
      </c>
      <c r="B168" t="s">
        <v>434</v>
      </c>
      <c r="C168">
        <v>1.4345794392523401</v>
      </c>
      <c r="D168">
        <v>0.82</v>
      </c>
      <c r="E168">
        <v>0.64</v>
      </c>
    </row>
    <row r="169" spans="1:5" x14ac:dyDescent="0.25">
      <c r="A169" t="s">
        <v>145</v>
      </c>
      <c r="B169" t="s">
        <v>148</v>
      </c>
      <c r="C169">
        <v>1.4345794392523401</v>
      </c>
      <c r="D169">
        <v>0.93</v>
      </c>
      <c r="E169">
        <v>0.52</v>
      </c>
    </row>
    <row r="170" spans="1:5" x14ac:dyDescent="0.25">
      <c r="A170" t="s">
        <v>145</v>
      </c>
      <c r="B170" t="s">
        <v>147</v>
      </c>
      <c r="C170">
        <v>1.4345794392523401</v>
      </c>
      <c r="D170">
        <v>1.01</v>
      </c>
      <c r="E170">
        <v>1.22</v>
      </c>
    </row>
    <row r="171" spans="1:5" x14ac:dyDescent="0.25">
      <c r="A171" t="s">
        <v>21</v>
      </c>
      <c r="B171" t="s">
        <v>152</v>
      </c>
      <c r="C171">
        <v>1.41772151898734</v>
      </c>
      <c r="D171">
        <v>0.77</v>
      </c>
      <c r="E171">
        <v>0.96</v>
      </c>
    </row>
    <row r="172" spans="1:5" x14ac:dyDescent="0.25">
      <c r="A172" t="s">
        <v>21</v>
      </c>
      <c r="B172" t="s">
        <v>269</v>
      </c>
      <c r="C172">
        <v>1.41772151898734</v>
      </c>
      <c r="D172">
        <v>0.71</v>
      </c>
      <c r="E172">
        <v>0.75</v>
      </c>
    </row>
    <row r="173" spans="1:5" x14ac:dyDescent="0.25">
      <c r="A173" t="s">
        <v>21</v>
      </c>
      <c r="B173" t="s">
        <v>264</v>
      </c>
      <c r="C173">
        <v>1.41772151898734</v>
      </c>
      <c r="D173">
        <v>1.41</v>
      </c>
      <c r="E173">
        <v>1.32</v>
      </c>
    </row>
    <row r="174" spans="1:5" x14ac:dyDescent="0.25">
      <c r="A174" t="s">
        <v>21</v>
      </c>
      <c r="B174" t="s">
        <v>372</v>
      </c>
      <c r="C174">
        <v>1.41772151898734</v>
      </c>
      <c r="D174">
        <v>0.24</v>
      </c>
      <c r="E174">
        <v>0.75</v>
      </c>
    </row>
    <row r="175" spans="1:5" x14ac:dyDescent="0.25">
      <c r="A175" t="s">
        <v>21</v>
      </c>
      <c r="B175" t="s">
        <v>267</v>
      </c>
      <c r="C175">
        <v>1.41772151898734</v>
      </c>
      <c r="D175">
        <v>1</v>
      </c>
      <c r="E175">
        <v>1.07</v>
      </c>
    </row>
    <row r="176" spans="1:5" x14ac:dyDescent="0.25">
      <c r="A176" t="s">
        <v>21</v>
      </c>
      <c r="B176" t="s">
        <v>272</v>
      </c>
      <c r="C176">
        <v>1.41772151898734</v>
      </c>
      <c r="D176">
        <v>1.23</v>
      </c>
      <c r="E176">
        <v>0.44</v>
      </c>
    </row>
    <row r="177" spans="1:5" x14ac:dyDescent="0.25">
      <c r="A177" t="s">
        <v>21</v>
      </c>
      <c r="B177" t="s">
        <v>397</v>
      </c>
      <c r="C177">
        <v>1.41772151898734</v>
      </c>
      <c r="D177">
        <v>1.06</v>
      </c>
      <c r="E177">
        <v>1.32</v>
      </c>
    </row>
    <row r="178" spans="1:5" x14ac:dyDescent="0.25">
      <c r="A178" t="s">
        <v>21</v>
      </c>
      <c r="B178" t="s">
        <v>274</v>
      </c>
      <c r="C178">
        <v>1.41772151898734</v>
      </c>
      <c r="D178">
        <v>1.59</v>
      </c>
      <c r="E178">
        <v>0.63</v>
      </c>
    </row>
    <row r="179" spans="1:5" x14ac:dyDescent="0.25">
      <c r="A179" t="s">
        <v>21</v>
      </c>
      <c r="B179" t="s">
        <v>150</v>
      </c>
      <c r="C179">
        <v>1.41772151898734</v>
      </c>
      <c r="D179">
        <v>0.96</v>
      </c>
      <c r="E179">
        <v>0.96</v>
      </c>
    </row>
    <row r="180" spans="1:5" x14ac:dyDescent="0.25">
      <c r="A180" t="s">
        <v>21</v>
      </c>
      <c r="B180" t="s">
        <v>275</v>
      </c>
      <c r="C180">
        <v>1.41772151898734</v>
      </c>
      <c r="D180">
        <v>0.88</v>
      </c>
      <c r="E180">
        <v>0.69</v>
      </c>
    </row>
    <row r="181" spans="1:5" x14ac:dyDescent="0.25">
      <c r="A181" t="s">
        <v>21</v>
      </c>
      <c r="B181" t="s">
        <v>23</v>
      </c>
      <c r="C181">
        <v>1.41772151898734</v>
      </c>
      <c r="D181">
        <v>1.65</v>
      </c>
      <c r="E181">
        <v>0.94</v>
      </c>
    </row>
    <row r="182" spans="1:5" x14ac:dyDescent="0.25">
      <c r="A182" t="s">
        <v>21</v>
      </c>
      <c r="B182" t="s">
        <v>22</v>
      </c>
      <c r="C182">
        <v>1.41772151898734</v>
      </c>
      <c r="D182">
        <v>1.3</v>
      </c>
      <c r="E182">
        <v>1.57</v>
      </c>
    </row>
    <row r="183" spans="1:5" x14ac:dyDescent="0.25">
      <c r="A183" t="s">
        <v>21</v>
      </c>
      <c r="B183" t="s">
        <v>266</v>
      </c>
      <c r="C183">
        <v>1.41772151898734</v>
      </c>
      <c r="D183">
        <v>0.71</v>
      </c>
      <c r="E183">
        <v>1.2</v>
      </c>
    </row>
    <row r="184" spans="1:5" x14ac:dyDescent="0.25">
      <c r="A184" t="s">
        <v>21</v>
      </c>
      <c r="B184" t="s">
        <v>268</v>
      </c>
      <c r="C184">
        <v>1.41772151898734</v>
      </c>
      <c r="D184">
        <v>0.76</v>
      </c>
      <c r="E184">
        <v>1.38</v>
      </c>
    </row>
    <row r="185" spans="1:5" x14ac:dyDescent="0.25">
      <c r="A185" t="s">
        <v>21</v>
      </c>
      <c r="B185" t="s">
        <v>151</v>
      </c>
      <c r="C185">
        <v>1.41772151898734</v>
      </c>
      <c r="D185">
        <v>0.77</v>
      </c>
      <c r="E185">
        <v>1.85</v>
      </c>
    </row>
    <row r="186" spans="1:5" x14ac:dyDescent="0.25">
      <c r="A186" t="s">
        <v>21</v>
      </c>
      <c r="B186" t="s">
        <v>153</v>
      </c>
      <c r="C186">
        <v>1.41772151898734</v>
      </c>
      <c r="D186">
        <v>1.88</v>
      </c>
      <c r="E186">
        <v>0.31</v>
      </c>
    </row>
    <row r="187" spans="1:5" x14ac:dyDescent="0.25">
      <c r="A187" t="s">
        <v>21</v>
      </c>
      <c r="B187" t="s">
        <v>273</v>
      </c>
      <c r="C187">
        <v>1.41772151898734</v>
      </c>
      <c r="D187">
        <v>0.64</v>
      </c>
      <c r="E187">
        <v>0.75</v>
      </c>
    </row>
    <row r="188" spans="1:5" x14ac:dyDescent="0.25">
      <c r="A188" t="s">
        <v>21</v>
      </c>
      <c r="B188" t="s">
        <v>265</v>
      </c>
      <c r="C188">
        <v>1.41772151898734</v>
      </c>
      <c r="D188">
        <v>0.88</v>
      </c>
      <c r="E188">
        <v>0.94</v>
      </c>
    </row>
    <row r="189" spans="1:5" x14ac:dyDescent="0.25">
      <c r="A189" t="s">
        <v>21</v>
      </c>
      <c r="B189" t="s">
        <v>271</v>
      </c>
      <c r="C189">
        <v>1.41772151898734</v>
      </c>
      <c r="D189">
        <v>0.65</v>
      </c>
      <c r="E189">
        <v>1.07</v>
      </c>
    </row>
    <row r="190" spans="1:5" x14ac:dyDescent="0.25">
      <c r="A190" t="s">
        <v>21</v>
      </c>
      <c r="B190" t="s">
        <v>270</v>
      </c>
      <c r="C190">
        <v>1.41772151898734</v>
      </c>
      <c r="D190">
        <v>0.82</v>
      </c>
      <c r="E190">
        <v>1.07</v>
      </c>
    </row>
    <row r="191" spans="1:5" x14ac:dyDescent="0.25">
      <c r="A191" t="s">
        <v>154</v>
      </c>
      <c r="B191" t="s">
        <v>159</v>
      </c>
      <c r="C191">
        <v>1.33891213389121</v>
      </c>
      <c r="D191">
        <v>0.68</v>
      </c>
      <c r="E191">
        <v>0.81</v>
      </c>
    </row>
    <row r="192" spans="1:5" x14ac:dyDescent="0.25">
      <c r="A192" t="s">
        <v>154</v>
      </c>
      <c r="B192" t="s">
        <v>161</v>
      </c>
      <c r="C192">
        <v>1.33891213389121</v>
      </c>
      <c r="D192">
        <v>0.44</v>
      </c>
      <c r="E192">
        <v>0.4</v>
      </c>
    </row>
    <row r="193" spans="1:5" x14ac:dyDescent="0.25">
      <c r="A193" t="s">
        <v>154</v>
      </c>
      <c r="B193" t="s">
        <v>163</v>
      </c>
      <c r="C193">
        <v>1.33891213389121</v>
      </c>
      <c r="D193">
        <v>1.87</v>
      </c>
      <c r="E193">
        <v>0.89</v>
      </c>
    </row>
    <row r="194" spans="1:5" x14ac:dyDescent="0.25">
      <c r="A194" t="s">
        <v>154</v>
      </c>
      <c r="B194" t="s">
        <v>160</v>
      </c>
      <c r="C194">
        <v>1.33891213389121</v>
      </c>
      <c r="D194">
        <v>0.75</v>
      </c>
      <c r="E194">
        <v>0.97</v>
      </c>
    </row>
    <row r="195" spans="1:5" x14ac:dyDescent="0.25">
      <c r="A195" t="s">
        <v>154</v>
      </c>
      <c r="B195" t="s">
        <v>165</v>
      </c>
      <c r="C195">
        <v>1.33891213389121</v>
      </c>
      <c r="D195">
        <v>0.86</v>
      </c>
      <c r="E195">
        <v>1.57</v>
      </c>
    </row>
    <row r="196" spans="1:5" x14ac:dyDescent="0.25">
      <c r="A196" t="s">
        <v>154</v>
      </c>
      <c r="B196" t="s">
        <v>164</v>
      </c>
      <c r="C196">
        <v>1.33891213389121</v>
      </c>
      <c r="D196">
        <v>0.93</v>
      </c>
      <c r="E196">
        <v>1.54</v>
      </c>
    </row>
    <row r="197" spans="1:5" x14ac:dyDescent="0.25">
      <c r="A197" t="s">
        <v>154</v>
      </c>
      <c r="B197" t="s">
        <v>167</v>
      </c>
      <c r="C197">
        <v>1.33891213389121</v>
      </c>
      <c r="D197">
        <v>1.43</v>
      </c>
      <c r="E197">
        <v>0.49</v>
      </c>
    </row>
    <row r="198" spans="1:5" x14ac:dyDescent="0.25">
      <c r="A198" t="s">
        <v>154</v>
      </c>
      <c r="B198" t="s">
        <v>168</v>
      </c>
      <c r="C198">
        <v>1.33891213389121</v>
      </c>
      <c r="D198">
        <v>0.75</v>
      </c>
      <c r="E198">
        <v>0.81</v>
      </c>
    </row>
    <row r="199" spans="1:5" x14ac:dyDescent="0.25">
      <c r="A199" t="s">
        <v>154</v>
      </c>
      <c r="B199" t="s">
        <v>156</v>
      </c>
      <c r="C199">
        <v>1.33891213389121</v>
      </c>
      <c r="D199">
        <v>1.63</v>
      </c>
      <c r="E199">
        <v>0.62</v>
      </c>
    </row>
    <row r="200" spans="1:5" x14ac:dyDescent="0.25">
      <c r="A200" t="s">
        <v>154</v>
      </c>
      <c r="B200" t="s">
        <v>169</v>
      </c>
      <c r="C200">
        <v>1.33891213389121</v>
      </c>
      <c r="D200">
        <v>0.75</v>
      </c>
      <c r="E200">
        <v>1.1299999999999999</v>
      </c>
    </row>
    <row r="201" spans="1:5" x14ac:dyDescent="0.25">
      <c r="A201" t="s">
        <v>154</v>
      </c>
      <c r="B201" t="s">
        <v>162</v>
      </c>
      <c r="C201">
        <v>1.33891213389121</v>
      </c>
      <c r="D201">
        <v>0.56000000000000005</v>
      </c>
      <c r="E201">
        <v>0.81</v>
      </c>
    </row>
    <row r="202" spans="1:5" x14ac:dyDescent="0.25">
      <c r="A202" t="s">
        <v>154</v>
      </c>
      <c r="B202" t="s">
        <v>170</v>
      </c>
      <c r="C202">
        <v>1.33891213389121</v>
      </c>
      <c r="D202">
        <v>1.24</v>
      </c>
      <c r="E202">
        <v>1.7</v>
      </c>
    </row>
    <row r="203" spans="1:5" x14ac:dyDescent="0.25">
      <c r="A203" t="s">
        <v>154</v>
      </c>
      <c r="B203" t="s">
        <v>166</v>
      </c>
      <c r="C203">
        <v>1.33891213389121</v>
      </c>
      <c r="D203">
        <v>0.81</v>
      </c>
      <c r="E203">
        <v>0.71</v>
      </c>
    </row>
    <row r="204" spans="1:5" x14ac:dyDescent="0.25">
      <c r="A204" t="s">
        <v>154</v>
      </c>
      <c r="B204" t="s">
        <v>174</v>
      </c>
      <c r="C204">
        <v>1.33891213389121</v>
      </c>
      <c r="D204">
        <v>1.24</v>
      </c>
      <c r="E204">
        <v>1.21</v>
      </c>
    </row>
    <row r="205" spans="1:5" x14ac:dyDescent="0.25">
      <c r="A205" t="s">
        <v>154</v>
      </c>
      <c r="B205" t="s">
        <v>172</v>
      </c>
      <c r="C205">
        <v>1.33891213389121</v>
      </c>
      <c r="D205">
        <v>0.68</v>
      </c>
      <c r="E205">
        <v>1.1499999999999999</v>
      </c>
    </row>
    <row r="206" spans="1:5" x14ac:dyDescent="0.25">
      <c r="A206" t="s">
        <v>154</v>
      </c>
      <c r="B206" t="s">
        <v>171</v>
      </c>
      <c r="C206">
        <v>1.33891213389121</v>
      </c>
      <c r="D206">
        <v>0.75</v>
      </c>
      <c r="E206">
        <v>1.05</v>
      </c>
    </row>
    <row r="207" spans="1:5" x14ac:dyDescent="0.25">
      <c r="A207" t="s">
        <v>154</v>
      </c>
      <c r="B207" t="s">
        <v>158</v>
      </c>
      <c r="C207">
        <v>1.33891213389121</v>
      </c>
      <c r="D207">
        <v>1.06</v>
      </c>
      <c r="E207">
        <v>1.3</v>
      </c>
    </row>
    <row r="208" spans="1:5" x14ac:dyDescent="0.25">
      <c r="A208" t="s">
        <v>154</v>
      </c>
      <c r="B208" t="s">
        <v>155</v>
      </c>
      <c r="C208">
        <v>1.33891213389121</v>
      </c>
      <c r="D208">
        <v>1.49</v>
      </c>
      <c r="E208">
        <v>1.21</v>
      </c>
    </row>
    <row r="209" spans="1:5" x14ac:dyDescent="0.25">
      <c r="A209" t="s">
        <v>154</v>
      </c>
      <c r="B209" t="s">
        <v>157</v>
      </c>
      <c r="C209">
        <v>1.33891213389121</v>
      </c>
      <c r="D209">
        <v>1.31</v>
      </c>
      <c r="E209">
        <v>0.65</v>
      </c>
    </row>
    <row r="210" spans="1:5" x14ac:dyDescent="0.25">
      <c r="A210" t="s">
        <v>154</v>
      </c>
      <c r="B210" t="s">
        <v>173</v>
      </c>
      <c r="C210">
        <v>1.33891213389121</v>
      </c>
      <c r="D210">
        <v>0.81</v>
      </c>
      <c r="E210">
        <v>0.89</v>
      </c>
    </row>
    <row r="211" spans="1:5" x14ac:dyDescent="0.25">
      <c r="A211" t="s">
        <v>175</v>
      </c>
      <c r="B211" t="s">
        <v>284</v>
      </c>
      <c r="C211">
        <v>1.18055555555556</v>
      </c>
      <c r="D211">
        <v>1.31</v>
      </c>
      <c r="E211">
        <v>1.07</v>
      </c>
    </row>
    <row r="212" spans="1:5" x14ac:dyDescent="0.25">
      <c r="A212" t="s">
        <v>175</v>
      </c>
      <c r="B212" t="s">
        <v>179</v>
      </c>
      <c r="C212">
        <v>1.18055555555556</v>
      </c>
      <c r="D212">
        <v>0.94</v>
      </c>
      <c r="E212">
        <v>1.81</v>
      </c>
    </row>
    <row r="213" spans="1:5" x14ac:dyDescent="0.25">
      <c r="A213" t="s">
        <v>175</v>
      </c>
      <c r="B213" t="s">
        <v>282</v>
      </c>
      <c r="C213">
        <v>1.18055555555556</v>
      </c>
      <c r="D213">
        <v>1.02</v>
      </c>
      <c r="E213">
        <v>0.63</v>
      </c>
    </row>
    <row r="214" spans="1:5" x14ac:dyDescent="0.25">
      <c r="A214" t="s">
        <v>175</v>
      </c>
      <c r="B214" t="s">
        <v>176</v>
      </c>
      <c r="C214">
        <v>1.18055555555556</v>
      </c>
      <c r="D214">
        <v>0.93</v>
      </c>
      <c r="E214">
        <v>0.72</v>
      </c>
    </row>
    <row r="215" spans="1:5" x14ac:dyDescent="0.25">
      <c r="A215" t="s">
        <v>175</v>
      </c>
      <c r="B215" t="s">
        <v>285</v>
      </c>
      <c r="C215">
        <v>1.18055555555556</v>
      </c>
      <c r="D215">
        <v>1.08</v>
      </c>
      <c r="E215">
        <v>1.23</v>
      </c>
    </row>
    <row r="216" spans="1:5" x14ac:dyDescent="0.25">
      <c r="A216" t="s">
        <v>175</v>
      </c>
      <c r="B216" t="s">
        <v>277</v>
      </c>
      <c r="C216">
        <v>1.18055555555556</v>
      </c>
      <c r="D216">
        <v>0.59</v>
      </c>
      <c r="E216">
        <v>1</v>
      </c>
    </row>
    <row r="217" spans="1:5" x14ac:dyDescent="0.25">
      <c r="A217" t="s">
        <v>175</v>
      </c>
      <c r="B217" t="s">
        <v>281</v>
      </c>
      <c r="C217">
        <v>1.18055555555556</v>
      </c>
      <c r="D217">
        <v>0.59</v>
      </c>
      <c r="E217">
        <v>1.54</v>
      </c>
    </row>
    <row r="218" spans="1:5" x14ac:dyDescent="0.25">
      <c r="A218" t="s">
        <v>175</v>
      </c>
      <c r="B218" t="s">
        <v>178</v>
      </c>
      <c r="C218">
        <v>1.18055555555556</v>
      </c>
      <c r="D218">
        <v>0.28000000000000003</v>
      </c>
      <c r="E218">
        <v>1.01</v>
      </c>
    </row>
    <row r="219" spans="1:5" x14ac:dyDescent="0.25">
      <c r="A219" t="s">
        <v>175</v>
      </c>
      <c r="B219" t="s">
        <v>278</v>
      </c>
      <c r="C219">
        <v>1.18055555555556</v>
      </c>
      <c r="D219">
        <v>0.69</v>
      </c>
      <c r="E219">
        <v>1.56</v>
      </c>
    </row>
    <row r="220" spans="1:5" x14ac:dyDescent="0.25">
      <c r="A220" t="s">
        <v>175</v>
      </c>
      <c r="B220" t="s">
        <v>276</v>
      </c>
      <c r="C220">
        <v>1.18055555555556</v>
      </c>
      <c r="D220">
        <v>2.39</v>
      </c>
      <c r="E220">
        <v>0.16</v>
      </c>
    </row>
    <row r="221" spans="1:5" x14ac:dyDescent="0.25">
      <c r="A221" t="s">
        <v>175</v>
      </c>
      <c r="B221" t="s">
        <v>279</v>
      </c>
      <c r="C221">
        <v>1.18055555555556</v>
      </c>
      <c r="D221">
        <v>1.85</v>
      </c>
      <c r="E221">
        <v>0.74</v>
      </c>
    </row>
    <row r="222" spans="1:5" x14ac:dyDescent="0.25">
      <c r="A222" t="s">
        <v>175</v>
      </c>
      <c r="B222" t="s">
        <v>283</v>
      </c>
      <c r="C222">
        <v>1.18055555555556</v>
      </c>
      <c r="D222">
        <v>0.85</v>
      </c>
      <c r="E222">
        <v>0.36</v>
      </c>
    </row>
    <row r="223" spans="1:5" x14ac:dyDescent="0.25">
      <c r="A223" t="s">
        <v>175</v>
      </c>
      <c r="B223" t="s">
        <v>177</v>
      </c>
      <c r="C223">
        <v>1.18055555555556</v>
      </c>
      <c r="D223">
        <v>0.69</v>
      </c>
      <c r="E223">
        <v>1.23</v>
      </c>
    </row>
    <row r="224" spans="1:5" x14ac:dyDescent="0.25">
      <c r="A224" t="s">
        <v>175</v>
      </c>
      <c r="B224" t="s">
        <v>280</v>
      </c>
      <c r="C224">
        <v>1.18055555555556</v>
      </c>
      <c r="D224">
        <v>0.51</v>
      </c>
      <c r="E224">
        <v>1</v>
      </c>
    </row>
    <row r="225" spans="1:5" x14ac:dyDescent="0.25">
      <c r="A225" t="s">
        <v>24</v>
      </c>
      <c r="B225" t="s">
        <v>292</v>
      </c>
      <c r="C225">
        <v>1.6</v>
      </c>
      <c r="D225">
        <v>1.48</v>
      </c>
      <c r="E225">
        <v>1</v>
      </c>
    </row>
    <row r="226" spans="1:5" x14ac:dyDescent="0.25">
      <c r="A226" t="s">
        <v>24</v>
      </c>
      <c r="B226" t="s">
        <v>289</v>
      </c>
      <c r="C226">
        <v>1.6</v>
      </c>
      <c r="D226">
        <v>0.68</v>
      </c>
      <c r="E226">
        <v>1.32</v>
      </c>
    </row>
    <row r="227" spans="1:5" x14ac:dyDescent="0.25">
      <c r="A227" t="s">
        <v>24</v>
      </c>
      <c r="B227" t="s">
        <v>180</v>
      </c>
      <c r="C227">
        <v>1.6</v>
      </c>
      <c r="D227">
        <v>1.1200000000000001</v>
      </c>
      <c r="E227">
        <v>1.31</v>
      </c>
    </row>
    <row r="228" spans="1:5" x14ac:dyDescent="0.25">
      <c r="A228" t="s">
        <v>24</v>
      </c>
      <c r="B228" t="s">
        <v>326</v>
      </c>
      <c r="C228">
        <v>1.6</v>
      </c>
      <c r="D228">
        <v>0.81</v>
      </c>
      <c r="E228">
        <v>1.31</v>
      </c>
    </row>
    <row r="229" spans="1:5" x14ac:dyDescent="0.25">
      <c r="A229" t="s">
        <v>24</v>
      </c>
      <c r="B229" t="s">
        <v>288</v>
      </c>
      <c r="C229">
        <v>1.6</v>
      </c>
      <c r="D229">
        <v>0.81</v>
      </c>
      <c r="E229">
        <v>1.38</v>
      </c>
    </row>
    <row r="230" spans="1:5" x14ac:dyDescent="0.25">
      <c r="A230" t="s">
        <v>24</v>
      </c>
      <c r="B230" t="s">
        <v>287</v>
      </c>
      <c r="C230">
        <v>1.6</v>
      </c>
      <c r="D230">
        <v>0.62</v>
      </c>
      <c r="E230">
        <v>0.69</v>
      </c>
    </row>
    <row r="231" spans="1:5" x14ac:dyDescent="0.25">
      <c r="A231" t="s">
        <v>24</v>
      </c>
      <c r="B231" t="s">
        <v>293</v>
      </c>
      <c r="C231">
        <v>1.6</v>
      </c>
      <c r="D231">
        <v>0.91</v>
      </c>
      <c r="E231">
        <v>1.07</v>
      </c>
    </row>
    <row r="232" spans="1:5" x14ac:dyDescent="0.25">
      <c r="A232" t="s">
        <v>24</v>
      </c>
      <c r="B232" t="s">
        <v>294</v>
      </c>
      <c r="C232">
        <v>1.6</v>
      </c>
      <c r="D232">
        <v>1.81</v>
      </c>
      <c r="E232">
        <v>0.9</v>
      </c>
    </row>
    <row r="233" spans="1:5" x14ac:dyDescent="0.25">
      <c r="A233" t="s">
        <v>24</v>
      </c>
      <c r="B233" t="s">
        <v>295</v>
      </c>
      <c r="C233">
        <v>1.6</v>
      </c>
      <c r="D233">
        <v>1.31</v>
      </c>
      <c r="E233">
        <v>0.5</v>
      </c>
    </row>
    <row r="234" spans="1:5" x14ac:dyDescent="0.25">
      <c r="A234" t="s">
        <v>24</v>
      </c>
      <c r="B234" t="s">
        <v>25</v>
      </c>
      <c r="C234">
        <v>1.6</v>
      </c>
      <c r="D234">
        <v>0.97</v>
      </c>
      <c r="E234">
        <v>0.88</v>
      </c>
    </row>
    <row r="235" spans="1:5" x14ac:dyDescent="0.25">
      <c r="A235" t="s">
        <v>24</v>
      </c>
      <c r="B235" t="s">
        <v>327</v>
      </c>
      <c r="C235">
        <v>1.6</v>
      </c>
      <c r="D235">
        <v>1.36</v>
      </c>
      <c r="E235">
        <v>0.94</v>
      </c>
    </row>
    <row r="236" spans="1:5" x14ac:dyDescent="0.25">
      <c r="A236" t="s">
        <v>24</v>
      </c>
      <c r="B236" t="s">
        <v>286</v>
      </c>
      <c r="C236">
        <v>1.6</v>
      </c>
      <c r="D236">
        <v>1.69</v>
      </c>
      <c r="E236">
        <v>0.69</v>
      </c>
    </row>
    <row r="237" spans="1:5" x14ac:dyDescent="0.25">
      <c r="A237" t="s">
        <v>24</v>
      </c>
      <c r="B237" t="s">
        <v>291</v>
      </c>
      <c r="C237">
        <v>1.6</v>
      </c>
      <c r="D237">
        <v>0.17</v>
      </c>
      <c r="E237">
        <v>1.1299999999999999</v>
      </c>
    </row>
    <row r="238" spans="1:5" x14ac:dyDescent="0.25">
      <c r="A238" t="s">
        <v>24</v>
      </c>
      <c r="B238" t="s">
        <v>26</v>
      </c>
      <c r="C238">
        <v>1.6</v>
      </c>
      <c r="D238">
        <v>1.59</v>
      </c>
      <c r="E238">
        <v>0.82</v>
      </c>
    </row>
    <row r="239" spans="1:5" x14ac:dyDescent="0.25">
      <c r="A239" t="s">
        <v>24</v>
      </c>
      <c r="B239" t="s">
        <v>184</v>
      </c>
      <c r="C239">
        <v>1.6</v>
      </c>
      <c r="D239">
        <v>1.06</v>
      </c>
      <c r="E239">
        <v>1.1100000000000001</v>
      </c>
    </row>
    <row r="240" spans="1:5" x14ac:dyDescent="0.25">
      <c r="A240" t="s">
        <v>24</v>
      </c>
      <c r="B240" t="s">
        <v>290</v>
      </c>
      <c r="C240">
        <v>1.6</v>
      </c>
      <c r="D240">
        <v>0.87</v>
      </c>
      <c r="E240">
        <v>0.97</v>
      </c>
    </row>
    <row r="241" spans="1:5" x14ac:dyDescent="0.25">
      <c r="A241" t="s">
        <v>24</v>
      </c>
      <c r="B241" t="s">
        <v>183</v>
      </c>
      <c r="C241">
        <v>1.6</v>
      </c>
      <c r="D241">
        <v>0.62</v>
      </c>
      <c r="E241">
        <v>1.31</v>
      </c>
    </row>
    <row r="242" spans="1:5" x14ac:dyDescent="0.25">
      <c r="A242" t="s">
        <v>24</v>
      </c>
      <c r="B242" t="s">
        <v>182</v>
      </c>
      <c r="C242">
        <v>1.6</v>
      </c>
      <c r="D242">
        <v>0.87</v>
      </c>
      <c r="E242">
        <v>1.31</v>
      </c>
    </row>
    <row r="243" spans="1:5" x14ac:dyDescent="0.25">
      <c r="A243" t="s">
        <v>24</v>
      </c>
      <c r="B243" t="s">
        <v>185</v>
      </c>
      <c r="C243">
        <v>1.6</v>
      </c>
      <c r="D243">
        <v>0.51</v>
      </c>
      <c r="E243">
        <v>0.75</v>
      </c>
    </row>
    <row r="244" spans="1:5" x14ac:dyDescent="0.25">
      <c r="A244" t="s">
        <v>24</v>
      </c>
      <c r="B244" t="s">
        <v>181</v>
      </c>
      <c r="C244">
        <v>1.6</v>
      </c>
      <c r="D244">
        <v>0.75</v>
      </c>
      <c r="E244">
        <v>0.69</v>
      </c>
    </row>
    <row r="245" spans="1:5" x14ac:dyDescent="0.25">
      <c r="A245" t="s">
        <v>27</v>
      </c>
      <c r="B245" t="s">
        <v>187</v>
      </c>
      <c r="C245">
        <v>1.30952380952381</v>
      </c>
      <c r="D245">
        <v>0.69</v>
      </c>
      <c r="E245">
        <v>1.1000000000000001</v>
      </c>
    </row>
    <row r="246" spans="1:5" x14ac:dyDescent="0.25">
      <c r="A246" t="s">
        <v>27</v>
      </c>
      <c r="B246" t="s">
        <v>191</v>
      </c>
      <c r="C246">
        <v>1.30952380952381</v>
      </c>
      <c r="D246">
        <v>1.32</v>
      </c>
      <c r="E246">
        <v>1.58</v>
      </c>
    </row>
    <row r="247" spans="1:5" x14ac:dyDescent="0.25">
      <c r="A247" t="s">
        <v>27</v>
      </c>
      <c r="B247" t="s">
        <v>28</v>
      </c>
      <c r="C247">
        <v>1.30952380952381</v>
      </c>
      <c r="D247">
        <v>1.3</v>
      </c>
      <c r="E247">
        <v>0.83</v>
      </c>
    </row>
    <row r="248" spans="1:5" x14ac:dyDescent="0.25">
      <c r="A248" t="s">
        <v>27</v>
      </c>
      <c r="B248" t="s">
        <v>186</v>
      </c>
      <c r="C248">
        <v>1.30952380952381</v>
      </c>
      <c r="D248">
        <v>1.37</v>
      </c>
      <c r="E248">
        <v>0.64</v>
      </c>
    </row>
    <row r="249" spans="1:5" x14ac:dyDescent="0.25">
      <c r="A249" t="s">
        <v>27</v>
      </c>
      <c r="B249" t="s">
        <v>189</v>
      </c>
      <c r="C249">
        <v>1.30952380952381</v>
      </c>
      <c r="D249">
        <v>0.35</v>
      </c>
      <c r="E249">
        <v>0.83</v>
      </c>
    </row>
    <row r="250" spans="1:5" x14ac:dyDescent="0.25">
      <c r="A250" t="s">
        <v>27</v>
      </c>
      <c r="B250" t="s">
        <v>297</v>
      </c>
      <c r="C250">
        <v>1.30952380952381</v>
      </c>
      <c r="D250">
        <v>0.76</v>
      </c>
      <c r="E250">
        <v>1.25</v>
      </c>
    </row>
    <row r="251" spans="1:5" x14ac:dyDescent="0.25">
      <c r="A251" t="s">
        <v>27</v>
      </c>
      <c r="B251" t="s">
        <v>298</v>
      </c>
      <c r="C251">
        <v>1.30952380952381</v>
      </c>
      <c r="D251">
        <v>1.53</v>
      </c>
      <c r="E251">
        <v>0.55000000000000004</v>
      </c>
    </row>
    <row r="252" spans="1:5" x14ac:dyDescent="0.25">
      <c r="A252" t="s">
        <v>27</v>
      </c>
      <c r="B252" t="s">
        <v>31</v>
      </c>
      <c r="C252">
        <v>1.30952380952381</v>
      </c>
      <c r="D252">
        <v>0.62</v>
      </c>
      <c r="E252">
        <v>1</v>
      </c>
    </row>
    <row r="253" spans="1:5" x14ac:dyDescent="0.25">
      <c r="A253" t="s">
        <v>27</v>
      </c>
      <c r="B253" t="s">
        <v>195</v>
      </c>
      <c r="C253">
        <v>1.30952380952381</v>
      </c>
      <c r="D253">
        <v>1.46</v>
      </c>
      <c r="E253">
        <v>1.33</v>
      </c>
    </row>
    <row r="254" spans="1:5" x14ac:dyDescent="0.25">
      <c r="A254" t="s">
        <v>27</v>
      </c>
      <c r="B254" t="s">
        <v>188</v>
      </c>
      <c r="C254">
        <v>1.30952380952381</v>
      </c>
      <c r="D254">
        <v>1.37</v>
      </c>
      <c r="E254">
        <v>0.55000000000000004</v>
      </c>
    </row>
    <row r="255" spans="1:5" x14ac:dyDescent="0.25">
      <c r="A255" t="s">
        <v>27</v>
      </c>
      <c r="B255" t="s">
        <v>296</v>
      </c>
      <c r="C255">
        <v>1.30952380952381</v>
      </c>
      <c r="D255">
        <v>0.69</v>
      </c>
      <c r="E255">
        <v>1.42</v>
      </c>
    </row>
    <row r="256" spans="1:5" x14ac:dyDescent="0.25">
      <c r="A256" t="s">
        <v>27</v>
      </c>
      <c r="B256" t="s">
        <v>190</v>
      </c>
      <c r="C256">
        <v>1.30952380952381</v>
      </c>
      <c r="D256">
        <v>0.76</v>
      </c>
      <c r="E256">
        <v>0.83</v>
      </c>
    </row>
    <row r="257" spans="1:5" x14ac:dyDescent="0.25">
      <c r="A257" t="s">
        <v>27</v>
      </c>
      <c r="B257" t="s">
        <v>192</v>
      </c>
      <c r="C257">
        <v>1.30952380952381</v>
      </c>
      <c r="D257">
        <v>1.1100000000000001</v>
      </c>
      <c r="E257">
        <v>1.08</v>
      </c>
    </row>
    <row r="258" spans="1:5" x14ac:dyDescent="0.25">
      <c r="A258" t="s">
        <v>27</v>
      </c>
      <c r="B258" t="s">
        <v>329</v>
      </c>
      <c r="C258">
        <v>1.30952380952381</v>
      </c>
      <c r="D258">
        <v>0.9</v>
      </c>
      <c r="E258">
        <v>1.08</v>
      </c>
    </row>
    <row r="259" spans="1:5" x14ac:dyDescent="0.25">
      <c r="A259" t="s">
        <v>27</v>
      </c>
      <c r="B259" t="s">
        <v>194</v>
      </c>
      <c r="C259">
        <v>1.30952380952381</v>
      </c>
      <c r="D259">
        <v>0.69</v>
      </c>
      <c r="E259">
        <v>1.01</v>
      </c>
    </row>
    <row r="260" spans="1:5" x14ac:dyDescent="0.25">
      <c r="A260" t="s">
        <v>27</v>
      </c>
      <c r="B260" t="s">
        <v>299</v>
      </c>
      <c r="C260">
        <v>1.30952380952381</v>
      </c>
      <c r="D260">
        <v>1.25</v>
      </c>
      <c r="E260">
        <v>0.67</v>
      </c>
    </row>
    <row r="261" spans="1:5" x14ac:dyDescent="0.25">
      <c r="A261" t="s">
        <v>27</v>
      </c>
      <c r="B261" t="s">
        <v>328</v>
      </c>
      <c r="C261">
        <v>1.30952380952381</v>
      </c>
      <c r="D261">
        <v>1.37</v>
      </c>
      <c r="E261">
        <v>0.64</v>
      </c>
    </row>
    <row r="262" spans="1:5" x14ac:dyDescent="0.25">
      <c r="A262" t="s">
        <v>27</v>
      </c>
      <c r="B262" t="s">
        <v>193</v>
      </c>
      <c r="C262">
        <v>1.30952380952381</v>
      </c>
      <c r="D262">
        <v>0.92</v>
      </c>
      <c r="E262">
        <v>0.73</v>
      </c>
    </row>
    <row r="263" spans="1:5" x14ac:dyDescent="0.25">
      <c r="A263" t="s">
        <v>27</v>
      </c>
      <c r="B263" t="s">
        <v>30</v>
      </c>
      <c r="C263">
        <v>1.30952380952381</v>
      </c>
      <c r="D263">
        <v>0.84</v>
      </c>
      <c r="E263">
        <v>1.01</v>
      </c>
    </row>
    <row r="264" spans="1:5" x14ac:dyDescent="0.25">
      <c r="A264" t="s">
        <v>27</v>
      </c>
      <c r="B264" t="s">
        <v>29</v>
      </c>
      <c r="C264">
        <v>1.30952380952381</v>
      </c>
      <c r="D264">
        <v>0.76</v>
      </c>
      <c r="E264">
        <v>1.67</v>
      </c>
    </row>
    <row r="265" spans="1:5" x14ac:dyDescent="0.25">
      <c r="A265" t="s">
        <v>196</v>
      </c>
      <c r="B265" t="s">
        <v>205</v>
      </c>
      <c r="C265">
        <v>1.58378378378378</v>
      </c>
      <c r="D265">
        <v>1.1399999999999999</v>
      </c>
      <c r="E265">
        <v>0.94</v>
      </c>
    </row>
    <row r="266" spans="1:5" x14ac:dyDescent="0.25">
      <c r="A266" t="s">
        <v>196</v>
      </c>
      <c r="B266" t="s">
        <v>306</v>
      </c>
      <c r="C266">
        <v>1.58378378378378</v>
      </c>
      <c r="D266">
        <v>1.96</v>
      </c>
      <c r="E266">
        <v>0.61</v>
      </c>
    </row>
    <row r="267" spans="1:5" x14ac:dyDescent="0.25">
      <c r="A267" t="s">
        <v>196</v>
      </c>
      <c r="B267" t="s">
        <v>206</v>
      </c>
      <c r="C267">
        <v>1.58378378378378</v>
      </c>
      <c r="D267">
        <v>0.56999999999999995</v>
      </c>
      <c r="E267">
        <v>1.41</v>
      </c>
    </row>
    <row r="268" spans="1:5" x14ac:dyDescent="0.25">
      <c r="A268" t="s">
        <v>196</v>
      </c>
      <c r="B268" t="s">
        <v>197</v>
      </c>
      <c r="C268">
        <v>1.58378378378378</v>
      </c>
      <c r="D268">
        <v>0.75</v>
      </c>
      <c r="E268">
        <v>1.9</v>
      </c>
    </row>
    <row r="269" spans="1:5" x14ac:dyDescent="0.25">
      <c r="A269" t="s">
        <v>196</v>
      </c>
      <c r="B269" t="s">
        <v>307</v>
      </c>
      <c r="C269">
        <v>1.58378378378378</v>
      </c>
      <c r="D269">
        <v>1.1399999999999999</v>
      </c>
      <c r="E269">
        <v>0.61</v>
      </c>
    </row>
    <row r="270" spans="1:5" x14ac:dyDescent="0.25">
      <c r="A270" t="s">
        <v>196</v>
      </c>
      <c r="B270" t="s">
        <v>204</v>
      </c>
      <c r="C270">
        <v>1.58378378378378</v>
      </c>
      <c r="D270">
        <v>0.98</v>
      </c>
      <c r="E270">
        <v>1.41</v>
      </c>
    </row>
    <row r="271" spans="1:5" x14ac:dyDescent="0.25">
      <c r="A271" t="s">
        <v>196</v>
      </c>
      <c r="B271" t="s">
        <v>302</v>
      </c>
      <c r="C271">
        <v>1.58378378378378</v>
      </c>
      <c r="D271">
        <v>0.82</v>
      </c>
      <c r="E271">
        <v>0.54</v>
      </c>
    </row>
    <row r="272" spans="1:5" x14ac:dyDescent="0.25">
      <c r="A272" t="s">
        <v>196</v>
      </c>
      <c r="B272" t="s">
        <v>305</v>
      </c>
      <c r="C272">
        <v>1.58378378378378</v>
      </c>
      <c r="D272">
        <v>1.01</v>
      </c>
      <c r="E272">
        <v>0.74</v>
      </c>
    </row>
    <row r="273" spans="1:5" x14ac:dyDescent="0.25">
      <c r="A273" t="s">
        <v>196</v>
      </c>
      <c r="B273" t="s">
        <v>202</v>
      </c>
      <c r="C273">
        <v>1.58378378378378</v>
      </c>
      <c r="D273">
        <v>0.95</v>
      </c>
      <c r="E273">
        <v>0.61</v>
      </c>
    </row>
    <row r="274" spans="1:5" x14ac:dyDescent="0.25">
      <c r="A274" t="s">
        <v>196</v>
      </c>
      <c r="B274" t="s">
        <v>200</v>
      </c>
      <c r="C274">
        <v>1.58378378378378</v>
      </c>
      <c r="D274">
        <v>1.52</v>
      </c>
      <c r="E274">
        <v>0.4</v>
      </c>
    </row>
    <row r="275" spans="1:5" x14ac:dyDescent="0.25">
      <c r="A275" t="s">
        <v>196</v>
      </c>
      <c r="B275" t="s">
        <v>199</v>
      </c>
      <c r="C275">
        <v>1.58378378378378</v>
      </c>
      <c r="D275">
        <v>1.2</v>
      </c>
      <c r="E275">
        <v>1.41</v>
      </c>
    </row>
    <row r="276" spans="1:5" x14ac:dyDescent="0.25">
      <c r="A276" t="s">
        <v>196</v>
      </c>
      <c r="B276" t="s">
        <v>303</v>
      </c>
      <c r="C276">
        <v>1.58378378378378</v>
      </c>
      <c r="D276">
        <v>0.8</v>
      </c>
      <c r="E276">
        <v>0.92</v>
      </c>
    </row>
    <row r="277" spans="1:5" x14ac:dyDescent="0.25">
      <c r="A277" t="s">
        <v>196</v>
      </c>
      <c r="B277" t="s">
        <v>201</v>
      </c>
      <c r="C277">
        <v>1.58378378378378</v>
      </c>
      <c r="D277">
        <v>1.03</v>
      </c>
      <c r="E277">
        <v>0.92</v>
      </c>
    </row>
    <row r="278" spans="1:5" x14ac:dyDescent="0.25">
      <c r="A278" t="s">
        <v>196</v>
      </c>
      <c r="B278" t="s">
        <v>304</v>
      </c>
      <c r="C278">
        <v>1.58378378378378</v>
      </c>
      <c r="D278">
        <v>0.95</v>
      </c>
      <c r="E278">
        <v>1.88</v>
      </c>
    </row>
    <row r="279" spans="1:5" x14ac:dyDescent="0.25">
      <c r="A279" t="s">
        <v>196</v>
      </c>
      <c r="B279" t="s">
        <v>198</v>
      </c>
      <c r="C279">
        <v>1.58378378378378</v>
      </c>
      <c r="D279">
        <v>1.07</v>
      </c>
      <c r="E279">
        <v>0.27</v>
      </c>
    </row>
    <row r="280" spans="1:5" x14ac:dyDescent="0.25">
      <c r="A280" t="s">
        <v>196</v>
      </c>
      <c r="B280" t="s">
        <v>300</v>
      </c>
      <c r="C280">
        <v>1.58378378378378</v>
      </c>
      <c r="D280">
        <v>0.63</v>
      </c>
      <c r="E280">
        <v>1.1399999999999999</v>
      </c>
    </row>
    <row r="281" spans="1:5" x14ac:dyDescent="0.25">
      <c r="A281" t="s">
        <v>196</v>
      </c>
      <c r="B281" t="s">
        <v>301</v>
      </c>
      <c r="C281">
        <v>1.58378378378378</v>
      </c>
      <c r="D281">
        <v>0.95</v>
      </c>
      <c r="E281">
        <v>1.41</v>
      </c>
    </row>
    <row r="282" spans="1:5" x14ac:dyDescent="0.25">
      <c r="A282" t="s">
        <v>196</v>
      </c>
      <c r="B282" t="s">
        <v>203</v>
      </c>
      <c r="C282">
        <v>1.58378378378378</v>
      </c>
      <c r="D282">
        <v>0.63</v>
      </c>
      <c r="E282">
        <v>0.8</v>
      </c>
    </row>
    <row r="283" spans="1:5" x14ac:dyDescent="0.25">
      <c r="A283" t="s">
        <v>32</v>
      </c>
      <c r="B283" t="s">
        <v>331</v>
      </c>
      <c r="C283">
        <v>1.2292993630573199</v>
      </c>
      <c r="D283">
        <v>0.65</v>
      </c>
      <c r="E283">
        <v>0.79</v>
      </c>
    </row>
    <row r="284" spans="1:5" x14ac:dyDescent="0.25">
      <c r="A284" t="s">
        <v>32</v>
      </c>
      <c r="B284" t="s">
        <v>36</v>
      </c>
      <c r="C284">
        <v>1.2292993630573199</v>
      </c>
      <c r="D284">
        <v>1.46</v>
      </c>
      <c r="E284">
        <v>0.71</v>
      </c>
    </row>
    <row r="285" spans="1:5" x14ac:dyDescent="0.25">
      <c r="A285" t="s">
        <v>32</v>
      </c>
      <c r="B285" t="s">
        <v>212</v>
      </c>
      <c r="C285">
        <v>1.2292993630573199</v>
      </c>
      <c r="D285">
        <v>0.61</v>
      </c>
      <c r="E285">
        <v>1.65</v>
      </c>
    </row>
    <row r="286" spans="1:5" x14ac:dyDescent="0.25">
      <c r="A286" t="s">
        <v>32</v>
      </c>
      <c r="B286" t="s">
        <v>311</v>
      </c>
      <c r="C286">
        <v>1.2292993630573199</v>
      </c>
      <c r="D286">
        <v>0.81</v>
      </c>
      <c r="E286">
        <v>1.86</v>
      </c>
    </row>
    <row r="287" spans="1:5" x14ac:dyDescent="0.25">
      <c r="A287" t="s">
        <v>32</v>
      </c>
      <c r="B287" t="s">
        <v>210</v>
      </c>
      <c r="C287">
        <v>1.2292993630573199</v>
      </c>
      <c r="D287">
        <v>1.1399999999999999</v>
      </c>
      <c r="E287">
        <v>1.1499999999999999</v>
      </c>
    </row>
    <row r="288" spans="1:5" x14ac:dyDescent="0.25">
      <c r="A288" t="s">
        <v>32</v>
      </c>
      <c r="B288" t="s">
        <v>312</v>
      </c>
      <c r="C288">
        <v>1.2292993630573199</v>
      </c>
      <c r="D288">
        <v>0.61</v>
      </c>
      <c r="E288">
        <v>0.88</v>
      </c>
    </row>
    <row r="289" spans="1:5" x14ac:dyDescent="0.25">
      <c r="A289" t="s">
        <v>32</v>
      </c>
      <c r="B289" t="s">
        <v>209</v>
      </c>
      <c r="C289">
        <v>1.2292993630573199</v>
      </c>
      <c r="D289">
        <v>0.81</v>
      </c>
      <c r="E289">
        <v>1.1000000000000001</v>
      </c>
    </row>
    <row r="290" spans="1:5" x14ac:dyDescent="0.25">
      <c r="A290" t="s">
        <v>32</v>
      </c>
      <c r="B290" t="s">
        <v>313</v>
      </c>
      <c r="C290">
        <v>1.2292993630573199</v>
      </c>
      <c r="D290">
        <v>0.54</v>
      </c>
      <c r="E290">
        <v>1.18</v>
      </c>
    </row>
    <row r="291" spans="1:5" x14ac:dyDescent="0.25">
      <c r="A291" t="s">
        <v>32</v>
      </c>
      <c r="B291" t="s">
        <v>309</v>
      </c>
      <c r="C291">
        <v>1.2292993630573199</v>
      </c>
      <c r="D291">
        <v>0.99</v>
      </c>
      <c r="E291">
        <v>1.18</v>
      </c>
    </row>
    <row r="292" spans="1:5" x14ac:dyDescent="0.25">
      <c r="A292" t="s">
        <v>32</v>
      </c>
      <c r="B292" t="s">
        <v>308</v>
      </c>
      <c r="C292">
        <v>1.2292993630573199</v>
      </c>
      <c r="D292">
        <v>0.99</v>
      </c>
      <c r="E292">
        <v>1.18</v>
      </c>
    </row>
    <row r="293" spans="1:5" x14ac:dyDescent="0.25">
      <c r="A293" t="s">
        <v>32</v>
      </c>
      <c r="B293" t="s">
        <v>207</v>
      </c>
      <c r="C293">
        <v>1.2292993630573199</v>
      </c>
      <c r="D293">
        <v>1.42</v>
      </c>
      <c r="E293">
        <v>0.77</v>
      </c>
    </row>
    <row r="294" spans="1:5" x14ac:dyDescent="0.25">
      <c r="A294" t="s">
        <v>32</v>
      </c>
      <c r="B294" t="s">
        <v>330</v>
      </c>
      <c r="C294">
        <v>1.2292993630573199</v>
      </c>
      <c r="D294">
        <v>0.71</v>
      </c>
      <c r="E294">
        <v>0.77</v>
      </c>
    </row>
    <row r="295" spans="1:5" x14ac:dyDescent="0.25">
      <c r="A295" t="s">
        <v>32</v>
      </c>
      <c r="B295" t="s">
        <v>35</v>
      </c>
      <c r="C295">
        <v>1.2292993630573199</v>
      </c>
      <c r="D295">
        <v>1.9</v>
      </c>
      <c r="E295">
        <v>0.88</v>
      </c>
    </row>
    <row r="296" spans="1:5" x14ac:dyDescent="0.25">
      <c r="A296" t="s">
        <v>32</v>
      </c>
      <c r="B296" t="s">
        <v>34</v>
      </c>
      <c r="C296">
        <v>1.2292993630573199</v>
      </c>
      <c r="D296">
        <v>0.71</v>
      </c>
      <c r="E296">
        <v>0.88</v>
      </c>
    </row>
    <row r="297" spans="1:5" x14ac:dyDescent="0.25">
      <c r="A297" t="s">
        <v>32</v>
      </c>
      <c r="B297" t="s">
        <v>310</v>
      </c>
      <c r="C297">
        <v>1.2292993630573199</v>
      </c>
      <c r="D297">
        <v>0.71</v>
      </c>
      <c r="E297">
        <v>1.1000000000000001</v>
      </c>
    </row>
    <row r="298" spans="1:5" x14ac:dyDescent="0.25">
      <c r="A298" t="s">
        <v>32</v>
      </c>
      <c r="B298" t="s">
        <v>208</v>
      </c>
      <c r="C298">
        <v>1.2292993630573199</v>
      </c>
      <c r="D298">
        <v>1.27</v>
      </c>
      <c r="E298">
        <v>0.59</v>
      </c>
    </row>
    <row r="299" spans="1:5" x14ac:dyDescent="0.25">
      <c r="A299" t="s">
        <v>32</v>
      </c>
      <c r="B299" t="s">
        <v>33</v>
      </c>
      <c r="C299">
        <v>1.2292993630573199</v>
      </c>
      <c r="D299">
        <v>1.63</v>
      </c>
      <c r="E299">
        <v>0.55000000000000004</v>
      </c>
    </row>
    <row r="300" spans="1:5" x14ac:dyDescent="0.25">
      <c r="A300" t="s">
        <v>32</v>
      </c>
      <c r="B300" t="s">
        <v>211</v>
      </c>
      <c r="C300">
        <v>1.2292993630573199</v>
      </c>
      <c r="D300">
        <v>0.9</v>
      </c>
      <c r="E300">
        <v>0.78</v>
      </c>
    </row>
    <row r="301" spans="1:5" x14ac:dyDescent="0.25">
      <c r="A301" t="s">
        <v>213</v>
      </c>
      <c r="B301" t="s">
        <v>221</v>
      </c>
      <c r="C301">
        <v>1.25308641975309</v>
      </c>
      <c r="D301">
        <v>1.2</v>
      </c>
      <c r="E301">
        <v>0.94</v>
      </c>
    </row>
    <row r="302" spans="1:5" x14ac:dyDescent="0.25">
      <c r="A302" t="s">
        <v>213</v>
      </c>
      <c r="B302" t="s">
        <v>214</v>
      </c>
      <c r="C302">
        <v>1.25308641975309</v>
      </c>
      <c r="D302">
        <v>1.6</v>
      </c>
      <c r="E302">
        <v>0.59</v>
      </c>
    </row>
    <row r="303" spans="1:5" x14ac:dyDescent="0.25">
      <c r="A303" t="s">
        <v>213</v>
      </c>
      <c r="B303" t="s">
        <v>217</v>
      </c>
      <c r="C303">
        <v>1.25308641975309</v>
      </c>
      <c r="D303">
        <v>0.86</v>
      </c>
      <c r="E303">
        <v>1.17</v>
      </c>
    </row>
    <row r="304" spans="1:5" x14ac:dyDescent="0.25">
      <c r="A304" t="s">
        <v>213</v>
      </c>
      <c r="B304" t="s">
        <v>216</v>
      </c>
      <c r="C304">
        <v>1.25308641975309</v>
      </c>
      <c r="D304">
        <v>0.63</v>
      </c>
      <c r="E304">
        <v>1.35</v>
      </c>
    </row>
    <row r="305" spans="1:5" x14ac:dyDescent="0.25">
      <c r="A305" t="s">
        <v>213</v>
      </c>
      <c r="B305" t="s">
        <v>218</v>
      </c>
      <c r="C305">
        <v>1.25308641975309</v>
      </c>
      <c r="D305">
        <v>0.97</v>
      </c>
      <c r="E305">
        <v>1</v>
      </c>
    </row>
    <row r="306" spans="1:5" x14ac:dyDescent="0.25">
      <c r="A306" t="s">
        <v>213</v>
      </c>
      <c r="B306" t="s">
        <v>219</v>
      </c>
      <c r="C306">
        <v>1.25308641975309</v>
      </c>
      <c r="D306">
        <v>1.04</v>
      </c>
      <c r="E306">
        <v>1.2</v>
      </c>
    </row>
    <row r="307" spans="1:5" x14ac:dyDescent="0.25">
      <c r="A307" t="s">
        <v>213</v>
      </c>
      <c r="B307" t="s">
        <v>215</v>
      </c>
      <c r="C307">
        <v>1.25308641975309</v>
      </c>
      <c r="D307">
        <v>0.91</v>
      </c>
      <c r="E307">
        <v>1</v>
      </c>
    </row>
    <row r="308" spans="1:5" x14ac:dyDescent="0.25">
      <c r="A308" t="s">
        <v>213</v>
      </c>
      <c r="B308" t="s">
        <v>314</v>
      </c>
      <c r="C308">
        <v>1.25308641975309</v>
      </c>
      <c r="D308">
        <v>0.74</v>
      </c>
      <c r="E308">
        <v>1.33</v>
      </c>
    </row>
    <row r="309" spans="1:5" x14ac:dyDescent="0.25">
      <c r="A309" t="s">
        <v>213</v>
      </c>
      <c r="B309" t="s">
        <v>315</v>
      </c>
      <c r="C309">
        <v>1.25308641975309</v>
      </c>
      <c r="D309">
        <v>2.39</v>
      </c>
      <c r="E309">
        <v>0.06</v>
      </c>
    </row>
    <row r="310" spans="1:5" x14ac:dyDescent="0.25">
      <c r="A310" t="s">
        <v>213</v>
      </c>
      <c r="B310" t="s">
        <v>220</v>
      </c>
      <c r="C310">
        <v>1.25308641975309</v>
      </c>
      <c r="D310">
        <v>0.63</v>
      </c>
      <c r="E310">
        <v>1.59</v>
      </c>
    </row>
    <row r="311" spans="1:5" x14ac:dyDescent="0.25">
      <c r="A311" t="s">
        <v>213</v>
      </c>
      <c r="B311" t="s">
        <v>222</v>
      </c>
      <c r="C311">
        <v>1.25308641975309</v>
      </c>
      <c r="D311">
        <v>0.31</v>
      </c>
      <c r="E311">
        <v>0.7</v>
      </c>
    </row>
    <row r="312" spans="1:5" x14ac:dyDescent="0.25">
      <c r="A312" t="s">
        <v>213</v>
      </c>
      <c r="B312" t="s">
        <v>223</v>
      </c>
      <c r="C312">
        <v>1.25308641975309</v>
      </c>
      <c r="D312">
        <v>0.73</v>
      </c>
      <c r="E312">
        <v>1.03</v>
      </c>
    </row>
    <row r="313" spans="1:5" x14ac:dyDescent="0.25">
      <c r="A313" t="s">
        <v>37</v>
      </c>
      <c r="B313" t="s">
        <v>224</v>
      </c>
      <c r="C313">
        <v>1.77142857142857</v>
      </c>
      <c r="D313">
        <v>0.85</v>
      </c>
      <c r="E313">
        <v>1.9</v>
      </c>
    </row>
    <row r="314" spans="1:5" x14ac:dyDescent="0.25">
      <c r="A314" t="s">
        <v>37</v>
      </c>
      <c r="B314" t="s">
        <v>229</v>
      </c>
      <c r="C314">
        <v>1.77142857142857</v>
      </c>
      <c r="D314">
        <v>0.49</v>
      </c>
      <c r="E314">
        <v>0.56999999999999995</v>
      </c>
    </row>
    <row r="315" spans="1:5" x14ac:dyDescent="0.25">
      <c r="A315" t="s">
        <v>37</v>
      </c>
      <c r="B315" t="s">
        <v>227</v>
      </c>
      <c r="C315">
        <v>1.77142857142857</v>
      </c>
      <c r="D315">
        <v>0.73</v>
      </c>
      <c r="E315">
        <v>0.43</v>
      </c>
    </row>
    <row r="316" spans="1:5" x14ac:dyDescent="0.25">
      <c r="A316" t="s">
        <v>37</v>
      </c>
      <c r="B316" t="s">
        <v>226</v>
      </c>
      <c r="C316">
        <v>1.77142857142857</v>
      </c>
      <c r="D316">
        <v>1.1299999999999999</v>
      </c>
      <c r="E316">
        <v>0.76</v>
      </c>
    </row>
    <row r="317" spans="1:5" x14ac:dyDescent="0.25">
      <c r="A317" t="s">
        <v>37</v>
      </c>
      <c r="B317" t="s">
        <v>39</v>
      </c>
      <c r="C317">
        <v>1.77142857142857</v>
      </c>
      <c r="D317">
        <v>1.1299999999999999</v>
      </c>
      <c r="E317">
        <v>0.76</v>
      </c>
    </row>
    <row r="318" spans="1:5" x14ac:dyDescent="0.25">
      <c r="A318" t="s">
        <v>37</v>
      </c>
      <c r="B318" t="s">
        <v>225</v>
      </c>
      <c r="C318">
        <v>1.77142857142857</v>
      </c>
      <c r="D318">
        <v>1.98</v>
      </c>
      <c r="E318">
        <v>1.05</v>
      </c>
    </row>
    <row r="319" spans="1:5" x14ac:dyDescent="0.25">
      <c r="A319" t="s">
        <v>37</v>
      </c>
      <c r="B319" t="s">
        <v>231</v>
      </c>
      <c r="C319">
        <v>1.77142857142857</v>
      </c>
      <c r="D319">
        <v>1.02</v>
      </c>
      <c r="E319">
        <v>0.76</v>
      </c>
    </row>
    <row r="320" spans="1:5" x14ac:dyDescent="0.25">
      <c r="A320" t="s">
        <v>37</v>
      </c>
      <c r="B320" t="s">
        <v>38</v>
      </c>
      <c r="C320">
        <v>1.77142857142857</v>
      </c>
      <c r="D320">
        <v>0.56000000000000005</v>
      </c>
      <c r="E320">
        <v>0.76</v>
      </c>
    </row>
    <row r="321" spans="1:5" x14ac:dyDescent="0.25">
      <c r="A321" t="s">
        <v>37</v>
      </c>
      <c r="B321" t="s">
        <v>228</v>
      </c>
      <c r="C321">
        <v>1.77142857142857</v>
      </c>
      <c r="D321">
        <v>0.97</v>
      </c>
      <c r="E321">
        <v>1.74</v>
      </c>
    </row>
    <row r="322" spans="1:5" x14ac:dyDescent="0.25">
      <c r="A322" t="s">
        <v>37</v>
      </c>
      <c r="B322" t="s">
        <v>230</v>
      </c>
      <c r="C322">
        <v>1.77142857142857</v>
      </c>
      <c r="D322">
        <v>1.22</v>
      </c>
      <c r="E322">
        <v>1.1399999999999999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1.36279069767442</v>
      </c>
      <c r="D343">
        <v>0.61</v>
      </c>
      <c r="E343">
        <v>1.08</v>
      </c>
    </row>
    <row r="344" spans="1:5" x14ac:dyDescent="0.25">
      <c r="A344" t="s">
        <v>340</v>
      </c>
      <c r="B344" t="s">
        <v>352</v>
      </c>
      <c r="C344">
        <v>1.36279069767442</v>
      </c>
      <c r="D344">
        <v>1.27</v>
      </c>
      <c r="E344">
        <v>0.79</v>
      </c>
    </row>
    <row r="345" spans="1:5" x14ac:dyDescent="0.25">
      <c r="A345" t="s">
        <v>340</v>
      </c>
      <c r="B345" t="s">
        <v>353</v>
      </c>
      <c r="C345">
        <v>1.36279069767442</v>
      </c>
      <c r="D345">
        <v>1.73</v>
      </c>
      <c r="E345">
        <v>0.39</v>
      </c>
    </row>
    <row r="346" spans="1:5" x14ac:dyDescent="0.25">
      <c r="A346" t="s">
        <v>340</v>
      </c>
      <c r="B346" t="s">
        <v>354</v>
      </c>
      <c r="C346">
        <v>1.36279069767442</v>
      </c>
      <c r="D346">
        <v>1.69</v>
      </c>
      <c r="E346">
        <v>0.95</v>
      </c>
    </row>
    <row r="347" spans="1:5" x14ac:dyDescent="0.25">
      <c r="A347" t="s">
        <v>340</v>
      </c>
      <c r="B347" t="s">
        <v>356</v>
      </c>
      <c r="C347">
        <v>1.36279069767442</v>
      </c>
      <c r="D347">
        <v>1</v>
      </c>
      <c r="E347">
        <v>1.18</v>
      </c>
    </row>
    <row r="348" spans="1:5" x14ac:dyDescent="0.25">
      <c r="A348" t="s">
        <v>340</v>
      </c>
      <c r="B348" t="s">
        <v>361</v>
      </c>
      <c r="C348">
        <v>1.36279069767442</v>
      </c>
      <c r="D348">
        <v>0.73</v>
      </c>
      <c r="E348">
        <v>1.34</v>
      </c>
    </row>
    <row r="349" spans="1:5" x14ac:dyDescent="0.25">
      <c r="A349" t="s">
        <v>340</v>
      </c>
      <c r="B349" t="s">
        <v>365</v>
      </c>
      <c r="C349">
        <v>1.36279069767442</v>
      </c>
      <c r="D349">
        <v>1.1000000000000001</v>
      </c>
      <c r="E349">
        <v>1.47</v>
      </c>
    </row>
    <row r="350" spans="1:5" x14ac:dyDescent="0.25">
      <c r="A350" t="s">
        <v>340</v>
      </c>
      <c r="B350" t="s">
        <v>377</v>
      </c>
      <c r="C350">
        <v>1.36279069767442</v>
      </c>
      <c r="D350">
        <v>0.33</v>
      </c>
      <c r="E350">
        <v>0.95</v>
      </c>
    </row>
    <row r="351" spans="1:5" x14ac:dyDescent="0.25">
      <c r="A351" t="s">
        <v>340</v>
      </c>
      <c r="B351" t="s">
        <v>378</v>
      </c>
      <c r="C351">
        <v>1.36279069767442</v>
      </c>
      <c r="D351">
        <v>0.67</v>
      </c>
      <c r="E351">
        <v>1.34</v>
      </c>
    </row>
    <row r="352" spans="1:5" x14ac:dyDescent="0.25">
      <c r="A352" t="s">
        <v>340</v>
      </c>
      <c r="B352" t="s">
        <v>385</v>
      </c>
      <c r="C352">
        <v>1.36279069767442</v>
      </c>
      <c r="D352">
        <v>0.6</v>
      </c>
      <c r="E352">
        <v>0.63</v>
      </c>
    </row>
    <row r="353" spans="1:5" x14ac:dyDescent="0.25">
      <c r="A353" t="s">
        <v>340</v>
      </c>
      <c r="B353" t="s">
        <v>387</v>
      </c>
      <c r="C353">
        <v>1.36279069767442</v>
      </c>
      <c r="D353">
        <v>1.07</v>
      </c>
      <c r="E353">
        <v>1.02</v>
      </c>
    </row>
    <row r="354" spans="1:5" x14ac:dyDescent="0.25">
      <c r="A354" t="s">
        <v>340</v>
      </c>
      <c r="B354" t="s">
        <v>390</v>
      </c>
      <c r="C354">
        <v>1.36279069767442</v>
      </c>
      <c r="D354">
        <v>0.4</v>
      </c>
      <c r="E354">
        <v>0.95</v>
      </c>
    </row>
    <row r="355" spans="1:5" x14ac:dyDescent="0.25">
      <c r="A355" t="s">
        <v>340</v>
      </c>
      <c r="B355" t="s">
        <v>394</v>
      </c>
      <c r="C355">
        <v>1.36279069767442</v>
      </c>
      <c r="D355">
        <v>1.32</v>
      </c>
      <c r="E355">
        <v>1.21</v>
      </c>
    </row>
    <row r="356" spans="1:5" x14ac:dyDescent="0.25">
      <c r="A356" t="s">
        <v>340</v>
      </c>
      <c r="B356" t="s">
        <v>405</v>
      </c>
      <c r="C356">
        <v>1.36279069767442</v>
      </c>
      <c r="D356">
        <v>0.87</v>
      </c>
      <c r="E356">
        <v>1.18</v>
      </c>
    </row>
    <row r="357" spans="1:5" x14ac:dyDescent="0.25">
      <c r="A357" t="s">
        <v>340</v>
      </c>
      <c r="B357" t="s">
        <v>413</v>
      </c>
      <c r="C357">
        <v>1.36279069767442</v>
      </c>
      <c r="D357">
        <v>1.3</v>
      </c>
      <c r="E357">
        <v>0.67</v>
      </c>
    </row>
    <row r="358" spans="1:5" x14ac:dyDescent="0.25">
      <c r="A358" t="s">
        <v>340</v>
      </c>
      <c r="B358" t="s">
        <v>415</v>
      </c>
      <c r="C358">
        <v>1.36279069767442</v>
      </c>
      <c r="D358">
        <v>1.32</v>
      </c>
      <c r="E358">
        <v>0.61</v>
      </c>
    </row>
    <row r="359" spans="1:5" x14ac:dyDescent="0.25">
      <c r="A359" t="s">
        <v>340</v>
      </c>
      <c r="B359" t="s">
        <v>418</v>
      </c>
      <c r="C359">
        <v>1.36279069767442</v>
      </c>
      <c r="D359">
        <v>1.2</v>
      </c>
      <c r="E359">
        <v>0.79</v>
      </c>
    </row>
    <row r="360" spans="1:5" x14ac:dyDescent="0.25">
      <c r="A360" t="s">
        <v>340</v>
      </c>
      <c r="B360" t="s">
        <v>428</v>
      </c>
      <c r="C360">
        <v>1.36279069767442</v>
      </c>
      <c r="D360">
        <v>1.07</v>
      </c>
      <c r="E360">
        <v>1.1000000000000001</v>
      </c>
    </row>
    <row r="361" spans="1:5" x14ac:dyDescent="0.25">
      <c r="A361" t="s">
        <v>340</v>
      </c>
      <c r="B361" t="s">
        <v>429</v>
      </c>
      <c r="C361">
        <v>1.36279069767442</v>
      </c>
      <c r="D361">
        <v>0.8</v>
      </c>
      <c r="E361">
        <v>1.5</v>
      </c>
    </row>
    <row r="362" spans="1:5" x14ac:dyDescent="0.25">
      <c r="A362" t="s">
        <v>340</v>
      </c>
      <c r="B362" t="s">
        <v>431</v>
      </c>
      <c r="C362">
        <v>1.36279069767442</v>
      </c>
      <c r="D362">
        <v>1.1299999999999999</v>
      </c>
      <c r="E362">
        <v>0.79</v>
      </c>
    </row>
    <row r="363" spans="1:5" x14ac:dyDescent="0.25">
      <c r="A363" t="s">
        <v>342</v>
      </c>
      <c r="B363" t="s">
        <v>343</v>
      </c>
      <c r="C363">
        <v>1.1178707224334601</v>
      </c>
      <c r="D363">
        <v>0.75</v>
      </c>
      <c r="E363">
        <v>1.27</v>
      </c>
    </row>
    <row r="364" spans="1:5" x14ac:dyDescent="0.25">
      <c r="A364" t="s">
        <v>342</v>
      </c>
      <c r="B364" t="s">
        <v>346</v>
      </c>
      <c r="C364">
        <v>1.1178707224334601</v>
      </c>
      <c r="D364">
        <v>0.6</v>
      </c>
      <c r="E364">
        <v>1.27</v>
      </c>
    </row>
    <row r="365" spans="1:5" x14ac:dyDescent="0.25">
      <c r="A365" t="s">
        <v>342</v>
      </c>
      <c r="B365" t="s">
        <v>348</v>
      </c>
      <c r="C365">
        <v>1.1178707224334601</v>
      </c>
      <c r="D365">
        <v>1.49</v>
      </c>
      <c r="E365">
        <v>0.88</v>
      </c>
    </row>
    <row r="366" spans="1:5" x14ac:dyDescent="0.25">
      <c r="A366" t="s">
        <v>342</v>
      </c>
      <c r="B366" t="s">
        <v>363</v>
      </c>
      <c r="C366">
        <v>1.1178707224334601</v>
      </c>
      <c r="D366">
        <v>1.1200000000000001</v>
      </c>
      <c r="E366">
        <v>1.47</v>
      </c>
    </row>
    <row r="367" spans="1:5" x14ac:dyDescent="0.25">
      <c r="A367" t="s">
        <v>342</v>
      </c>
      <c r="B367" t="s">
        <v>364</v>
      </c>
      <c r="C367">
        <v>1.1178707224334601</v>
      </c>
      <c r="D367">
        <v>0.82</v>
      </c>
      <c r="E367">
        <v>0.98</v>
      </c>
    </row>
    <row r="368" spans="1:5" x14ac:dyDescent="0.25">
      <c r="A368" t="s">
        <v>342</v>
      </c>
      <c r="B368" t="s">
        <v>380</v>
      </c>
      <c r="C368">
        <v>1.1178707224334601</v>
      </c>
      <c r="D368">
        <v>1.57</v>
      </c>
      <c r="E368">
        <v>0.68</v>
      </c>
    </row>
    <row r="369" spans="1:5" x14ac:dyDescent="0.25">
      <c r="A369" t="s">
        <v>342</v>
      </c>
      <c r="B369" t="s">
        <v>384</v>
      </c>
      <c r="C369">
        <v>1.1178707224334601</v>
      </c>
      <c r="D369">
        <v>0.6</v>
      </c>
      <c r="E369">
        <v>0.78</v>
      </c>
    </row>
    <row r="370" spans="1:5" x14ac:dyDescent="0.25">
      <c r="A370" t="s">
        <v>342</v>
      </c>
      <c r="B370" t="s">
        <v>386</v>
      </c>
      <c r="C370">
        <v>1.1178707224334601</v>
      </c>
      <c r="D370">
        <v>0.6</v>
      </c>
      <c r="E370">
        <v>0.68</v>
      </c>
    </row>
    <row r="371" spans="1:5" x14ac:dyDescent="0.25">
      <c r="A371" t="s">
        <v>342</v>
      </c>
      <c r="B371" t="s">
        <v>392</v>
      </c>
      <c r="C371">
        <v>1.1178707224334601</v>
      </c>
      <c r="D371">
        <v>1.27</v>
      </c>
      <c r="E371">
        <v>1.27</v>
      </c>
    </row>
    <row r="372" spans="1:5" x14ac:dyDescent="0.25">
      <c r="A372" t="s">
        <v>342</v>
      </c>
      <c r="B372" t="s">
        <v>393</v>
      </c>
      <c r="C372">
        <v>1.1178707224334601</v>
      </c>
      <c r="D372">
        <v>1.22</v>
      </c>
      <c r="E372">
        <v>0.64</v>
      </c>
    </row>
    <row r="373" spans="1:5" x14ac:dyDescent="0.25">
      <c r="A373" t="s">
        <v>342</v>
      </c>
      <c r="B373" t="s">
        <v>396</v>
      </c>
      <c r="C373">
        <v>1.1178707224334601</v>
      </c>
      <c r="D373">
        <v>0.82</v>
      </c>
      <c r="E373">
        <v>1.47</v>
      </c>
    </row>
    <row r="374" spans="1:5" x14ac:dyDescent="0.25">
      <c r="A374" t="s">
        <v>342</v>
      </c>
      <c r="B374" t="s">
        <v>398</v>
      </c>
      <c r="C374">
        <v>1.1178707224334601</v>
      </c>
      <c r="D374">
        <v>0.89</v>
      </c>
      <c r="E374">
        <v>0.59</v>
      </c>
    </row>
    <row r="375" spans="1:5" x14ac:dyDescent="0.25">
      <c r="A375" t="s">
        <v>342</v>
      </c>
      <c r="B375" t="s">
        <v>399</v>
      </c>
      <c r="C375">
        <v>1.1178707224334601</v>
      </c>
      <c r="D375">
        <v>0.67</v>
      </c>
      <c r="E375">
        <v>1.47</v>
      </c>
    </row>
    <row r="376" spans="1:5" x14ac:dyDescent="0.25">
      <c r="A376" t="s">
        <v>342</v>
      </c>
      <c r="B376" t="s">
        <v>400</v>
      </c>
      <c r="C376">
        <v>1.1178707224334601</v>
      </c>
      <c r="D376">
        <v>1.42</v>
      </c>
      <c r="E376">
        <v>0.68</v>
      </c>
    </row>
    <row r="377" spans="1:5" x14ac:dyDescent="0.25">
      <c r="A377" t="s">
        <v>342</v>
      </c>
      <c r="B377" t="s">
        <v>402</v>
      </c>
      <c r="C377">
        <v>1.1178707224334601</v>
      </c>
      <c r="D377">
        <v>0.75</v>
      </c>
      <c r="E377">
        <v>0.78</v>
      </c>
    </row>
    <row r="378" spans="1:5" x14ac:dyDescent="0.25">
      <c r="A378" t="s">
        <v>342</v>
      </c>
      <c r="B378" t="s">
        <v>406</v>
      </c>
      <c r="C378">
        <v>1.1178707224334601</v>
      </c>
      <c r="D378">
        <v>1.19</v>
      </c>
      <c r="E378">
        <v>1.37</v>
      </c>
    </row>
    <row r="379" spans="1:5" x14ac:dyDescent="0.25">
      <c r="A379" t="s">
        <v>342</v>
      </c>
      <c r="B379" t="s">
        <v>409</v>
      </c>
      <c r="C379">
        <v>1.1178707224334601</v>
      </c>
      <c r="D379">
        <v>1.1200000000000001</v>
      </c>
      <c r="E379">
        <v>1.17</v>
      </c>
    </row>
    <row r="380" spans="1:5" x14ac:dyDescent="0.25">
      <c r="A380" t="s">
        <v>342</v>
      </c>
      <c r="B380" t="s">
        <v>414</v>
      </c>
      <c r="C380">
        <v>1.1178707224334601</v>
      </c>
      <c r="D380">
        <v>0.75</v>
      </c>
      <c r="E380">
        <v>1.37</v>
      </c>
    </row>
    <row r="381" spans="1:5" x14ac:dyDescent="0.25">
      <c r="A381" t="s">
        <v>342</v>
      </c>
      <c r="B381" t="s">
        <v>420</v>
      </c>
      <c r="C381">
        <v>1.1178707224334601</v>
      </c>
      <c r="D381">
        <v>1.1200000000000001</v>
      </c>
      <c r="E381">
        <v>0.59</v>
      </c>
    </row>
    <row r="382" spans="1:5" x14ac:dyDescent="0.25">
      <c r="A382" t="s">
        <v>342</v>
      </c>
      <c r="B382" t="s">
        <v>426</v>
      </c>
      <c r="C382">
        <v>1.1178707224334601</v>
      </c>
      <c r="D382">
        <v>0.97</v>
      </c>
      <c r="E382">
        <v>0.68</v>
      </c>
    </row>
    <row r="383" spans="1:5" x14ac:dyDescent="0.25">
      <c r="A383" t="s">
        <v>342</v>
      </c>
      <c r="B383" t="s">
        <v>430</v>
      </c>
      <c r="C383">
        <v>1.1178707224334601</v>
      </c>
      <c r="D383">
        <v>1.34</v>
      </c>
      <c r="E383">
        <v>0.88</v>
      </c>
    </row>
    <row r="384" spans="1:5" x14ac:dyDescent="0.25">
      <c r="A384" t="s">
        <v>342</v>
      </c>
      <c r="B384" t="s">
        <v>436</v>
      </c>
      <c r="C384">
        <v>1.1178707224334601</v>
      </c>
      <c r="D384">
        <v>0.97</v>
      </c>
      <c r="E384">
        <v>0.98</v>
      </c>
    </row>
    <row r="385" spans="1:5" x14ac:dyDescent="0.25">
      <c r="A385" t="s">
        <v>40</v>
      </c>
      <c r="B385" t="s">
        <v>339</v>
      </c>
      <c r="C385">
        <v>1.5125</v>
      </c>
      <c r="D385">
        <v>1.54</v>
      </c>
      <c r="E385">
        <v>0.7</v>
      </c>
    </row>
    <row r="386" spans="1:5" x14ac:dyDescent="0.25">
      <c r="A386" t="s">
        <v>40</v>
      </c>
      <c r="B386" t="s">
        <v>333</v>
      </c>
      <c r="C386">
        <v>1.5125</v>
      </c>
      <c r="D386">
        <v>0.9</v>
      </c>
      <c r="E386">
        <v>1.3</v>
      </c>
    </row>
    <row r="387" spans="1:5" x14ac:dyDescent="0.25">
      <c r="A387" t="s">
        <v>40</v>
      </c>
      <c r="B387" t="s">
        <v>238</v>
      </c>
      <c r="C387">
        <v>1.5125</v>
      </c>
      <c r="D387">
        <v>0.78</v>
      </c>
      <c r="E387">
        <v>1.07</v>
      </c>
    </row>
    <row r="388" spans="1:5" x14ac:dyDescent="0.25">
      <c r="A388" t="s">
        <v>40</v>
      </c>
      <c r="B388" t="s">
        <v>320</v>
      </c>
      <c r="C388">
        <v>1.5125</v>
      </c>
      <c r="D388">
        <v>1.49</v>
      </c>
      <c r="E388">
        <v>0.49</v>
      </c>
    </row>
    <row r="389" spans="1:5" x14ac:dyDescent="0.25">
      <c r="A389" t="s">
        <v>40</v>
      </c>
      <c r="B389" t="s">
        <v>234</v>
      </c>
      <c r="C389">
        <v>1.5125</v>
      </c>
      <c r="D389">
        <v>0.94</v>
      </c>
      <c r="E389">
        <v>1.33</v>
      </c>
    </row>
    <row r="390" spans="1:5" x14ac:dyDescent="0.25">
      <c r="A390" t="s">
        <v>40</v>
      </c>
      <c r="B390" t="s">
        <v>316</v>
      </c>
      <c r="C390">
        <v>1.5125</v>
      </c>
      <c r="D390">
        <v>0.44</v>
      </c>
      <c r="E390">
        <v>1.05</v>
      </c>
    </row>
    <row r="391" spans="1:5" x14ac:dyDescent="0.25">
      <c r="A391" t="s">
        <v>40</v>
      </c>
      <c r="B391" t="s">
        <v>335</v>
      </c>
      <c r="C391">
        <v>1.5125</v>
      </c>
      <c r="D391">
        <v>0.55000000000000004</v>
      </c>
      <c r="E391">
        <v>1.1200000000000001</v>
      </c>
    </row>
    <row r="392" spans="1:5" x14ac:dyDescent="0.25">
      <c r="A392" t="s">
        <v>40</v>
      </c>
      <c r="B392" t="s">
        <v>332</v>
      </c>
      <c r="C392">
        <v>1.5125</v>
      </c>
      <c r="D392">
        <v>1.1599999999999999</v>
      </c>
      <c r="E392">
        <v>1.05</v>
      </c>
    </row>
    <row r="393" spans="1:5" x14ac:dyDescent="0.25">
      <c r="A393" t="s">
        <v>40</v>
      </c>
      <c r="B393" t="s">
        <v>321</v>
      </c>
      <c r="C393">
        <v>1.5125</v>
      </c>
      <c r="D393">
        <v>1.62</v>
      </c>
      <c r="E393">
        <v>0.46</v>
      </c>
    </row>
    <row r="394" spans="1:5" x14ac:dyDescent="0.25">
      <c r="A394" t="s">
        <v>40</v>
      </c>
      <c r="B394" t="s">
        <v>236</v>
      </c>
      <c r="C394">
        <v>1.5125</v>
      </c>
      <c r="D394">
        <v>1.27</v>
      </c>
      <c r="E394">
        <v>0.84</v>
      </c>
    </row>
    <row r="395" spans="1:5" x14ac:dyDescent="0.25">
      <c r="A395" t="s">
        <v>40</v>
      </c>
      <c r="B395" t="s">
        <v>41</v>
      </c>
      <c r="C395">
        <v>1.5125</v>
      </c>
      <c r="D395">
        <v>0.84</v>
      </c>
      <c r="E395">
        <v>1.45</v>
      </c>
    </row>
    <row r="396" spans="1:5" x14ac:dyDescent="0.25">
      <c r="A396" t="s">
        <v>40</v>
      </c>
      <c r="B396" t="s">
        <v>233</v>
      </c>
      <c r="C396">
        <v>1.5125</v>
      </c>
      <c r="D396">
        <v>1.26</v>
      </c>
      <c r="E396">
        <v>1</v>
      </c>
    </row>
    <row r="397" spans="1:5" x14ac:dyDescent="0.25">
      <c r="A397" t="s">
        <v>40</v>
      </c>
      <c r="B397" t="s">
        <v>317</v>
      </c>
      <c r="C397">
        <v>1.5125</v>
      </c>
      <c r="D397">
        <v>1.08</v>
      </c>
      <c r="E397">
        <v>0.92</v>
      </c>
    </row>
    <row r="398" spans="1:5" x14ac:dyDescent="0.25">
      <c r="A398" t="s">
        <v>40</v>
      </c>
      <c r="B398" t="s">
        <v>42</v>
      </c>
      <c r="C398">
        <v>1.5125</v>
      </c>
      <c r="D398">
        <v>1.32</v>
      </c>
      <c r="E398">
        <v>0.92</v>
      </c>
    </row>
    <row r="399" spans="1:5" x14ac:dyDescent="0.25">
      <c r="A399" t="s">
        <v>40</v>
      </c>
      <c r="B399" t="s">
        <v>334</v>
      </c>
      <c r="C399">
        <v>1.5125</v>
      </c>
      <c r="D399">
        <v>0.77</v>
      </c>
      <c r="E399">
        <v>1.26</v>
      </c>
    </row>
    <row r="400" spans="1:5" x14ac:dyDescent="0.25">
      <c r="A400" t="s">
        <v>40</v>
      </c>
      <c r="B400" t="s">
        <v>237</v>
      </c>
      <c r="C400">
        <v>1.5125</v>
      </c>
      <c r="D400">
        <v>0.48</v>
      </c>
      <c r="E400">
        <v>0.92</v>
      </c>
    </row>
    <row r="401" spans="1:5" x14ac:dyDescent="0.25">
      <c r="A401" t="s">
        <v>40</v>
      </c>
      <c r="B401" t="s">
        <v>232</v>
      </c>
      <c r="C401">
        <v>1.5125</v>
      </c>
      <c r="D401">
        <v>1.02</v>
      </c>
      <c r="E401">
        <v>1</v>
      </c>
    </row>
    <row r="402" spans="1:5" x14ac:dyDescent="0.25">
      <c r="A402" t="s">
        <v>40</v>
      </c>
      <c r="B402" t="s">
        <v>319</v>
      </c>
      <c r="C402">
        <v>1.5125</v>
      </c>
      <c r="D402">
        <v>1.1399999999999999</v>
      </c>
      <c r="E402">
        <v>1.22</v>
      </c>
    </row>
    <row r="403" spans="1:5" x14ac:dyDescent="0.25">
      <c r="A403" t="s">
        <v>40</v>
      </c>
      <c r="B403" t="s">
        <v>235</v>
      </c>
      <c r="C403">
        <v>1.5125</v>
      </c>
      <c r="D403">
        <v>0.54</v>
      </c>
      <c r="E403">
        <v>0.92</v>
      </c>
    </row>
    <row r="404" spans="1:5" x14ac:dyDescent="0.25">
      <c r="A404" t="s">
        <v>40</v>
      </c>
      <c r="B404" t="s">
        <v>239</v>
      </c>
      <c r="C404">
        <v>1.5125</v>
      </c>
      <c r="D404">
        <v>0.96</v>
      </c>
      <c r="E404">
        <v>1.1499999999999999</v>
      </c>
    </row>
    <row r="405" spans="1:5" x14ac:dyDescent="0.25">
      <c r="A405" t="s">
        <v>40</v>
      </c>
      <c r="B405" t="s">
        <v>318</v>
      </c>
      <c r="C405">
        <v>1.5125</v>
      </c>
      <c r="D405">
        <v>0.88</v>
      </c>
      <c r="E405">
        <v>0.84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O22" sqref="O22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1.42307692307692</v>
      </c>
      <c r="D2">
        <v>0.92</v>
      </c>
      <c r="E2">
        <v>1.08</v>
      </c>
    </row>
    <row r="3" spans="1:5" x14ac:dyDescent="0.25">
      <c r="A3" t="s">
        <v>10</v>
      </c>
      <c r="B3" t="s">
        <v>241</v>
      </c>
      <c r="C3">
        <v>1.42307692307692</v>
      </c>
      <c r="D3">
        <v>1.08</v>
      </c>
      <c r="E3">
        <v>0.92</v>
      </c>
    </row>
    <row r="4" spans="1:5" x14ac:dyDescent="0.25">
      <c r="A4" t="s">
        <v>10</v>
      </c>
      <c r="B4" t="s">
        <v>244</v>
      </c>
      <c r="C4">
        <v>1.42307692307692</v>
      </c>
      <c r="D4">
        <v>1.08</v>
      </c>
      <c r="E4">
        <v>1.44</v>
      </c>
    </row>
    <row r="5" spans="1:5" x14ac:dyDescent="0.25">
      <c r="A5" t="s">
        <v>10</v>
      </c>
      <c r="B5" t="s">
        <v>242</v>
      </c>
      <c r="C5">
        <v>1.42307692307692</v>
      </c>
      <c r="D5">
        <v>0.62</v>
      </c>
      <c r="E5">
        <v>1.03</v>
      </c>
    </row>
    <row r="6" spans="1:5" x14ac:dyDescent="0.25">
      <c r="A6" t="s">
        <v>10</v>
      </c>
      <c r="B6" t="s">
        <v>49</v>
      </c>
      <c r="C6">
        <v>1.42307692307692</v>
      </c>
      <c r="D6">
        <v>1.24</v>
      </c>
      <c r="E6">
        <v>1.24</v>
      </c>
    </row>
    <row r="7" spans="1:5" x14ac:dyDescent="0.25">
      <c r="A7" t="s">
        <v>10</v>
      </c>
      <c r="B7" t="s">
        <v>245</v>
      </c>
      <c r="C7">
        <v>1.42307692307692</v>
      </c>
      <c r="D7">
        <v>1.59</v>
      </c>
      <c r="E7">
        <v>0.36</v>
      </c>
    </row>
    <row r="8" spans="1:5" x14ac:dyDescent="0.25">
      <c r="A8" t="s">
        <v>10</v>
      </c>
      <c r="B8" t="s">
        <v>11</v>
      </c>
      <c r="C8">
        <v>1.42307692307692</v>
      </c>
      <c r="D8">
        <v>0.72</v>
      </c>
      <c r="E8">
        <v>1.03</v>
      </c>
    </row>
    <row r="9" spans="1:5" x14ac:dyDescent="0.25">
      <c r="A9" t="s">
        <v>10</v>
      </c>
      <c r="B9" t="s">
        <v>46</v>
      </c>
      <c r="C9">
        <v>1.42307692307692</v>
      </c>
      <c r="D9">
        <v>1.08</v>
      </c>
      <c r="E9">
        <v>0.97</v>
      </c>
    </row>
    <row r="10" spans="1:5" x14ac:dyDescent="0.25">
      <c r="A10" t="s">
        <v>10</v>
      </c>
      <c r="B10" t="s">
        <v>240</v>
      </c>
      <c r="C10">
        <v>1.42307692307692</v>
      </c>
      <c r="D10">
        <v>0.81</v>
      </c>
      <c r="E10">
        <v>0.76</v>
      </c>
    </row>
    <row r="11" spans="1:5" x14ac:dyDescent="0.25">
      <c r="A11" t="s">
        <v>10</v>
      </c>
      <c r="B11" t="s">
        <v>44</v>
      </c>
      <c r="C11">
        <v>1.42307692307692</v>
      </c>
      <c r="D11">
        <v>0.61</v>
      </c>
      <c r="E11">
        <v>0.56000000000000005</v>
      </c>
    </row>
    <row r="12" spans="1:5" x14ac:dyDescent="0.25">
      <c r="A12" t="s">
        <v>10</v>
      </c>
      <c r="B12" t="s">
        <v>50</v>
      </c>
      <c r="C12">
        <v>1.42307692307692</v>
      </c>
      <c r="D12">
        <v>0.94</v>
      </c>
      <c r="E12">
        <v>0.94</v>
      </c>
    </row>
    <row r="13" spans="1:5" x14ac:dyDescent="0.25">
      <c r="A13" t="s">
        <v>10</v>
      </c>
      <c r="B13" t="s">
        <v>45</v>
      </c>
      <c r="C13">
        <v>1.42307692307692</v>
      </c>
      <c r="D13">
        <v>0.51</v>
      </c>
      <c r="E13">
        <v>1.08</v>
      </c>
    </row>
    <row r="14" spans="1:5" x14ac:dyDescent="0.25">
      <c r="A14" t="s">
        <v>10</v>
      </c>
      <c r="B14" t="s">
        <v>43</v>
      </c>
      <c r="C14">
        <v>1.42307692307692</v>
      </c>
      <c r="D14">
        <v>0.62</v>
      </c>
      <c r="E14">
        <v>0.87</v>
      </c>
    </row>
    <row r="15" spans="1:5" x14ac:dyDescent="0.25">
      <c r="A15" t="s">
        <v>10</v>
      </c>
      <c r="B15" t="s">
        <v>247</v>
      </c>
      <c r="C15">
        <v>1.42307692307692</v>
      </c>
      <c r="D15">
        <v>1.28</v>
      </c>
      <c r="E15">
        <v>1.28</v>
      </c>
    </row>
    <row r="16" spans="1:5" x14ac:dyDescent="0.25">
      <c r="A16" t="s">
        <v>10</v>
      </c>
      <c r="B16" t="s">
        <v>246</v>
      </c>
      <c r="C16">
        <v>1.42307692307692</v>
      </c>
      <c r="D16">
        <v>0.87</v>
      </c>
      <c r="E16">
        <v>1.33</v>
      </c>
    </row>
    <row r="17" spans="1:5" x14ac:dyDescent="0.25">
      <c r="A17" t="s">
        <v>10</v>
      </c>
      <c r="B17" t="s">
        <v>243</v>
      </c>
      <c r="C17">
        <v>1.42307692307692</v>
      </c>
      <c r="D17">
        <v>0.92</v>
      </c>
      <c r="E17">
        <v>0.77</v>
      </c>
    </row>
    <row r="18" spans="1:5" x14ac:dyDescent="0.25">
      <c r="A18" t="s">
        <v>10</v>
      </c>
      <c r="B18" t="s">
        <v>47</v>
      </c>
      <c r="C18">
        <v>1.42307692307692</v>
      </c>
      <c r="D18">
        <v>0.9</v>
      </c>
      <c r="E18">
        <v>1.29</v>
      </c>
    </row>
    <row r="19" spans="1:5" x14ac:dyDescent="0.25">
      <c r="A19" t="s">
        <v>10</v>
      </c>
      <c r="B19" t="s">
        <v>48</v>
      </c>
      <c r="C19">
        <v>1.42307692307692</v>
      </c>
      <c r="D19">
        <v>1.28</v>
      </c>
      <c r="E19">
        <v>1</v>
      </c>
    </row>
    <row r="20" spans="1:5" x14ac:dyDescent="0.25">
      <c r="A20" t="s">
        <v>13</v>
      </c>
      <c r="B20" t="s">
        <v>58</v>
      </c>
      <c r="C20">
        <v>1.4636871508379901</v>
      </c>
      <c r="D20">
        <v>0.62</v>
      </c>
      <c r="E20">
        <v>0.89</v>
      </c>
    </row>
    <row r="21" spans="1:5" x14ac:dyDescent="0.25">
      <c r="A21" t="s">
        <v>13</v>
      </c>
      <c r="B21" t="s">
        <v>248</v>
      </c>
      <c r="C21">
        <v>1.4636871508379901</v>
      </c>
      <c r="D21">
        <v>1.34</v>
      </c>
      <c r="E21">
        <v>0.78</v>
      </c>
    </row>
    <row r="22" spans="1:5" x14ac:dyDescent="0.25">
      <c r="A22" t="s">
        <v>13</v>
      </c>
      <c r="B22" t="s">
        <v>56</v>
      </c>
      <c r="C22">
        <v>1.4636871508379901</v>
      </c>
      <c r="D22">
        <v>0.34</v>
      </c>
      <c r="E22">
        <v>1.0900000000000001</v>
      </c>
    </row>
    <row r="23" spans="1:5" x14ac:dyDescent="0.25">
      <c r="A23" t="s">
        <v>13</v>
      </c>
      <c r="B23" t="s">
        <v>51</v>
      </c>
      <c r="C23">
        <v>1.4636871508379901</v>
      </c>
      <c r="D23">
        <v>1.06</v>
      </c>
      <c r="E23">
        <v>0.95</v>
      </c>
    </row>
    <row r="24" spans="1:5" x14ac:dyDescent="0.25">
      <c r="A24" t="s">
        <v>13</v>
      </c>
      <c r="B24" t="s">
        <v>250</v>
      </c>
      <c r="C24">
        <v>1.4636871508379901</v>
      </c>
      <c r="D24">
        <v>1.34</v>
      </c>
      <c r="E24">
        <v>1.01</v>
      </c>
    </row>
    <row r="25" spans="1:5" x14ac:dyDescent="0.25">
      <c r="A25" t="s">
        <v>13</v>
      </c>
      <c r="B25" t="s">
        <v>53</v>
      </c>
      <c r="C25">
        <v>1.4636871508379901</v>
      </c>
      <c r="D25">
        <v>0.55000000000000004</v>
      </c>
      <c r="E25">
        <v>0.86</v>
      </c>
    </row>
    <row r="26" spans="1:5" x14ac:dyDescent="0.25">
      <c r="A26" t="s">
        <v>13</v>
      </c>
      <c r="B26" t="s">
        <v>249</v>
      </c>
      <c r="C26">
        <v>1.4636871508379901</v>
      </c>
      <c r="D26">
        <v>0.75</v>
      </c>
      <c r="E26">
        <v>1.1599999999999999</v>
      </c>
    </row>
    <row r="27" spans="1:5" x14ac:dyDescent="0.25">
      <c r="A27" t="s">
        <v>13</v>
      </c>
      <c r="B27" t="s">
        <v>54</v>
      </c>
      <c r="C27">
        <v>1.4636871508379901</v>
      </c>
      <c r="D27">
        <v>0.86</v>
      </c>
      <c r="E27">
        <v>0.98</v>
      </c>
    </row>
    <row r="28" spans="1:5" x14ac:dyDescent="0.25">
      <c r="A28" t="s">
        <v>13</v>
      </c>
      <c r="B28" t="s">
        <v>55</v>
      </c>
      <c r="C28">
        <v>1.4636871508379901</v>
      </c>
      <c r="D28">
        <v>0.86</v>
      </c>
      <c r="E28">
        <v>1.29</v>
      </c>
    </row>
    <row r="29" spans="1:5" x14ac:dyDescent="0.25">
      <c r="A29" t="s">
        <v>13</v>
      </c>
      <c r="B29" t="s">
        <v>15</v>
      </c>
      <c r="C29">
        <v>1.4636871508379901</v>
      </c>
      <c r="D29">
        <v>0.98</v>
      </c>
      <c r="E29">
        <v>0.49</v>
      </c>
    </row>
    <row r="30" spans="1:5" x14ac:dyDescent="0.25">
      <c r="A30" t="s">
        <v>13</v>
      </c>
      <c r="B30" t="s">
        <v>52</v>
      </c>
      <c r="C30">
        <v>1.4636871508379901</v>
      </c>
      <c r="D30">
        <v>0.62</v>
      </c>
      <c r="E30">
        <v>1.44</v>
      </c>
    </row>
    <row r="31" spans="1:5" x14ac:dyDescent="0.25">
      <c r="A31" t="s">
        <v>13</v>
      </c>
      <c r="B31" t="s">
        <v>62</v>
      </c>
      <c r="C31">
        <v>1.4636871508379901</v>
      </c>
      <c r="D31">
        <v>1.23</v>
      </c>
      <c r="E31">
        <v>1.23</v>
      </c>
    </row>
    <row r="32" spans="1:5" x14ac:dyDescent="0.25">
      <c r="A32" t="s">
        <v>13</v>
      </c>
      <c r="B32" t="s">
        <v>60</v>
      </c>
      <c r="C32">
        <v>1.4636871508379901</v>
      </c>
      <c r="D32">
        <v>0.98</v>
      </c>
      <c r="E32">
        <v>0.68</v>
      </c>
    </row>
    <row r="33" spans="1:5" x14ac:dyDescent="0.25">
      <c r="A33" t="s">
        <v>13</v>
      </c>
      <c r="B33" t="s">
        <v>251</v>
      </c>
      <c r="C33">
        <v>1.4636871508379901</v>
      </c>
      <c r="D33">
        <v>0.48</v>
      </c>
      <c r="E33">
        <v>2.0499999999999998</v>
      </c>
    </row>
    <row r="34" spans="1:5" x14ac:dyDescent="0.25">
      <c r="A34" t="s">
        <v>13</v>
      </c>
      <c r="B34" t="s">
        <v>61</v>
      </c>
      <c r="C34">
        <v>1.4636871508379901</v>
      </c>
      <c r="D34">
        <v>1.34</v>
      </c>
      <c r="E34">
        <v>1.06</v>
      </c>
    </row>
    <row r="35" spans="1:5" x14ac:dyDescent="0.25">
      <c r="A35" t="s">
        <v>13</v>
      </c>
      <c r="B35" t="s">
        <v>14</v>
      </c>
      <c r="C35">
        <v>1.4636871508379901</v>
      </c>
      <c r="D35">
        <v>0.8</v>
      </c>
      <c r="E35">
        <v>0.8</v>
      </c>
    </row>
    <row r="36" spans="1:5" x14ac:dyDescent="0.25">
      <c r="A36" t="s">
        <v>13</v>
      </c>
      <c r="B36" t="s">
        <v>57</v>
      </c>
      <c r="C36">
        <v>1.4636871508379901</v>
      </c>
      <c r="D36">
        <v>0.92</v>
      </c>
      <c r="E36">
        <v>0.86</v>
      </c>
    </row>
    <row r="37" spans="1:5" x14ac:dyDescent="0.25">
      <c r="A37" t="s">
        <v>13</v>
      </c>
      <c r="B37" t="s">
        <v>59</v>
      </c>
      <c r="C37">
        <v>1.4636871508379901</v>
      </c>
      <c r="D37">
        <v>0.84</v>
      </c>
      <c r="E37">
        <v>0.62</v>
      </c>
    </row>
    <row r="38" spans="1:5" x14ac:dyDescent="0.25">
      <c r="A38" t="s">
        <v>16</v>
      </c>
      <c r="B38" t="s">
        <v>63</v>
      </c>
      <c r="C38">
        <v>1.3296089385474901</v>
      </c>
      <c r="D38">
        <v>1.05</v>
      </c>
      <c r="E38">
        <v>0.87</v>
      </c>
    </row>
    <row r="39" spans="1:5" x14ac:dyDescent="0.25">
      <c r="A39" t="s">
        <v>16</v>
      </c>
      <c r="B39" t="s">
        <v>20</v>
      </c>
      <c r="C39">
        <v>1.3296089385474901</v>
      </c>
      <c r="D39">
        <v>0.48</v>
      </c>
      <c r="E39">
        <v>1.58</v>
      </c>
    </row>
    <row r="40" spans="1:5" x14ac:dyDescent="0.25">
      <c r="A40" t="s">
        <v>16</v>
      </c>
      <c r="B40" t="s">
        <v>253</v>
      </c>
      <c r="C40">
        <v>1.3296089385474901</v>
      </c>
      <c r="D40">
        <v>1.1100000000000001</v>
      </c>
      <c r="E40">
        <v>1.3</v>
      </c>
    </row>
    <row r="41" spans="1:5" x14ac:dyDescent="0.25">
      <c r="A41" t="s">
        <v>16</v>
      </c>
      <c r="B41" t="s">
        <v>65</v>
      </c>
      <c r="C41">
        <v>1.3296089385474901</v>
      </c>
      <c r="D41">
        <v>0.68</v>
      </c>
      <c r="E41">
        <v>0.87</v>
      </c>
    </row>
    <row r="42" spans="1:5" x14ac:dyDescent="0.25">
      <c r="A42" t="s">
        <v>16</v>
      </c>
      <c r="B42" t="s">
        <v>66</v>
      </c>
      <c r="C42">
        <v>1.3296089385474901</v>
      </c>
      <c r="D42">
        <v>0.74</v>
      </c>
      <c r="E42">
        <v>0.99</v>
      </c>
    </row>
    <row r="43" spans="1:5" x14ac:dyDescent="0.25">
      <c r="A43" t="s">
        <v>16</v>
      </c>
      <c r="B43" t="s">
        <v>17</v>
      </c>
      <c r="C43">
        <v>1.3296089385474901</v>
      </c>
      <c r="D43">
        <v>1.42</v>
      </c>
      <c r="E43">
        <v>0.74</v>
      </c>
    </row>
    <row r="44" spans="1:5" x14ac:dyDescent="0.25">
      <c r="A44" t="s">
        <v>16</v>
      </c>
      <c r="B44" t="s">
        <v>322</v>
      </c>
      <c r="C44">
        <v>1.3296089385474901</v>
      </c>
      <c r="D44">
        <v>1.24</v>
      </c>
      <c r="E44">
        <v>0.93</v>
      </c>
    </row>
    <row r="45" spans="1:5" x14ac:dyDescent="0.25">
      <c r="A45" t="s">
        <v>16</v>
      </c>
      <c r="B45" t="s">
        <v>67</v>
      </c>
      <c r="C45">
        <v>1.3296089385474901</v>
      </c>
      <c r="D45">
        <v>0.73</v>
      </c>
      <c r="E45">
        <v>0.84</v>
      </c>
    </row>
    <row r="46" spans="1:5" x14ac:dyDescent="0.25">
      <c r="A46" t="s">
        <v>16</v>
      </c>
      <c r="B46" t="s">
        <v>252</v>
      </c>
      <c r="C46">
        <v>1.3296089385474901</v>
      </c>
      <c r="D46">
        <v>0.48</v>
      </c>
      <c r="E46">
        <v>1.24</v>
      </c>
    </row>
    <row r="47" spans="1:5" x14ac:dyDescent="0.25">
      <c r="A47" t="s">
        <v>16</v>
      </c>
      <c r="B47" t="s">
        <v>254</v>
      </c>
      <c r="C47">
        <v>1.3296089385474901</v>
      </c>
      <c r="D47">
        <v>1.05</v>
      </c>
      <c r="E47">
        <v>0.31</v>
      </c>
    </row>
    <row r="48" spans="1:5" x14ac:dyDescent="0.25">
      <c r="A48" t="s">
        <v>16</v>
      </c>
      <c r="B48" t="s">
        <v>255</v>
      </c>
      <c r="C48">
        <v>1.3296089385474901</v>
      </c>
      <c r="D48">
        <v>1.18</v>
      </c>
      <c r="E48">
        <v>0.93</v>
      </c>
    </row>
    <row r="49" spans="1:5" x14ac:dyDescent="0.25">
      <c r="A49" t="s">
        <v>16</v>
      </c>
      <c r="B49" t="s">
        <v>64</v>
      </c>
      <c r="C49">
        <v>1.3296089385474901</v>
      </c>
      <c r="D49">
        <v>0.87</v>
      </c>
      <c r="E49">
        <v>0.99</v>
      </c>
    </row>
    <row r="50" spans="1:5" x14ac:dyDescent="0.25">
      <c r="A50" t="s">
        <v>16</v>
      </c>
      <c r="B50" t="s">
        <v>323</v>
      </c>
      <c r="C50">
        <v>1.3296089385474901</v>
      </c>
      <c r="D50">
        <v>0.68</v>
      </c>
      <c r="E50">
        <v>0.87</v>
      </c>
    </row>
    <row r="51" spans="1:5" x14ac:dyDescent="0.25">
      <c r="A51" t="s">
        <v>16</v>
      </c>
      <c r="B51" t="s">
        <v>18</v>
      </c>
      <c r="C51">
        <v>1.3296089385474901</v>
      </c>
      <c r="D51">
        <v>0.56000000000000005</v>
      </c>
      <c r="E51">
        <v>0.74</v>
      </c>
    </row>
    <row r="52" spans="1:5" x14ac:dyDescent="0.25">
      <c r="A52" t="s">
        <v>16</v>
      </c>
      <c r="B52" t="s">
        <v>256</v>
      </c>
      <c r="C52">
        <v>1.3296089385474901</v>
      </c>
      <c r="D52">
        <v>0.5</v>
      </c>
      <c r="E52">
        <v>0.81</v>
      </c>
    </row>
    <row r="53" spans="1:5" x14ac:dyDescent="0.25">
      <c r="A53" t="s">
        <v>16</v>
      </c>
      <c r="B53" t="s">
        <v>257</v>
      </c>
      <c r="C53">
        <v>1.3296089385474901</v>
      </c>
      <c r="D53">
        <v>0.43</v>
      </c>
      <c r="E53">
        <v>1.49</v>
      </c>
    </row>
    <row r="54" spans="1:5" x14ac:dyDescent="0.25">
      <c r="A54" t="s">
        <v>16</v>
      </c>
      <c r="B54" t="s">
        <v>68</v>
      </c>
      <c r="C54">
        <v>1.3296089385474901</v>
      </c>
      <c r="D54">
        <v>0.99</v>
      </c>
      <c r="E54">
        <v>1.18</v>
      </c>
    </row>
    <row r="55" spans="1:5" x14ac:dyDescent="0.25">
      <c r="A55" t="s">
        <v>16</v>
      </c>
      <c r="B55" t="s">
        <v>19</v>
      </c>
      <c r="C55">
        <v>1.3296089385474901</v>
      </c>
      <c r="D55">
        <v>0.56000000000000005</v>
      </c>
      <c r="E55">
        <v>1.42</v>
      </c>
    </row>
    <row r="56" spans="1:5" x14ac:dyDescent="0.25">
      <c r="A56" t="s">
        <v>69</v>
      </c>
      <c r="B56" t="s">
        <v>324</v>
      </c>
      <c r="C56">
        <v>1.3688888888888899</v>
      </c>
      <c r="D56">
        <v>0.93</v>
      </c>
      <c r="E56">
        <v>0.74</v>
      </c>
    </row>
    <row r="57" spans="1:5" x14ac:dyDescent="0.25">
      <c r="A57" t="s">
        <v>69</v>
      </c>
      <c r="B57" t="s">
        <v>351</v>
      </c>
      <c r="C57">
        <v>1.3688888888888899</v>
      </c>
      <c r="D57">
        <v>1.1499999999999999</v>
      </c>
      <c r="E57">
        <v>0.68</v>
      </c>
    </row>
    <row r="58" spans="1:5" x14ac:dyDescent="0.25">
      <c r="A58" t="s">
        <v>69</v>
      </c>
      <c r="B58" t="s">
        <v>73</v>
      </c>
      <c r="C58">
        <v>1.3688888888888899</v>
      </c>
      <c r="D58">
        <v>0.87</v>
      </c>
      <c r="E58">
        <v>0.93</v>
      </c>
    </row>
    <row r="59" spans="1:5" x14ac:dyDescent="0.25">
      <c r="A59" t="s">
        <v>69</v>
      </c>
      <c r="B59" t="s">
        <v>75</v>
      </c>
      <c r="C59">
        <v>1.3688888888888899</v>
      </c>
      <c r="D59">
        <v>0.34</v>
      </c>
      <c r="E59">
        <v>1.08</v>
      </c>
    </row>
    <row r="60" spans="1:5" x14ac:dyDescent="0.25">
      <c r="A60" t="s">
        <v>69</v>
      </c>
      <c r="B60" t="s">
        <v>77</v>
      </c>
      <c r="C60">
        <v>1.3688888888888899</v>
      </c>
      <c r="D60">
        <v>1.05</v>
      </c>
      <c r="E60">
        <v>0.8</v>
      </c>
    </row>
    <row r="61" spans="1:5" x14ac:dyDescent="0.25">
      <c r="A61" t="s">
        <v>69</v>
      </c>
      <c r="B61" t="s">
        <v>263</v>
      </c>
      <c r="C61">
        <v>1.3688888888888899</v>
      </c>
      <c r="D61">
        <v>0.8</v>
      </c>
      <c r="E61">
        <v>1.3</v>
      </c>
    </row>
    <row r="62" spans="1:5" x14ac:dyDescent="0.25">
      <c r="A62" t="s">
        <v>69</v>
      </c>
      <c r="B62" t="s">
        <v>381</v>
      </c>
      <c r="C62">
        <v>1.3688888888888899</v>
      </c>
      <c r="D62">
        <v>1.22</v>
      </c>
      <c r="E62">
        <v>0.88</v>
      </c>
    </row>
    <row r="63" spans="1:5" x14ac:dyDescent="0.25">
      <c r="A63" t="s">
        <v>69</v>
      </c>
      <c r="B63" t="s">
        <v>76</v>
      </c>
      <c r="C63">
        <v>1.3688888888888899</v>
      </c>
      <c r="D63">
        <v>0.74</v>
      </c>
      <c r="E63">
        <v>1.04</v>
      </c>
    </row>
    <row r="64" spans="1:5" x14ac:dyDescent="0.25">
      <c r="A64" t="s">
        <v>69</v>
      </c>
      <c r="B64" t="s">
        <v>72</v>
      </c>
      <c r="C64">
        <v>1.3688888888888899</v>
      </c>
      <c r="D64">
        <v>1.49</v>
      </c>
      <c r="E64">
        <v>1.49</v>
      </c>
    </row>
    <row r="65" spans="1:5" x14ac:dyDescent="0.25">
      <c r="A65" t="s">
        <v>69</v>
      </c>
      <c r="B65" t="s">
        <v>78</v>
      </c>
      <c r="C65">
        <v>1.3688888888888899</v>
      </c>
      <c r="D65">
        <v>1.42</v>
      </c>
      <c r="E65">
        <v>0.62</v>
      </c>
    </row>
    <row r="66" spans="1:5" x14ac:dyDescent="0.25">
      <c r="A66" t="s">
        <v>69</v>
      </c>
      <c r="B66" t="s">
        <v>260</v>
      </c>
      <c r="C66">
        <v>1.3688888888888899</v>
      </c>
      <c r="D66">
        <v>1.49</v>
      </c>
      <c r="E66">
        <v>1.01</v>
      </c>
    </row>
    <row r="67" spans="1:5" x14ac:dyDescent="0.25">
      <c r="A67" t="s">
        <v>69</v>
      </c>
      <c r="B67" t="s">
        <v>262</v>
      </c>
      <c r="C67">
        <v>1.3688888888888899</v>
      </c>
      <c r="D67">
        <v>1.42</v>
      </c>
      <c r="E67">
        <v>0.47</v>
      </c>
    </row>
    <row r="68" spans="1:5" x14ac:dyDescent="0.25">
      <c r="A68" t="s">
        <v>69</v>
      </c>
      <c r="B68" t="s">
        <v>261</v>
      </c>
      <c r="C68">
        <v>1.3688888888888899</v>
      </c>
      <c r="D68">
        <v>1.62</v>
      </c>
      <c r="E68">
        <v>0.81</v>
      </c>
    </row>
    <row r="69" spans="1:5" x14ac:dyDescent="0.25">
      <c r="A69" t="s">
        <v>69</v>
      </c>
      <c r="B69" t="s">
        <v>325</v>
      </c>
      <c r="C69">
        <v>1.3688888888888899</v>
      </c>
      <c r="D69">
        <v>0.68</v>
      </c>
      <c r="E69">
        <v>1.1499999999999999</v>
      </c>
    </row>
    <row r="70" spans="1:5" x14ac:dyDescent="0.25">
      <c r="A70" t="s">
        <v>69</v>
      </c>
      <c r="B70" t="s">
        <v>258</v>
      </c>
      <c r="C70">
        <v>1.3688888888888899</v>
      </c>
      <c r="D70">
        <v>0.41</v>
      </c>
      <c r="E70">
        <v>1.28</v>
      </c>
    </row>
    <row r="71" spans="1:5" x14ac:dyDescent="0.25">
      <c r="A71" t="s">
        <v>69</v>
      </c>
      <c r="B71" t="s">
        <v>79</v>
      </c>
      <c r="C71">
        <v>1.3688888888888899</v>
      </c>
      <c r="D71">
        <v>0.95</v>
      </c>
      <c r="E71">
        <v>1.62</v>
      </c>
    </row>
    <row r="72" spans="1:5" x14ac:dyDescent="0.25">
      <c r="A72" t="s">
        <v>69</v>
      </c>
      <c r="B72" t="s">
        <v>259</v>
      </c>
      <c r="C72">
        <v>1.3688888888888899</v>
      </c>
      <c r="D72">
        <v>1.41</v>
      </c>
      <c r="E72">
        <v>0.67</v>
      </c>
    </row>
    <row r="73" spans="1:5" x14ac:dyDescent="0.25">
      <c r="A73" t="s">
        <v>69</v>
      </c>
      <c r="B73" t="s">
        <v>71</v>
      </c>
      <c r="C73">
        <v>1.3688888888888899</v>
      </c>
      <c r="D73">
        <v>0.68</v>
      </c>
      <c r="E73">
        <v>1.42</v>
      </c>
    </row>
    <row r="74" spans="1:5" x14ac:dyDescent="0.25">
      <c r="A74" t="s">
        <v>69</v>
      </c>
      <c r="B74" t="s">
        <v>74</v>
      </c>
      <c r="C74">
        <v>1.3688888888888899</v>
      </c>
      <c r="D74">
        <v>1.1100000000000001</v>
      </c>
      <c r="E74">
        <v>0.87</v>
      </c>
    </row>
    <row r="75" spans="1:5" x14ac:dyDescent="0.25">
      <c r="A75" t="s">
        <v>69</v>
      </c>
      <c r="B75" t="s">
        <v>70</v>
      </c>
      <c r="C75">
        <v>1.3688888888888899</v>
      </c>
      <c r="D75">
        <v>0.61</v>
      </c>
      <c r="E75">
        <v>1.1499999999999999</v>
      </c>
    </row>
    <row r="76" spans="1:5" x14ac:dyDescent="0.25">
      <c r="A76" t="s">
        <v>80</v>
      </c>
      <c r="B76" t="s">
        <v>97</v>
      </c>
      <c r="C76">
        <v>1.02431610942249</v>
      </c>
      <c r="D76">
        <v>0.78</v>
      </c>
      <c r="E76">
        <v>1.1399999999999999</v>
      </c>
    </row>
    <row r="77" spans="1:5" x14ac:dyDescent="0.25">
      <c r="A77" t="s">
        <v>80</v>
      </c>
      <c r="B77" t="s">
        <v>82</v>
      </c>
      <c r="C77">
        <v>1.02431610942249</v>
      </c>
      <c r="D77">
        <v>0.72</v>
      </c>
      <c r="E77">
        <v>0.66</v>
      </c>
    </row>
    <row r="78" spans="1:5" x14ac:dyDescent="0.25">
      <c r="A78" t="s">
        <v>80</v>
      </c>
      <c r="B78" t="s">
        <v>83</v>
      </c>
      <c r="C78">
        <v>1.02431610942249</v>
      </c>
      <c r="D78">
        <v>1.26</v>
      </c>
      <c r="E78">
        <v>0.96</v>
      </c>
    </row>
    <row r="79" spans="1:5" x14ac:dyDescent="0.25">
      <c r="A79" t="s">
        <v>80</v>
      </c>
      <c r="B79" t="s">
        <v>85</v>
      </c>
      <c r="C79">
        <v>1.02431610942249</v>
      </c>
      <c r="D79">
        <v>1.08</v>
      </c>
      <c r="E79">
        <v>0.84</v>
      </c>
    </row>
    <row r="80" spans="1:5" x14ac:dyDescent="0.25">
      <c r="A80" t="s">
        <v>80</v>
      </c>
      <c r="B80" t="s">
        <v>359</v>
      </c>
      <c r="C80">
        <v>1.02431610942249</v>
      </c>
      <c r="D80">
        <v>1.49</v>
      </c>
      <c r="E80">
        <v>0.78</v>
      </c>
    </row>
    <row r="81" spans="1:5" x14ac:dyDescent="0.25">
      <c r="A81" t="s">
        <v>80</v>
      </c>
      <c r="B81" t="s">
        <v>87</v>
      </c>
      <c r="C81">
        <v>1.02431610942249</v>
      </c>
      <c r="D81">
        <v>0.9</v>
      </c>
      <c r="E81">
        <v>1.2</v>
      </c>
    </row>
    <row r="82" spans="1:5" x14ac:dyDescent="0.25">
      <c r="A82" t="s">
        <v>80</v>
      </c>
      <c r="B82" t="s">
        <v>89</v>
      </c>
      <c r="C82">
        <v>1.02431610942249</v>
      </c>
      <c r="D82">
        <v>0.97</v>
      </c>
      <c r="E82">
        <v>0.84</v>
      </c>
    </row>
    <row r="83" spans="1:5" x14ac:dyDescent="0.25">
      <c r="A83" t="s">
        <v>80</v>
      </c>
      <c r="B83" t="s">
        <v>369</v>
      </c>
      <c r="C83">
        <v>1.02431610942249</v>
      </c>
      <c r="D83">
        <v>0.66</v>
      </c>
      <c r="E83">
        <v>1.32</v>
      </c>
    </row>
    <row r="84" spans="1:5" x14ac:dyDescent="0.25">
      <c r="A84" t="s">
        <v>80</v>
      </c>
      <c r="B84" t="s">
        <v>91</v>
      </c>
      <c r="C84">
        <v>1.02431610942249</v>
      </c>
      <c r="D84">
        <v>0.65</v>
      </c>
      <c r="E84">
        <v>0.84</v>
      </c>
    </row>
    <row r="85" spans="1:5" x14ac:dyDescent="0.25">
      <c r="A85" t="s">
        <v>80</v>
      </c>
      <c r="B85" t="s">
        <v>96</v>
      </c>
      <c r="C85">
        <v>1.02431610942249</v>
      </c>
      <c r="D85">
        <v>0.78</v>
      </c>
      <c r="E85">
        <v>1.56</v>
      </c>
    </row>
    <row r="86" spans="1:5" x14ac:dyDescent="0.25">
      <c r="A86" t="s">
        <v>80</v>
      </c>
      <c r="B86" t="s">
        <v>86</v>
      </c>
      <c r="C86">
        <v>1.02431610942249</v>
      </c>
      <c r="D86">
        <v>0.36</v>
      </c>
      <c r="E86">
        <v>0.9</v>
      </c>
    </row>
    <row r="87" spans="1:5" x14ac:dyDescent="0.25">
      <c r="A87" t="s">
        <v>80</v>
      </c>
      <c r="B87" t="s">
        <v>81</v>
      </c>
      <c r="C87">
        <v>1.02431610942249</v>
      </c>
      <c r="D87">
        <v>0.9</v>
      </c>
      <c r="E87">
        <v>0.9</v>
      </c>
    </row>
    <row r="88" spans="1:5" x14ac:dyDescent="0.25">
      <c r="A88" t="s">
        <v>80</v>
      </c>
      <c r="B88" t="s">
        <v>94</v>
      </c>
      <c r="C88">
        <v>1.02431610942249</v>
      </c>
      <c r="D88">
        <v>0.78</v>
      </c>
      <c r="E88">
        <v>0.78</v>
      </c>
    </row>
    <row r="89" spans="1:5" x14ac:dyDescent="0.25">
      <c r="A89" t="s">
        <v>80</v>
      </c>
      <c r="B89" t="s">
        <v>90</v>
      </c>
      <c r="C89">
        <v>1.02431610942249</v>
      </c>
      <c r="D89">
        <v>1.08</v>
      </c>
      <c r="E89">
        <v>0.9</v>
      </c>
    </row>
    <row r="90" spans="1:5" x14ac:dyDescent="0.25">
      <c r="A90" t="s">
        <v>80</v>
      </c>
      <c r="B90" t="s">
        <v>93</v>
      </c>
      <c r="C90">
        <v>1.02431610942249</v>
      </c>
      <c r="D90">
        <v>0.66</v>
      </c>
      <c r="E90">
        <v>0.96</v>
      </c>
    </row>
    <row r="91" spans="1:5" x14ac:dyDescent="0.25">
      <c r="A91" t="s">
        <v>80</v>
      </c>
      <c r="B91" t="s">
        <v>88</v>
      </c>
      <c r="C91">
        <v>1.02431610942249</v>
      </c>
      <c r="D91">
        <v>1.26</v>
      </c>
      <c r="E91">
        <v>1.26</v>
      </c>
    </row>
    <row r="92" spans="1:5" x14ac:dyDescent="0.25">
      <c r="A92" t="s">
        <v>80</v>
      </c>
      <c r="B92" t="s">
        <v>410</v>
      </c>
      <c r="C92">
        <v>1.02431610942249</v>
      </c>
      <c r="D92">
        <v>0.84</v>
      </c>
      <c r="E92">
        <v>1.08</v>
      </c>
    </row>
    <row r="93" spans="1:5" x14ac:dyDescent="0.25">
      <c r="A93" t="s">
        <v>80</v>
      </c>
      <c r="B93" t="s">
        <v>412</v>
      </c>
      <c r="C93">
        <v>1.02431610942249</v>
      </c>
      <c r="D93">
        <v>1.08</v>
      </c>
      <c r="E93">
        <v>0.96</v>
      </c>
    </row>
    <row r="94" spans="1:5" x14ac:dyDescent="0.25">
      <c r="A94" t="s">
        <v>80</v>
      </c>
      <c r="B94" t="s">
        <v>92</v>
      </c>
      <c r="C94">
        <v>1.02431610942249</v>
      </c>
      <c r="D94">
        <v>0.84</v>
      </c>
      <c r="E94">
        <v>1.17</v>
      </c>
    </row>
    <row r="95" spans="1:5" x14ac:dyDescent="0.25">
      <c r="A95" t="s">
        <v>80</v>
      </c>
      <c r="B95" t="s">
        <v>416</v>
      </c>
      <c r="C95">
        <v>1.02431610942249</v>
      </c>
      <c r="D95">
        <v>0.54</v>
      </c>
      <c r="E95">
        <v>1.32</v>
      </c>
    </row>
    <row r="96" spans="1:5" x14ac:dyDescent="0.25">
      <c r="A96" t="s">
        <v>80</v>
      </c>
      <c r="B96" t="s">
        <v>84</v>
      </c>
      <c r="C96">
        <v>1.02431610942249</v>
      </c>
      <c r="D96">
        <v>0.84</v>
      </c>
      <c r="E96">
        <v>0.6</v>
      </c>
    </row>
    <row r="97" spans="1:5" x14ac:dyDescent="0.25">
      <c r="A97" t="s">
        <v>80</v>
      </c>
      <c r="B97" t="s">
        <v>98</v>
      </c>
      <c r="C97">
        <v>1.02431610942249</v>
      </c>
      <c r="D97">
        <v>1.1000000000000001</v>
      </c>
      <c r="E97">
        <v>0.57999999999999996</v>
      </c>
    </row>
    <row r="98" spans="1:5" x14ac:dyDescent="0.25">
      <c r="A98" t="s">
        <v>80</v>
      </c>
      <c r="B98" t="s">
        <v>95</v>
      </c>
      <c r="C98">
        <v>1.02431610942249</v>
      </c>
      <c r="D98">
        <v>0.42</v>
      </c>
      <c r="E98">
        <v>0.54</v>
      </c>
    </row>
    <row r="99" spans="1:5" x14ac:dyDescent="0.25">
      <c r="A99" t="s">
        <v>80</v>
      </c>
      <c r="B99" t="s">
        <v>435</v>
      </c>
      <c r="C99">
        <v>1.02431610942249</v>
      </c>
      <c r="D99">
        <v>0.7</v>
      </c>
      <c r="E99">
        <v>1.96</v>
      </c>
    </row>
    <row r="100" spans="1:5" x14ac:dyDescent="0.25">
      <c r="A100" t="s">
        <v>99</v>
      </c>
      <c r="B100" t="s">
        <v>100</v>
      </c>
      <c r="C100">
        <v>1.28712871287129</v>
      </c>
      <c r="D100">
        <v>0.74</v>
      </c>
      <c r="E100">
        <v>1.19</v>
      </c>
    </row>
    <row r="101" spans="1:5" x14ac:dyDescent="0.25">
      <c r="A101" t="s">
        <v>99</v>
      </c>
      <c r="B101" t="s">
        <v>102</v>
      </c>
      <c r="C101">
        <v>1.28712871287129</v>
      </c>
      <c r="D101">
        <v>1.22</v>
      </c>
      <c r="E101">
        <v>1.08</v>
      </c>
    </row>
    <row r="102" spans="1:5" x14ac:dyDescent="0.25">
      <c r="A102" t="s">
        <v>99</v>
      </c>
      <c r="B102" t="s">
        <v>111</v>
      </c>
      <c r="C102">
        <v>1.28712871287129</v>
      </c>
      <c r="D102">
        <v>0.8</v>
      </c>
      <c r="E102">
        <v>0.85</v>
      </c>
    </row>
    <row r="103" spans="1:5" x14ac:dyDescent="0.25">
      <c r="A103" t="s">
        <v>99</v>
      </c>
      <c r="B103" t="s">
        <v>104</v>
      </c>
      <c r="C103">
        <v>1.28712871287129</v>
      </c>
      <c r="D103">
        <v>0.69</v>
      </c>
      <c r="E103">
        <v>1.22</v>
      </c>
    </row>
    <row r="104" spans="1:5" x14ac:dyDescent="0.25">
      <c r="A104" t="s">
        <v>99</v>
      </c>
      <c r="B104" t="s">
        <v>106</v>
      </c>
      <c r="C104">
        <v>1.28712871287129</v>
      </c>
      <c r="D104">
        <v>0.74</v>
      </c>
      <c r="E104">
        <v>1.42</v>
      </c>
    </row>
    <row r="105" spans="1:5" x14ac:dyDescent="0.25">
      <c r="A105" t="s">
        <v>99</v>
      </c>
      <c r="B105" t="s">
        <v>105</v>
      </c>
      <c r="C105">
        <v>1.28712871287129</v>
      </c>
      <c r="D105">
        <v>0.99</v>
      </c>
      <c r="E105">
        <v>0.69</v>
      </c>
    </row>
    <row r="106" spans="1:5" x14ac:dyDescent="0.25">
      <c r="A106" t="s">
        <v>99</v>
      </c>
      <c r="B106" t="s">
        <v>117</v>
      </c>
      <c r="C106">
        <v>1.28712871287129</v>
      </c>
      <c r="D106">
        <v>0.74</v>
      </c>
      <c r="E106">
        <v>1.1100000000000001</v>
      </c>
    </row>
    <row r="107" spans="1:5" x14ac:dyDescent="0.25">
      <c r="A107" t="s">
        <v>99</v>
      </c>
      <c r="B107" t="s">
        <v>121</v>
      </c>
      <c r="C107">
        <v>1.28712871287129</v>
      </c>
      <c r="D107">
        <v>1.19</v>
      </c>
      <c r="E107">
        <v>0.74</v>
      </c>
    </row>
    <row r="108" spans="1:5" x14ac:dyDescent="0.25">
      <c r="A108" t="s">
        <v>99</v>
      </c>
      <c r="B108" t="s">
        <v>108</v>
      </c>
      <c r="C108">
        <v>1.28712871287129</v>
      </c>
      <c r="D108">
        <v>0.74</v>
      </c>
      <c r="E108">
        <v>0.86</v>
      </c>
    </row>
    <row r="109" spans="1:5" x14ac:dyDescent="0.25">
      <c r="A109" t="s">
        <v>99</v>
      </c>
      <c r="B109" t="s">
        <v>103</v>
      </c>
      <c r="C109">
        <v>1.28712871287129</v>
      </c>
      <c r="D109">
        <v>0.99</v>
      </c>
      <c r="E109">
        <v>0.93</v>
      </c>
    </row>
    <row r="110" spans="1:5" x14ac:dyDescent="0.25">
      <c r="A110" t="s">
        <v>99</v>
      </c>
      <c r="B110" t="s">
        <v>110</v>
      </c>
      <c r="C110">
        <v>1.28712871287129</v>
      </c>
      <c r="D110">
        <v>1.38</v>
      </c>
      <c r="E110">
        <v>0.85</v>
      </c>
    </row>
    <row r="111" spans="1:5" x14ac:dyDescent="0.25">
      <c r="A111" t="s">
        <v>99</v>
      </c>
      <c r="B111" t="s">
        <v>107</v>
      </c>
      <c r="C111">
        <v>1.28712871287129</v>
      </c>
      <c r="D111">
        <v>0.97</v>
      </c>
      <c r="E111">
        <v>0.82</v>
      </c>
    </row>
    <row r="112" spans="1:5" x14ac:dyDescent="0.25">
      <c r="A112" t="s">
        <v>99</v>
      </c>
      <c r="B112" t="s">
        <v>395</v>
      </c>
      <c r="C112">
        <v>1.28712871287129</v>
      </c>
      <c r="D112">
        <v>1.18</v>
      </c>
      <c r="E112">
        <v>0.31</v>
      </c>
    </row>
    <row r="113" spans="1:5" x14ac:dyDescent="0.25">
      <c r="A113" t="s">
        <v>99</v>
      </c>
      <c r="B113" t="s">
        <v>115</v>
      </c>
      <c r="C113">
        <v>1.28712871287129</v>
      </c>
      <c r="D113">
        <v>0.8</v>
      </c>
      <c r="E113">
        <v>0.97</v>
      </c>
    </row>
    <row r="114" spans="1:5" x14ac:dyDescent="0.25">
      <c r="A114" t="s">
        <v>99</v>
      </c>
      <c r="B114" t="s">
        <v>112</v>
      </c>
      <c r="C114">
        <v>1.28712871287129</v>
      </c>
      <c r="D114">
        <v>0.69</v>
      </c>
      <c r="E114">
        <v>1.31</v>
      </c>
    </row>
    <row r="115" spans="1:5" x14ac:dyDescent="0.25">
      <c r="A115" t="s">
        <v>99</v>
      </c>
      <c r="B115" t="s">
        <v>113</v>
      </c>
      <c r="C115">
        <v>1.28712871287129</v>
      </c>
      <c r="D115">
        <v>1.26</v>
      </c>
      <c r="E115">
        <v>1.31</v>
      </c>
    </row>
    <row r="116" spans="1:5" x14ac:dyDescent="0.25">
      <c r="A116" t="s">
        <v>99</v>
      </c>
      <c r="B116" t="s">
        <v>114</v>
      </c>
      <c r="C116">
        <v>1.28712871287129</v>
      </c>
      <c r="D116">
        <v>0.63</v>
      </c>
      <c r="E116">
        <v>0.8</v>
      </c>
    </row>
    <row r="117" spans="1:5" x14ac:dyDescent="0.25">
      <c r="A117" t="s">
        <v>99</v>
      </c>
      <c r="B117" t="s">
        <v>116</v>
      </c>
      <c r="C117">
        <v>1.28712871287129</v>
      </c>
      <c r="D117">
        <v>0.93</v>
      </c>
      <c r="E117">
        <v>1.49</v>
      </c>
    </row>
    <row r="118" spans="1:5" x14ac:dyDescent="0.25">
      <c r="A118" t="s">
        <v>99</v>
      </c>
      <c r="B118" t="s">
        <v>109</v>
      </c>
      <c r="C118">
        <v>1.28712871287129</v>
      </c>
      <c r="D118">
        <v>1.49</v>
      </c>
      <c r="E118">
        <v>0.54</v>
      </c>
    </row>
    <row r="119" spans="1:5" x14ac:dyDescent="0.25">
      <c r="A119" t="s">
        <v>99</v>
      </c>
      <c r="B119" t="s">
        <v>118</v>
      </c>
      <c r="C119">
        <v>1.28712871287129</v>
      </c>
      <c r="D119">
        <v>1.37</v>
      </c>
      <c r="E119">
        <v>1.31</v>
      </c>
    </row>
    <row r="120" spans="1:5" x14ac:dyDescent="0.25">
      <c r="A120" t="s">
        <v>99</v>
      </c>
      <c r="B120" t="s">
        <v>417</v>
      </c>
      <c r="C120">
        <v>1.28712871287129</v>
      </c>
      <c r="D120">
        <v>0.63</v>
      </c>
      <c r="E120">
        <v>0.74</v>
      </c>
    </row>
    <row r="121" spans="1:5" x14ac:dyDescent="0.25">
      <c r="A121" t="s">
        <v>99</v>
      </c>
      <c r="B121" t="s">
        <v>101</v>
      </c>
      <c r="C121">
        <v>1.28712871287129</v>
      </c>
      <c r="D121">
        <v>1.24</v>
      </c>
      <c r="E121">
        <v>0.37</v>
      </c>
    </row>
    <row r="122" spans="1:5" x14ac:dyDescent="0.25">
      <c r="A122" t="s">
        <v>99</v>
      </c>
      <c r="B122" t="s">
        <v>120</v>
      </c>
      <c r="C122">
        <v>1.28712871287129</v>
      </c>
      <c r="D122">
        <v>1.05</v>
      </c>
      <c r="E122">
        <v>1.73</v>
      </c>
    </row>
    <row r="123" spans="1:5" x14ac:dyDescent="0.25">
      <c r="A123" t="s">
        <v>99</v>
      </c>
      <c r="B123" t="s">
        <v>119</v>
      </c>
      <c r="C123">
        <v>1.28712871287129</v>
      </c>
      <c r="D123">
        <v>0.74</v>
      </c>
      <c r="E123">
        <v>1.24</v>
      </c>
    </row>
    <row r="124" spans="1:5" x14ac:dyDescent="0.25">
      <c r="A124" t="s">
        <v>122</v>
      </c>
      <c r="B124" t="s">
        <v>123</v>
      </c>
      <c r="C124">
        <v>1.1655844155844199</v>
      </c>
      <c r="D124">
        <v>0.74</v>
      </c>
      <c r="E124">
        <v>1.1000000000000001</v>
      </c>
    </row>
    <row r="125" spans="1:5" x14ac:dyDescent="0.25">
      <c r="A125" t="s">
        <v>122</v>
      </c>
      <c r="B125" t="s">
        <v>125</v>
      </c>
      <c r="C125">
        <v>1.1655844155844199</v>
      </c>
      <c r="D125">
        <v>0.98</v>
      </c>
      <c r="E125">
        <v>1.23</v>
      </c>
    </row>
    <row r="126" spans="1:5" x14ac:dyDescent="0.25">
      <c r="A126" t="s">
        <v>122</v>
      </c>
      <c r="B126" t="s">
        <v>127</v>
      </c>
      <c r="C126">
        <v>1.1655844155844199</v>
      </c>
      <c r="D126">
        <v>0.85</v>
      </c>
      <c r="E126">
        <v>1.02</v>
      </c>
    </row>
    <row r="127" spans="1:5" x14ac:dyDescent="0.25">
      <c r="A127" t="s">
        <v>122</v>
      </c>
      <c r="B127" t="s">
        <v>130</v>
      </c>
      <c r="C127">
        <v>1.1655844155844199</v>
      </c>
      <c r="D127">
        <v>1.19</v>
      </c>
      <c r="E127">
        <v>0.68</v>
      </c>
    </row>
    <row r="128" spans="1:5" x14ac:dyDescent="0.25">
      <c r="A128" t="s">
        <v>122</v>
      </c>
      <c r="B128" t="s">
        <v>362</v>
      </c>
      <c r="C128">
        <v>1.1655844155844199</v>
      </c>
      <c r="D128">
        <v>0.6</v>
      </c>
      <c r="E128">
        <v>0.6</v>
      </c>
    </row>
    <row r="129" spans="1:5" x14ac:dyDescent="0.25">
      <c r="A129" t="s">
        <v>122</v>
      </c>
      <c r="B129" t="s">
        <v>126</v>
      </c>
      <c r="C129">
        <v>1.1655844155844199</v>
      </c>
      <c r="D129">
        <v>0.86</v>
      </c>
      <c r="E129">
        <v>0.61</v>
      </c>
    </row>
    <row r="130" spans="1:5" x14ac:dyDescent="0.25">
      <c r="A130" t="s">
        <v>122</v>
      </c>
      <c r="B130" t="s">
        <v>129</v>
      </c>
      <c r="C130">
        <v>1.1655844155844199</v>
      </c>
      <c r="D130">
        <v>0.53</v>
      </c>
      <c r="E130">
        <v>1.1599999999999999</v>
      </c>
    </row>
    <row r="131" spans="1:5" x14ac:dyDescent="0.25">
      <c r="A131" t="s">
        <v>122</v>
      </c>
      <c r="B131" t="s">
        <v>128</v>
      </c>
      <c r="C131">
        <v>1.1655844155844199</v>
      </c>
      <c r="D131">
        <v>0.9</v>
      </c>
      <c r="E131">
        <v>1.1299999999999999</v>
      </c>
    </row>
    <row r="132" spans="1:5" x14ac:dyDescent="0.25">
      <c r="A132" t="s">
        <v>122</v>
      </c>
      <c r="B132" t="s">
        <v>136</v>
      </c>
      <c r="C132">
        <v>1.1655844155844199</v>
      </c>
      <c r="D132">
        <v>1.1599999999999999</v>
      </c>
      <c r="E132">
        <v>1.04</v>
      </c>
    </row>
    <row r="133" spans="1:5" x14ac:dyDescent="0.25">
      <c r="A133" t="s">
        <v>122</v>
      </c>
      <c r="B133" t="s">
        <v>131</v>
      </c>
      <c r="C133">
        <v>1.1655844155844199</v>
      </c>
      <c r="D133">
        <v>1</v>
      </c>
      <c r="E133">
        <v>0.68</v>
      </c>
    </row>
    <row r="134" spans="1:5" x14ac:dyDescent="0.25">
      <c r="A134" t="s">
        <v>122</v>
      </c>
      <c r="B134" t="s">
        <v>133</v>
      </c>
      <c r="C134">
        <v>1.1655844155844199</v>
      </c>
      <c r="D134">
        <v>0.57999999999999996</v>
      </c>
      <c r="E134">
        <v>1.37</v>
      </c>
    </row>
    <row r="135" spans="1:5" x14ac:dyDescent="0.25">
      <c r="A135" t="s">
        <v>122</v>
      </c>
      <c r="B135" t="s">
        <v>135</v>
      </c>
      <c r="C135">
        <v>1.1655844155844199</v>
      </c>
      <c r="D135">
        <v>1.08</v>
      </c>
      <c r="E135">
        <v>0.93</v>
      </c>
    </row>
    <row r="136" spans="1:5" x14ac:dyDescent="0.25">
      <c r="A136" t="s">
        <v>122</v>
      </c>
      <c r="B136" t="s">
        <v>137</v>
      </c>
      <c r="C136">
        <v>1.1655844155844199</v>
      </c>
      <c r="D136">
        <v>0.74</v>
      </c>
      <c r="E136">
        <v>0.96</v>
      </c>
    </row>
    <row r="137" spans="1:5" x14ac:dyDescent="0.25">
      <c r="A137" t="s">
        <v>122</v>
      </c>
      <c r="B137" t="s">
        <v>401</v>
      </c>
      <c r="C137">
        <v>1.1655844155844199</v>
      </c>
      <c r="D137">
        <v>0.98</v>
      </c>
      <c r="E137">
        <v>0.8</v>
      </c>
    </row>
    <row r="138" spans="1:5" x14ac:dyDescent="0.25">
      <c r="A138" t="s">
        <v>122</v>
      </c>
      <c r="B138" t="s">
        <v>138</v>
      </c>
      <c r="C138">
        <v>1.1655844155844199</v>
      </c>
      <c r="D138">
        <v>1.02</v>
      </c>
      <c r="E138">
        <v>1.19</v>
      </c>
    </row>
    <row r="139" spans="1:5" x14ac:dyDescent="0.25">
      <c r="A139" t="s">
        <v>122</v>
      </c>
      <c r="B139" t="s">
        <v>139</v>
      </c>
      <c r="C139">
        <v>1.1655844155844199</v>
      </c>
      <c r="D139">
        <v>1.05</v>
      </c>
      <c r="E139">
        <v>0.89</v>
      </c>
    </row>
    <row r="140" spans="1:5" x14ac:dyDescent="0.25">
      <c r="A140" t="s">
        <v>122</v>
      </c>
      <c r="B140" t="s">
        <v>144</v>
      </c>
      <c r="C140">
        <v>1.1655844155844199</v>
      </c>
      <c r="D140">
        <v>1.23</v>
      </c>
      <c r="E140">
        <v>1.23</v>
      </c>
    </row>
    <row r="141" spans="1:5" x14ac:dyDescent="0.25">
      <c r="A141" t="s">
        <v>122</v>
      </c>
      <c r="B141" t="s">
        <v>132</v>
      </c>
      <c r="C141">
        <v>1.1655844155844199</v>
      </c>
      <c r="D141">
        <v>1</v>
      </c>
      <c r="E141">
        <v>1.31</v>
      </c>
    </row>
    <row r="142" spans="1:5" x14ac:dyDescent="0.25">
      <c r="A142" t="s">
        <v>122</v>
      </c>
      <c r="B142" t="s">
        <v>140</v>
      </c>
      <c r="C142">
        <v>1.1655844155844199</v>
      </c>
      <c r="D142">
        <v>0.68</v>
      </c>
      <c r="E142">
        <v>0.68</v>
      </c>
    </row>
    <row r="143" spans="1:5" x14ac:dyDescent="0.25">
      <c r="A143" t="s">
        <v>122</v>
      </c>
      <c r="B143" t="s">
        <v>124</v>
      </c>
      <c r="C143">
        <v>1.1655844155844199</v>
      </c>
      <c r="D143">
        <v>0.74</v>
      </c>
      <c r="E143">
        <v>0.9</v>
      </c>
    </row>
    <row r="144" spans="1:5" x14ac:dyDescent="0.25">
      <c r="A144" t="s">
        <v>122</v>
      </c>
      <c r="B144" t="s">
        <v>134</v>
      </c>
      <c r="C144">
        <v>1.1655844155844199</v>
      </c>
      <c r="D144">
        <v>0.25</v>
      </c>
      <c r="E144">
        <v>1.35</v>
      </c>
    </row>
    <row r="145" spans="1:5" x14ac:dyDescent="0.25">
      <c r="A145" t="s">
        <v>122</v>
      </c>
      <c r="B145" t="s">
        <v>141</v>
      </c>
      <c r="C145">
        <v>1.1655844155844199</v>
      </c>
      <c r="D145">
        <v>0.55000000000000004</v>
      </c>
      <c r="E145">
        <v>1.1000000000000001</v>
      </c>
    </row>
    <row r="146" spans="1:5" x14ac:dyDescent="0.25">
      <c r="A146" t="s">
        <v>122</v>
      </c>
      <c r="B146" t="s">
        <v>142</v>
      </c>
      <c r="C146">
        <v>1.1655844155844199</v>
      </c>
      <c r="D146">
        <v>0.74</v>
      </c>
      <c r="E146">
        <v>0.9</v>
      </c>
    </row>
    <row r="147" spans="1:5" x14ac:dyDescent="0.25">
      <c r="A147" t="s">
        <v>122</v>
      </c>
      <c r="B147" t="s">
        <v>143</v>
      </c>
      <c r="C147">
        <v>1.1655844155844199</v>
      </c>
      <c r="D147">
        <v>1.1000000000000001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1.2757009345794399</v>
      </c>
      <c r="D148">
        <v>1.08</v>
      </c>
      <c r="E148">
        <v>1.08</v>
      </c>
    </row>
    <row r="149" spans="1:5" x14ac:dyDescent="0.25">
      <c r="A149" t="s">
        <v>145</v>
      </c>
      <c r="B149" t="s">
        <v>349</v>
      </c>
      <c r="C149">
        <v>1.2757009345794399</v>
      </c>
      <c r="D149">
        <v>0.91</v>
      </c>
      <c r="E149">
        <v>0.8</v>
      </c>
    </row>
    <row r="150" spans="1:5" x14ac:dyDescent="0.25">
      <c r="A150" t="s">
        <v>145</v>
      </c>
      <c r="B150" t="s">
        <v>355</v>
      </c>
      <c r="C150">
        <v>1.2757009345794399</v>
      </c>
      <c r="D150">
        <v>0.78</v>
      </c>
      <c r="E150">
        <v>2.1800000000000002</v>
      </c>
    </row>
    <row r="151" spans="1:5" x14ac:dyDescent="0.25">
      <c r="A151" t="s">
        <v>145</v>
      </c>
      <c r="B151" t="s">
        <v>357</v>
      </c>
      <c r="C151">
        <v>1.2757009345794399</v>
      </c>
      <c r="D151">
        <v>0.95</v>
      </c>
      <c r="E151">
        <v>0.51</v>
      </c>
    </row>
    <row r="152" spans="1:5" x14ac:dyDescent="0.25">
      <c r="A152" t="s">
        <v>145</v>
      </c>
      <c r="B152" t="s">
        <v>360</v>
      </c>
      <c r="C152">
        <v>1.2757009345794399</v>
      </c>
      <c r="D152">
        <v>1.19</v>
      </c>
      <c r="E152">
        <v>0.6</v>
      </c>
    </row>
    <row r="153" spans="1:5" x14ac:dyDescent="0.25">
      <c r="A153" t="s">
        <v>145</v>
      </c>
      <c r="B153" t="s">
        <v>366</v>
      </c>
      <c r="C153">
        <v>1.2757009345794399</v>
      </c>
      <c r="D153">
        <v>0.93</v>
      </c>
      <c r="E153">
        <v>1.01</v>
      </c>
    </row>
    <row r="154" spans="1:5" x14ac:dyDescent="0.25">
      <c r="A154" t="s">
        <v>145</v>
      </c>
      <c r="B154" t="s">
        <v>371</v>
      </c>
      <c r="C154">
        <v>1.2757009345794399</v>
      </c>
      <c r="D154">
        <v>0.7</v>
      </c>
      <c r="E154">
        <v>1.01</v>
      </c>
    </row>
    <row r="155" spans="1:5" x14ac:dyDescent="0.25">
      <c r="A155" t="s">
        <v>145</v>
      </c>
      <c r="B155" t="s">
        <v>149</v>
      </c>
      <c r="C155">
        <v>1.2757009345794399</v>
      </c>
      <c r="D155">
        <v>0.35</v>
      </c>
      <c r="E155">
        <v>1.98</v>
      </c>
    </row>
    <row r="156" spans="1:5" x14ac:dyDescent="0.25">
      <c r="A156" t="s">
        <v>145</v>
      </c>
      <c r="B156" t="s">
        <v>375</v>
      </c>
      <c r="C156">
        <v>1.2757009345794399</v>
      </c>
      <c r="D156">
        <v>1.24</v>
      </c>
      <c r="E156">
        <v>1.08</v>
      </c>
    </row>
    <row r="157" spans="1:5" x14ac:dyDescent="0.25">
      <c r="A157" t="s">
        <v>145</v>
      </c>
      <c r="B157" t="s">
        <v>388</v>
      </c>
      <c r="C157">
        <v>1.2757009345794399</v>
      </c>
      <c r="D157">
        <v>0.89</v>
      </c>
      <c r="E157">
        <v>0.76</v>
      </c>
    </row>
    <row r="158" spans="1:5" x14ac:dyDescent="0.25">
      <c r="A158" t="s">
        <v>145</v>
      </c>
      <c r="B158" t="s">
        <v>389</v>
      </c>
      <c r="C158">
        <v>1.2757009345794399</v>
      </c>
      <c r="D158">
        <v>0.87</v>
      </c>
      <c r="E158">
        <v>0.7</v>
      </c>
    </row>
    <row r="159" spans="1:5" x14ac:dyDescent="0.25">
      <c r="A159" t="s">
        <v>145</v>
      </c>
      <c r="B159" t="s">
        <v>391</v>
      </c>
      <c r="C159">
        <v>1.2757009345794399</v>
      </c>
      <c r="D159">
        <v>0.87</v>
      </c>
      <c r="E159">
        <v>1.66</v>
      </c>
    </row>
    <row r="160" spans="1:5" x14ac:dyDescent="0.25">
      <c r="A160" t="s">
        <v>145</v>
      </c>
      <c r="B160" t="s">
        <v>146</v>
      </c>
      <c r="C160">
        <v>1.2757009345794399</v>
      </c>
      <c r="D160">
        <v>0.77</v>
      </c>
      <c r="E160">
        <v>0.84</v>
      </c>
    </row>
    <row r="161" spans="1:5" x14ac:dyDescent="0.25">
      <c r="A161" t="s">
        <v>145</v>
      </c>
      <c r="B161" t="s">
        <v>404</v>
      </c>
      <c r="C161">
        <v>1.2757009345794399</v>
      </c>
      <c r="D161">
        <v>0.6</v>
      </c>
      <c r="E161">
        <v>0.5</v>
      </c>
    </row>
    <row r="162" spans="1:5" x14ac:dyDescent="0.25">
      <c r="A162" t="s">
        <v>145</v>
      </c>
      <c r="B162" t="s">
        <v>419</v>
      </c>
      <c r="C162">
        <v>1.2757009345794399</v>
      </c>
      <c r="D162">
        <v>0.62</v>
      </c>
      <c r="E162">
        <v>1.01</v>
      </c>
    </row>
    <row r="163" spans="1:5" x14ac:dyDescent="0.25">
      <c r="A163" t="s">
        <v>145</v>
      </c>
      <c r="B163" t="s">
        <v>423</v>
      </c>
      <c r="C163">
        <v>1.2757009345794399</v>
      </c>
      <c r="D163">
        <v>1.25</v>
      </c>
      <c r="E163">
        <v>0.84</v>
      </c>
    </row>
    <row r="164" spans="1:5" x14ac:dyDescent="0.25">
      <c r="A164" t="s">
        <v>145</v>
      </c>
      <c r="B164" t="s">
        <v>425</v>
      </c>
      <c r="C164">
        <v>1.2757009345794399</v>
      </c>
      <c r="D164">
        <v>0.85</v>
      </c>
      <c r="E164">
        <v>0.77</v>
      </c>
    </row>
    <row r="165" spans="1:5" x14ac:dyDescent="0.25">
      <c r="A165" t="s">
        <v>145</v>
      </c>
      <c r="B165" t="s">
        <v>427</v>
      </c>
      <c r="C165">
        <v>1.2757009345794399</v>
      </c>
      <c r="D165">
        <v>1.46</v>
      </c>
      <c r="E165">
        <v>0.7</v>
      </c>
    </row>
    <row r="166" spans="1:5" x14ac:dyDescent="0.25">
      <c r="A166" t="s">
        <v>145</v>
      </c>
      <c r="B166" t="s">
        <v>432</v>
      </c>
      <c r="C166">
        <v>1.2757009345794399</v>
      </c>
      <c r="D166">
        <v>0.49</v>
      </c>
      <c r="E166">
        <v>1.32</v>
      </c>
    </row>
    <row r="167" spans="1:5" x14ac:dyDescent="0.25">
      <c r="A167" t="s">
        <v>145</v>
      </c>
      <c r="B167" t="s">
        <v>433</v>
      </c>
      <c r="C167">
        <v>1.2757009345794399</v>
      </c>
      <c r="D167">
        <v>0.61</v>
      </c>
      <c r="E167">
        <v>0.7</v>
      </c>
    </row>
    <row r="168" spans="1:5" x14ac:dyDescent="0.25">
      <c r="A168" t="s">
        <v>145</v>
      </c>
      <c r="B168" t="s">
        <v>434</v>
      </c>
      <c r="C168">
        <v>1.2757009345794399</v>
      </c>
      <c r="D168">
        <v>0.87</v>
      </c>
      <c r="E168">
        <v>1.31</v>
      </c>
    </row>
    <row r="169" spans="1:5" x14ac:dyDescent="0.25">
      <c r="A169" t="s">
        <v>145</v>
      </c>
      <c r="B169" t="s">
        <v>148</v>
      </c>
      <c r="C169">
        <v>1.2757009345794399</v>
      </c>
      <c r="D169">
        <v>0.89</v>
      </c>
      <c r="E169">
        <v>1.01</v>
      </c>
    </row>
    <row r="170" spans="1:5" x14ac:dyDescent="0.25">
      <c r="A170" t="s">
        <v>145</v>
      </c>
      <c r="B170" t="s">
        <v>147</v>
      </c>
      <c r="C170">
        <v>1.2757009345794399</v>
      </c>
      <c r="D170">
        <v>0.93</v>
      </c>
      <c r="E170">
        <v>1.24</v>
      </c>
    </row>
    <row r="171" spans="1:5" x14ac:dyDescent="0.25">
      <c r="A171" t="s">
        <v>21</v>
      </c>
      <c r="B171" t="s">
        <v>152</v>
      </c>
      <c r="C171">
        <v>1.3248945147679301</v>
      </c>
      <c r="D171">
        <v>0.92</v>
      </c>
      <c r="E171">
        <v>1.25</v>
      </c>
    </row>
    <row r="172" spans="1:5" x14ac:dyDescent="0.25">
      <c r="A172" t="s">
        <v>21</v>
      </c>
      <c r="B172" t="s">
        <v>269</v>
      </c>
      <c r="C172">
        <v>1.3248945147679301</v>
      </c>
      <c r="D172">
        <v>0.88</v>
      </c>
      <c r="E172">
        <v>1</v>
      </c>
    </row>
    <row r="173" spans="1:5" x14ac:dyDescent="0.25">
      <c r="A173" t="s">
        <v>21</v>
      </c>
      <c r="B173" t="s">
        <v>264</v>
      </c>
      <c r="C173">
        <v>1.3248945147679301</v>
      </c>
      <c r="D173">
        <v>0.76</v>
      </c>
      <c r="E173">
        <v>1.35</v>
      </c>
    </row>
    <row r="174" spans="1:5" x14ac:dyDescent="0.25">
      <c r="A174" t="s">
        <v>21</v>
      </c>
      <c r="B174" t="s">
        <v>372</v>
      </c>
      <c r="C174">
        <v>1.3248945147679301</v>
      </c>
      <c r="D174">
        <v>0.76</v>
      </c>
      <c r="E174">
        <v>1.41</v>
      </c>
    </row>
    <row r="175" spans="1:5" x14ac:dyDescent="0.25">
      <c r="A175" t="s">
        <v>21</v>
      </c>
      <c r="B175" t="s">
        <v>267</v>
      </c>
      <c r="C175">
        <v>1.3248945147679301</v>
      </c>
      <c r="D175">
        <v>1</v>
      </c>
      <c r="E175">
        <v>0.94</v>
      </c>
    </row>
    <row r="176" spans="1:5" x14ac:dyDescent="0.25">
      <c r="A176" t="s">
        <v>21</v>
      </c>
      <c r="B176" t="s">
        <v>272</v>
      </c>
      <c r="C176">
        <v>1.3248945147679301</v>
      </c>
      <c r="D176">
        <v>1.23</v>
      </c>
      <c r="E176">
        <v>0.47</v>
      </c>
    </row>
    <row r="177" spans="1:5" x14ac:dyDescent="0.25">
      <c r="A177" t="s">
        <v>21</v>
      </c>
      <c r="B177" t="s">
        <v>397</v>
      </c>
      <c r="C177">
        <v>1.3248945147679301</v>
      </c>
      <c r="D177">
        <v>0.64</v>
      </c>
      <c r="E177">
        <v>1.41</v>
      </c>
    </row>
    <row r="178" spans="1:5" x14ac:dyDescent="0.25">
      <c r="A178" t="s">
        <v>21</v>
      </c>
      <c r="B178" t="s">
        <v>274</v>
      </c>
      <c r="C178">
        <v>1.3248945147679301</v>
      </c>
      <c r="D178">
        <v>1.35</v>
      </c>
      <c r="E178">
        <v>0.59</v>
      </c>
    </row>
    <row r="179" spans="1:5" x14ac:dyDescent="0.25">
      <c r="A179" t="s">
        <v>21</v>
      </c>
      <c r="B179" t="s">
        <v>150</v>
      </c>
      <c r="C179">
        <v>1.3248945147679301</v>
      </c>
      <c r="D179">
        <v>0.9</v>
      </c>
      <c r="E179">
        <v>0.77</v>
      </c>
    </row>
    <row r="180" spans="1:5" x14ac:dyDescent="0.25">
      <c r="A180" t="s">
        <v>21</v>
      </c>
      <c r="B180" t="s">
        <v>275</v>
      </c>
      <c r="C180">
        <v>1.3248945147679301</v>
      </c>
      <c r="D180">
        <v>0.76</v>
      </c>
      <c r="E180">
        <v>0.65</v>
      </c>
    </row>
    <row r="181" spans="1:5" x14ac:dyDescent="0.25">
      <c r="A181" t="s">
        <v>21</v>
      </c>
      <c r="B181" t="s">
        <v>23</v>
      </c>
      <c r="C181">
        <v>1.3248945147679301</v>
      </c>
      <c r="D181">
        <v>1.29</v>
      </c>
      <c r="E181">
        <v>1.18</v>
      </c>
    </row>
    <row r="182" spans="1:5" x14ac:dyDescent="0.25">
      <c r="A182" t="s">
        <v>21</v>
      </c>
      <c r="B182" t="s">
        <v>22</v>
      </c>
      <c r="C182">
        <v>1.3248945147679301</v>
      </c>
      <c r="D182">
        <v>0.96</v>
      </c>
      <c r="E182">
        <v>1.0900000000000001</v>
      </c>
    </row>
    <row r="183" spans="1:5" x14ac:dyDescent="0.25">
      <c r="A183" t="s">
        <v>21</v>
      </c>
      <c r="B183" t="s">
        <v>266</v>
      </c>
      <c r="C183">
        <v>1.3248945147679301</v>
      </c>
      <c r="D183">
        <v>0.59</v>
      </c>
      <c r="E183">
        <v>1.18</v>
      </c>
    </row>
    <row r="184" spans="1:5" x14ac:dyDescent="0.25">
      <c r="A184" t="s">
        <v>21</v>
      </c>
      <c r="B184" t="s">
        <v>268</v>
      </c>
      <c r="C184">
        <v>1.3248945147679301</v>
      </c>
      <c r="D184">
        <v>0.9</v>
      </c>
      <c r="E184">
        <v>0.57999999999999996</v>
      </c>
    </row>
    <row r="185" spans="1:5" x14ac:dyDescent="0.25">
      <c r="A185" t="s">
        <v>21</v>
      </c>
      <c r="B185" t="s">
        <v>151</v>
      </c>
      <c r="C185">
        <v>1.3248945147679301</v>
      </c>
      <c r="D185">
        <v>0.47</v>
      </c>
      <c r="E185">
        <v>1.41</v>
      </c>
    </row>
    <row r="186" spans="1:5" x14ac:dyDescent="0.25">
      <c r="A186" t="s">
        <v>21</v>
      </c>
      <c r="B186" t="s">
        <v>153</v>
      </c>
      <c r="C186">
        <v>1.3248945147679301</v>
      </c>
      <c r="D186">
        <v>1.35</v>
      </c>
      <c r="E186">
        <v>0.53</v>
      </c>
    </row>
    <row r="187" spans="1:5" x14ac:dyDescent="0.25">
      <c r="A187" t="s">
        <v>21</v>
      </c>
      <c r="B187" t="s">
        <v>273</v>
      </c>
      <c r="C187">
        <v>1.3248945147679301</v>
      </c>
      <c r="D187">
        <v>1.0900000000000001</v>
      </c>
      <c r="E187">
        <v>1.1399999999999999</v>
      </c>
    </row>
    <row r="188" spans="1:5" x14ac:dyDescent="0.25">
      <c r="A188" t="s">
        <v>21</v>
      </c>
      <c r="B188" t="s">
        <v>265</v>
      </c>
      <c r="C188">
        <v>1.3248945147679301</v>
      </c>
      <c r="D188">
        <v>1.03</v>
      </c>
      <c r="E188">
        <v>0.57999999999999996</v>
      </c>
    </row>
    <row r="189" spans="1:5" x14ac:dyDescent="0.25">
      <c r="A189" t="s">
        <v>21</v>
      </c>
      <c r="B189" t="s">
        <v>271</v>
      </c>
      <c r="C189">
        <v>1.3248945147679301</v>
      </c>
      <c r="D189">
        <v>0.71</v>
      </c>
      <c r="E189">
        <v>1.1200000000000001</v>
      </c>
    </row>
    <row r="190" spans="1:5" x14ac:dyDescent="0.25">
      <c r="A190" t="s">
        <v>21</v>
      </c>
      <c r="B190" t="s">
        <v>270</v>
      </c>
      <c r="C190">
        <v>1.3248945147679301</v>
      </c>
      <c r="D190">
        <v>1.06</v>
      </c>
      <c r="E190">
        <v>1.29</v>
      </c>
    </row>
    <row r="191" spans="1:5" x14ac:dyDescent="0.25">
      <c r="A191" t="s">
        <v>154</v>
      </c>
      <c r="B191" t="s">
        <v>159</v>
      </c>
      <c r="C191">
        <v>1.02928870292887</v>
      </c>
      <c r="D191">
        <v>0.68</v>
      </c>
      <c r="E191">
        <v>1.06</v>
      </c>
    </row>
    <row r="192" spans="1:5" x14ac:dyDescent="0.25">
      <c r="A192" t="s">
        <v>154</v>
      </c>
      <c r="B192" t="s">
        <v>161</v>
      </c>
      <c r="C192">
        <v>1.02928870292887</v>
      </c>
      <c r="D192">
        <v>0.87</v>
      </c>
      <c r="E192">
        <v>0.93</v>
      </c>
    </row>
    <row r="193" spans="1:5" x14ac:dyDescent="0.25">
      <c r="A193" t="s">
        <v>154</v>
      </c>
      <c r="B193" t="s">
        <v>163</v>
      </c>
      <c r="C193">
        <v>1.02928870292887</v>
      </c>
      <c r="D193">
        <v>0.93</v>
      </c>
      <c r="E193">
        <v>1.06</v>
      </c>
    </row>
    <row r="194" spans="1:5" x14ac:dyDescent="0.25">
      <c r="A194" t="s">
        <v>154</v>
      </c>
      <c r="B194" t="s">
        <v>160</v>
      </c>
      <c r="C194">
        <v>1.02928870292887</v>
      </c>
      <c r="D194">
        <v>0.75</v>
      </c>
      <c r="E194">
        <v>1.06</v>
      </c>
    </row>
    <row r="195" spans="1:5" x14ac:dyDescent="0.25">
      <c r="A195" t="s">
        <v>154</v>
      </c>
      <c r="B195" t="s">
        <v>165</v>
      </c>
      <c r="C195">
        <v>1.02928870292887</v>
      </c>
      <c r="D195">
        <v>0.81</v>
      </c>
      <c r="E195">
        <v>1.43</v>
      </c>
    </row>
    <row r="196" spans="1:5" x14ac:dyDescent="0.25">
      <c r="A196" t="s">
        <v>154</v>
      </c>
      <c r="B196" t="s">
        <v>164</v>
      </c>
      <c r="C196">
        <v>1.02928870292887</v>
      </c>
      <c r="D196">
        <v>0.5</v>
      </c>
      <c r="E196">
        <v>1.1200000000000001</v>
      </c>
    </row>
    <row r="197" spans="1:5" x14ac:dyDescent="0.25">
      <c r="A197" t="s">
        <v>154</v>
      </c>
      <c r="B197" t="s">
        <v>167</v>
      </c>
      <c r="C197">
        <v>1.02928870292887</v>
      </c>
      <c r="D197">
        <v>0.75</v>
      </c>
      <c r="E197">
        <v>0.62</v>
      </c>
    </row>
    <row r="198" spans="1:5" x14ac:dyDescent="0.25">
      <c r="A198" t="s">
        <v>154</v>
      </c>
      <c r="B198" t="s">
        <v>168</v>
      </c>
      <c r="C198">
        <v>1.02928870292887</v>
      </c>
      <c r="D198">
        <v>0.37</v>
      </c>
      <c r="E198">
        <v>1.1200000000000001</v>
      </c>
    </row>
    <row r="199" spans="1:5" x14ac:dyDescent="0.25">
      <c r="A199" t="s">
        <v>154</v>
      </c>
      <c r="B199" t="s">
        <v>156</v>
      </c>
      <c r="C199">
        <v>1.02928870292887</v>
      </c>
      <c r="D199">
        <v>0.52</v>
      </c>
      <c r="E199">
        <v>0.75</v>
      </c>
    </row>
    <row r="200" spans="1:5" x14ac:dyDescent="0.25">
      <c r="A200" t="s">
        <v>154</v>
      </c>
      <c r="B200" t="s">
        <v>169</v>
      </c>
      <c r="C200">
        <v>1.02928870292887</v>
      </c>
      <c r="D200">
        <v>0.81</v>
      </c>
      <c r="E200">
        <v>1.1200000000000001</v>
      </c>
    </row>
    <row r="201" spans="1:5" x14ac:dyDescent="0.25">
      <c r="A201" t="s">
        <v>154</v>
      </c>
      <c r="B201" t="s">
        <v>162</v>
      </c>
      <c r="C201">
        <v>1.02928870292887</v>
      </c>
      <c r="D201">
        <v>0.68</v>
      </c>
      <c r="E201">
        <v>1.06</v>
      </c>
    </row>
    <row r="202" spans="1:5" x14ac:dyDescent="0.25">
      <c r="A202" t="s">
        <v>154</v>
      </c>
      <c r="B202" t="s">
        <v>170</v>
      </c>
      <c r="C202">
        <v>1.02928870292887</v>
      </c>
      <c r="D202">
        <v>0.56000000000000005</v>
      </c>
      <c r="E202">
        <v>0.81</v>
      </c>
    </row>
    <row r="203" spans="1:5" x14ac:dyDescent="0.25">
      <c r="A203" t="s">
        <v>154</v>
      </c>
      <c r="B203" t="s">
        <v>166</v>
      </c>
      <c r="C203">
        <v>1.02928870292887</v>
      </c>
      <c r="D203">
        <v>0.93</v>
      </c>
      <c r="E203">
        <v>1.56</v>
      </c>
    </row>
    <row r="204" spans="1:5" x14ac:dyDescent="0.25">
      <c r="A204" t="s">
        <v>154</v>
      </c>
      <c r="B204" t="s">
        <v>174</v>
      </c>
      <c r="C204">
        <v>1.02928870292887</v>
      </c>
      <c r="D204">
        <v>0.87</v>
      </c>
      <c r="E204">
        <v>0.87</v>
      </c>
    </row>
    <row r="205" spans="1:5" x14ac:dyDescent="0.25">
      <c r="A205" t="s">
        <v>154</v>
      </c>
      <c r="B205" t="s">
        <v>172</v>
      </c>
      <c r="C205">
        <v>1.02928870292887</v>
      </c>
      <c r="D205">
        <v>0.56999999999999995</v>
      </c>
      <c r="E205">
        <v>1.26</v>
      </c>
    </row>
    <row r="206" spans="1:5" x14ac:dyDescent="0.25">
      <c r="A206" t="s">
        <v>154</v>
      </c>
      <c r="B206" t="s">
        <v>171</v>
      </c>
      <c r="C206">
        <v>1.02928870292887</v>
      </c>
      <c r="D206">
        <v>0.68</v>
      </c>
      <c r="E206">
        <v>1.0900000000000001</v>
      </c>
    </row>
    <row r="207" spans="1:5" x14ac:dyDescent="0.25">
      <c r="A207" t="s">
        <v>154</v>
      </c>
      <c r="B207" t="s">
        <v>158</v>
      </c>
      <c r="C207">
        <v>1.02928870292887</v>
      </c>
      <c r="D207">
        <v>0.87</v>
      </c>
      <c r="E207">
        <v>0.5</v>
      </c>
    </row>
    <row r="208" spans="1:5" x14ac:dyDescent="0.25">
      <c r="A208" t="s">
        <v>154</v>
      </c>
      <c r="B208" t="s">
        <v>155</v>
      </c>
      <c r="C208">
        <v>1.02928870292887</v>
      </c>
      <c r="D208">
        <v>1.31</v>
      </c>
      <c r="E208">
        <v>0.87</v>
      </c>
    </row>
    <row r="209" spans="1:5" x14ac:dyDescent="0.25">
      <c r="A209" t="s">
        <v>154</v>
      </c>
      <c r="B209" t="s">
        <v>157</v>
      </c>
      <c r="C209">
        <v>1.02928870292887</v>
      </c>
      <c r="D209">
        <v>0.87</v>
      </c>
      <c r="E209">
        <v>0.68</v>
      </c>
    </row>
    <row r="210" spans="1:5" x14ac:dyDescent="0.25">
      <c r="A210" t="s">
        <v>154</v>
      </c>
      <c r="B210" t="s">
        <v>173</v>
      </c>
      <c r="C210">
        <v>1.02928870292887</v>
      </c>
      <c r="D210">
        <v>1.0900000000000001</v>
      </c>
      <c r="E210">
        <v>1.0900000000000001</v>
      </c>
    </row>
    <row r="211" spans="1:5" x14ac:dyDescent="0.25">
      <c r="A211" t="s">
        <v>175</v>
      </c>
      <c r="B211" t="s">
        <v>284</v>
      </c>
      <c r="C211">
        <v>1.1041666666666701</v>
      </c>
      <c r="D211">
        <v>1.27</v>
      </c>
      <c r="E211">
        <v>0.85</v>
      </c>
    </row>
    <row r="212" spans="1:5" x14ac:dyDescent="0.25">
      <c r="A212" t="s">
        <v>175</v>
      </c>
      <c r="B212" t="s">
        <v>179</v>
      </c>
      <c r="C212">
        <v>1.1041666666666701</v>
      </c>
      <c r="D212">
        <v>0.85</v>
      </c>
      <c r="E212">
        <v>0.77</v>
      </c>
    </row>
    <row r="213" spans="1:5" x14ac:dyDescent="0.25">
      <c r="A213" t="s">
        <v>175</v>
      </c>
      <c r="B213" t="s">
        <v>282</v>
      </c>
      <c r="C213">
        <v>1.1041666666666701</v>
      </c>
      <c r="D213">
        <v>1.1599999999999999</v>
      </c>
      <c r="E213">
        <v>0.46</v>
      </c>
    </row>
    <row r="214" spans="1:5" x14ac:dyDescent="0.25">
      <c r="A214" t="s">
        <v>175</v>
      </c>
      <c r="B214" t="s">
        <v>176</v>
      </c>
      <c r="C214">
        <v>1.1041666666666701</v>
      </c>
      <c r="D214">
        <v>0.85</v>
      </c>
      <c r="E214">
        <v>0.92</v>
      </c>
    </row>
    <row r="215" spans="1:5" x14ac:dyDescent="0.25">
      <c r="A215" t="s">
        <v>175</v>
      </c>
      <c r="B215" t="s">
        <v>285</v>
      </c>
      <c r="C215">
        <v>1.1041666666666701</v>
      </c>
      <c r="D215">
        <v>0.59</v>
      </c>
      <c r="E215">
        <v>1.1000000000000001</v>
      </c>
    </row>
    <row r="216" spans="1:5" x14ac:dyDescent="0.25">
      <c r="A216" t="s">
        <v>175</v>
      </c>
      <c r="B216" t="s">
        <v>277</v>
      </c>
      <c r="C216">
        <v>1.1041666666666701</v>
      </c>
      <c r="D216">
        <v>1</v>
      </c>
      <c r="E216">
        <v>1</v>
      </c>
    </row>
    <row r="217" spans="1:5" x14ac:dyDescent="0.25">
      <c r="A217" t="s">
        <v>175</v>
      </c>
      <c r="B217" t="s">
        <v>281</v>
      </c>
      <c r="C217">
        <v>1.1041666666666701</v>
      </c>
      <c r="D217">
        <v>0.32</v>
      </c>
      <c r="E217">
        <v>1.38</v>
      </c>
    </row>
    <row r="218" spans="1:5" x14ac:dyDescent="0.25">
      <c r="A218" t="s">
        <v>175</v>
      </c>
      <c r="B218" t="s">
        <v>178</v>
      </c>
      <c r="C218">
        <v>1.1041666666666701</v>
      </c>
      <c r="D218">
        <v>0.51</v>
      </c>
      <c r="E218">
        <v>1.61</v>
      </c>
    </row>
    <row r="219" spans="1:5" x14ac:dyDescent="0.25">
      <c r="A219" t="s">
        <v>175</v>
      </c>
      <c r="B219" t="s">
        <v>278</v>
      </c>
      <c r="C219">
        <v>1.1041666666666701</v>
      </c>
      <c r="D219">
        <v>0.76</v>
      </c>
      <c r="E219">
        <v>1.27</v>
      </c>
    </row>
    <row r="220" spans="1:5" x14ac:dyDescent="0.25">
      <c r="A220" t="s">
        <v>175</v>
      </c>
      <c r="B220" t="s">
        <v>276</v>
      </c>
      <c r="C220">
        <v>1.1041666666666701</v>
      </c>
      <c r="D220">
        <v>1.95</v>
      </c>
      <c r="E220">
        <v>0.51</v>
      </c>
    </row>
    <row r="221" spans="1:5" x14ac:dyDescent="0.25">
      <c r="A221" t="s">
        <v>175</v>
      </c>
      <c r="B221" t="s">
        <v>279</v>
      </c>
      <c r="C221">
        <v>1.1041666666666701</v>
      </c>
      <c r="D221">
        <v>1.27</v>
      </c>
      <c r="E221">
        <v>0.93</v>
      </c>
    </row>
    <row r="222" spans="1:5" x14ac:dyDescent="0.25">
      <c r="A222" t="s">
        <v>175</v>
      </c>
      <c r="B222" t="s">
        <v>283</v>
      </c>
      <c r="C222">
        <v>1.1041666666666701</v>
      </c>
      <c r="D222">
        <v>1.1599999999999999</v>
      </c>
      <c r="E222">
        <v>0.77</v>
      </c>
    </row>
    <row r="223" spans="1:5" x14ac:dyDescent="0.25">
      <c r="A223" t="s">
        <v>175</v>
      </c>
      <c r="B223" t="s">
        <v>177</v>
      </c>
      <c r="C223">
        <v>1.1041666666666701</v>
      </c>
      <c r="D223">
        <v>0.17</v>
      </c>
      <c r="E223">
        <v>1.27</v>
      </c>
    </row>
    <row r="224" spans="1:5" x14ac:dyDescent="0.25">
      <c r="A224" t="s">
        <v>175</v>
      </c>
      <c r="B224" t="s">
        <v>280</v>
      </c>
      <c r="C224">
        <v>1.1041666666666701</v>
      </c>
      <c r="D224">
        <v>1.08</v>
      </c>
      <c r="E224">
        <v>1.31</v>
      </c>
    </row>
    <row r="225" spans="1:5" x14ac:dyDescent="0.25">
      <c r="A225" t="s">
        <v>24</v>
      </c>
      <c r="B225" t="s">
        <v>292</v>
      </c>
      <c r="C225">
        <v>1.44761904761905</v>
      </c>
      <c r="D225">
        <v>1.37</v>
      </c>
      <c r="E225">
        <v>0.81</v>
      </c>
    </row>
    <row r="226" spans="1:5" x14ac:dyDescent="0.25">
      <c r="A226" t="s">
        <v>24</v>
      </c>
      <c r="B226" t="s">
        <v>289</v>
      </c>
      <c r="C226">
        <v>1.44761904761905</v>
      </c>
      <c r="D226">
        <v>0.75</v>
      </c>
      <c r="E226">
        <v>1.25</v>
      </c>
    </row>
    <row r="227" spans="1:5" x14ac:dyDescent="0.25">
      <c r="A227" t="s">
        <v>24</v>
      </c>
      <c r="B227" t="s">
        <v>180</v>
      </c>
      <c r="C227">
        <v>1.44761904761905</v>
      </c>
      <c r="D227">
        <v>0.56999999999999995</v>
      </c>
      <c r="E227">
        <v>0.91</v>
      </c>
    </row>
    <row r="228" spans="1:5" x14ac:dyDescent="0.25">
      <c r="A228" t="s">
        <v>24</v>
      </c>
      <c r="B228" t="s">
        <v>326</v>
      </c>
      <c r="C228">
        <v>1.44761904761905</v>
      </c>
      <c r="D228">
        <v>0.62</v>
      </c>
      <c r="E228">
        <v>1.1399999999999999</v>
      </c>
    </row>
    <row r="229" spans="1:5" x14ac:dyDescent="0.25">
      <c r="A229" t="s">
        <v>24</v>
      </c>
      <c r="B229" t="s">
        <v>288</v>
      </c>
      <c r="C229">
        <v>1.44761904761905</v>
      </c>
      <c r="D229">
        <v>0.51</v>
      </c>
      <c r="E229">
        <v>1.7</v>
      </c>
    </row>
    <row r="230" spans="1:5" x14ac:dyDescent="0.25">
      <c r="A230" t="s">
        <v>24</v>
      </c>
      <c r="B230" t="s">
        <v>287</v>
      </c>
      <c r="C230">
        <v>1.44761904761905</v>
      </c>
      <c r="D230">
        <v>0.62</v>
      </c>
      <c r="E230">
        <v>1.37</v>
      </c>
    </row>
    <row r="231" spans="1:5" x14ac:dyDescent="0.25">
      <c r="A231" t="s">
        <v>24</v>
      </c>
      <c r="B231" t="s">
        <v>293</v>
      </c>
      <c r="C231">
        <v>1.44761904761905</v>
      </c>
      <c r="D231">
        <v>0.5</v>
      </c>
      <c r="E231">
        <v>0.87</v>
      </c>
    </row>
    <row r="232" spans="1:5" x14ac:dyDescent="0.25">
      <c r="A232" t="s">
        <v>24</v>
      </c>
      <c r="B232" t="s">
        <v>294</v>
      </c>
      <c r="C232">
        <v>1.44761904761905</v>
      </c>
      <c r="D232">
        <v>1.25</v>
      </c>
      <c r="E232">
        <v>0.56999999999999995</v>
      </c>
    </row>
    <row r="233" spans="1:5" x14ac:dyDescent="0.25">
      <c r="A233" t="s">
        <v>24</v>
      </c>
      <c r="B233" t="s">
        <v>295</v>
      </c>
      <c r="C233">
        <v>1.44761904761905</v>
      </c>
      <c r="D233">
        <v>1.31</v>
      </c>
      <c r="E233">
        <v>0.62</v>
      </c>
    </row>
    <row r="234" spans="1:5" x14ac:dyDescent="0.25">
      <c r="A234" t="s">
        <v>24</v>
      </c>
      <c r="B234" t="s">
        <v>25</v>
      </c>
      <c r="C234">
        <v>1.44761904761905</v>
      </c>
      <c r="D234">
        <v>1.19</v>
      </c>
      <c r="E234">
        <v>0.81</v>
      </c>
    </row>
    <row r="235" spans="1:5" x14ac:dyDescent="0.25">
      <c r="A235" t="s">
        <v>24</v>
      </c>
      <c r="B235" t="s">
        <v>327</v>
      </c>
      <c r="C235">
        <v>1.44761904761905</v>
      </c>
      <c r="D235">
        <v>1.31</v>
      </c>
      <c r="E235">
        <v>0.5</v>
      </c>
    </row>
    <row r="236" spans="1:5" x14ac:dyDescent="0.25">
      <c r="A236" t="s">
        <v>24</v>
      </c>
      <c r="B236" t="s">
        <v>286</v>
      </c>
      <c r="C236">
        <v>1.44761904761905</v>
      </c>
      <c r="D236">
        <v>0.97</v>
      </c>
      <c r="E236">
        <v>0.8</v>
      </c>
    </row>
    <row r="237" spans="1:5" x14ac:dyDescent="0.25">
      <c r="A237" t="s">
        <v>24</v>
      </c>
      <c r="B237" t="s">
        <v>291</v>
      </c>
      <c r="C237">
        <v>1.44761904761905</v>
      </c>
      <c r="D237">
        <v>0.69</v>
      </c>
      <c r="E237">
        <v>1.44</v>
      </c>
    </row>
    <row r="238" spans="1:5" x14ac:dyDescent="0.25">
      <c r="A238" t="s">
        <v>24</v>
      </c>
      <c r="B238" t="s">
        <v>26</v>
      </c>
      <c r="C238">
        <v>1.44761904761905</v>
      </c>
      <c r="D238">
        <v>1</v>
      </c>
      <c r="E238">
        <v>1.19</v>
      </c>
    </row>
    <row r="239" spans="1:5" x14ac:dyDescent="0.25">
      <c r="A239" t="s">
        <v>24</v>
      </c>
      <c r="B239" t="s">
        <v>184</v>
      </c>
      <c r="C239">
        <v>1.44761904761905</v>
      </c>
      <c r="D239">
        <v>0.8</v>
      </c>
      <c r="E239">
        <v>0.91</v>
      </c>
    </row>
    <row r="240" spans="1:5" x14ac:dyDescent="0.25">
      <c r="A240" t="s">
        <v>24</v>
      </c>
      <c r="B240" t="s">
        <v>290</v>
      </c>
      <c r="C240">
        <v>1.44761904761905</v>
      </c>
      <c r="D240">
        <v>1.1399999999999999</v>
      </c>
      <c r="E240">
        <v>1.02</v>
      </c>
    </row>
    <row r="241" spans="1:5" x14ac:dyDescent="0.25">
      <c r="A241" t="s">
        <v>24</v>
      </c>
      <c r="B241" t="s">
        <v>183</v>
      </c>
      <c r="C241">
        <v>1.44761904761905</v>
      </c>
      <c r="D241">
        <v>1.02</v>
      </c>
      <c r="E241">
        <v>1.08</v>
      </c>
    </row>
    <row r="242" spans="1:5" x14ac:dyDescent="0.25">
      <c r="A242" t="s">
        <v>24</v>
      </c>
      <c r="B242" t="s">
        <v>182</v>
      </c>
      <c r="C242">
        <v>1.44761904761905</v>
      </c>
      <c r="D242">
        <v>1.02</v>
      </c>
      <c r="E242">
        <v>1.25</v>
      </c>
    </row>
    <row r="243" spans="1:5" x14ac:dyDescent="0.25">
      <c r="A243" t="s">
        <v>24</v>
      </c>
      <c r="B243" t="s">
        <v>185</v>
      </c>
      <c r="C243">
        <v>1.44761904761905</v>
      </c>
      <c r="D243">
        <v>0.87</v>
      </c>
      <c r="E243">
        <v>1</v>
      </c>
    </row>
    <row r="244" spans="1:5" x14ac:dyDescent="0.25">
      <c r="A244" t="s">
        <v>24</v>
      </c>
      <c r="B244" t="s">
        <v>181</v>
      </c>
      <c r="C244">
        <v>1.44761904761905</v>
      </c>
      <c r="D244">
        <v>0.62</v>
      </c>
      <c r="E244">
        <v>0.74</v>
      </c>
    </row>
    <row r="245" spans="1:5" x14ac:dyDescent="0.25">
      <c r="A245" t="s">
        <v>27</v>
      </c>
      <c r="B245" t="s">
        <v>187</v>
      </c>
      <c r="C245">
        <v>1.0904761904761899</v>
      </c>
      <c r="D245">
        <v>0.69</v>
      </c>
      <c r="E245">
        <v>1.18</v>
      </c>
    </row>
    <row r="246" spans="1:5" x14ac:dyDescent="0.25">
      <c r="A246" t="s">
        <v>27</v>
      </c>
      <c r="B246" t="s">
        <v>191</v>
      </c>
      <c r="C246">
        <v>1.0904761904761899</v>
      </c>
      <c r="D246">
        <v>0.84</v>
      </c>
      <c r="E246">
        <v>1.22</v>
      </c>
    </row>
    <row r="247" spans="1:5" x14ac:dyDescent="0.25">
      <c r="A247" t="s">
        <v>27</v>
      </c>
      <c r="B247" t="s">
        <v>28</v>
      </c>
      <c r="C247">
        <v>1.0904761904761899</v>
      </c>
      <c r="D247">
        <v>0.83</v>
      </c>
      <c r="E247">
        <v>0.62</v>
      </c>
    </row>
    <row r="248" spans="1:5" x14ac:dyDescent="0.25">
      <c r="A248" t="s">
        <v>27</v>
      </c>
      <c r="B248" t="s">
        <v>186</v>
      </c>
      <c r="C248">
        <v>1.0904761904761899</v>
      </c>
      <c r="D248">
        <v>1.18</v>
      </c>
      <c r="E248">
        <v>0.97</v>
      </c>
    </row>
    <row r="249" spans="1:5" x14ac:dyDescent="0.25">
      <c r="A249" t="s">
        <v>27</v>
      </c>
      <c r="B249" t="s">
        <v>189</v>
      </c>
      <c r="C249">
        <v>1.0904761904761899</v>
      </c>
      <c r="D249">
        <v>0.84</v>
      </c>
      <c r="E249">
        <v>0.61</v>
      </c>
    </row>
    <row r="250" spans="1:5" x14ac:dyDescent="0.25">
      <c r="A250" t="s">
        <v>27</v>
      </c>
      <c r="B250" t="s">
        <v>297</v>
      </c>
      <c r="C250">
        <v>1.0904761904761899</v>
      </c>
      <c r="D250">
        <v>0.76</v>
      </c>
      <c r="E250">
        <v>0.84</v>
      </c>
    </row>
    <row r="251" spans="1:5" x14ac:dyDescent="0.25">
      <c r="A251" t="s">
        <v>27</v>
      </c>
      <c r="B251" t="s">
        <v>298</v>
      </c>
      <c r="C251">
        <v>1.0904761904761899</v>
      </c>
      <c r="D251">
        <v>1.39</v>
      </c>
      <c r="E251">
        <v>0.83</v>
      </c>
    </row>
    <row r="252" spans="1:5" x14ac:dyDescent="0.25">
      <c r="A252" t="s">
        <v>27</v>
      </c>
      <c r="B252" t="s">
        <v>31</v>
      </c>
      <c r="C252">
        <v>1.0904761904761899</v>
      </c>
      <c r="D252">
        <v>0.84</v>
      </c>
      <c r="E252">
        <v>0.76</v>
      </c>
    </row>
    <row r="253" spans="1:5" x14ac:dyDescent="0.25">
      <c r="A253" t="s">
        <v>27</v>
      </c>
      <c r="B253" t="s">
        <v>195</v>
      </c>
      <c r="C253">
        <v>1.0904761904761899</v>
      </c>
      <c r="D253">
        <v>1.1499999999999999</v>
      </c>
      <c r="E253">
        <v>0.84</v>
      </c>
    </row>
    <row r="254" spans="1:5" x14ac:dyDescent="0.25">
      <c r="A254" t="s">
        <v>27</v>
      </c>
      <c r="B254" t="s">
        <v>188</v>
      </c>
      <c r="C254">
        <v>1.0904761904761899</v>
      </c>
      <c r="D254">
        <v>0.83</v>
      </c>
      <c r="E254">
        <v>0.69</v>
      </c>
    </row>
    <row r="255" spans="1:5" x14ac:dyDescent="0.25">
      <c r="A255" t="s">
        <v>27</v>
      </c>
      <c r="B255" t="s">
        <v>296</v>
      </c>
      <c r="C255">
        <v>1.0904761904761899</v>
      </c>
      <c r="D255">
        <v>0.46</v>
      </c>
      <c r="E255">
        <v>1.53</v>
      </c>
    </row>
    <row r="256" spans="1:5" x14ac:dyDescent="0.25">
      <c r="A256" t="s">
        <v>27</v>
      </c>
      <c r="B256" t="s">
        <v>190</v>
      </c>
      <c r="C256">
        <v>1.0904761904761899</v>
      </c>
      <c r="D256">
        <v>1.18</v>
      </c>
      <c r="E256">
        <v>1.67</v>
      </c>
    </row>
    <row r="257" spans="1:5" x14ac:dyDescent="0.25">
      <c r="A257" t="s">
        <v>27</v>
      </c>
      <c r="B257" t="s">
        <v>192</v>
      </c>
      <c r="C257">
        <v>1.0904761904761899</v>
      </c>
      <c r="D257">
        <v>0.61</v>
      </c>
      <c r="E257">
        <v>0.38</v>
      </c>
    </row>
    <row r="258" spans="1:5" x14ac:dyDescent="0.25">
      <c r="A258" t="s">
        <v>27</v>
      </c>
      <c r="B258" t="s">
        <v>329</v>
      </c>
      <c r="C258">
        <v>1.0904761904761899</v>
      </c>
      <c r="D258">
        <v>0.46</v>
      </c>
      <c r="E258">
        <v>1.6</v>
      </c>
    </row>
    <row r="259" spans="1:5" x14ac:dyDescent="0.25">
      <c r="A259" t="s">
        <v>27</v>
      </c>
      <c r="B259" t="s">
        <v>194</v>
      </c>
      <c r="C259">
        <v>1.0904761904761899</v>
      </c>
      <c r="D259">
        <v>0.69</v>
      </c>
      <c r="E259">
        <v>1.04</v>
      </c>
    </row>
    <row r="260" spans="1:5" x14ac:dyDescent="0.25">
      <c r="A260" t="s">
        <v>27</v>
      </c>
      <c r="B260" t="s">
        <v>299</v>
      </c>
      <c r="C260">
        <v>1.0904761904761899</v>
      </c>
      <c r="D260">
        <v>0.53</v>
      </c>
      <c r="E260">
        <v>1.22</v>
      </c>
    </row>
    <row r="261" spans="1:5" x14ac:dyDescent="0.25">
      <c r="A261" t="s">
        <v>27</v>
      </c>
      <c r="B261" t="s">
        <v>328</v>
      </c>
      <c r="C261">
        <v>1.0904761904761899</v>
      </c>
      <c r="D261">
        <v>0.69</v>
      </c>
      <c r="E261">
        <v>0.83</v>
      </c>
    </row>
    <row r="262" spans="1:5" x14ac:dyDescent="0.25">
      <c r="A262" t="s">
        <v>27</v>
      </c>
      <c r="B262" t="s">
        <v>193</v>
      </c>
      <c r="C262">
        <v>1.0904761904761899</v>
      </c>
      <c r="D262">
        <v>0.83</v>
      </c>
      <c r="E262">
        <v>0.76</v>
      </c>
    </row>
    <row r="263" spans="1:5" x14ac:dyDescent="0.25">
      <c r="A263" t="s">
        <v>27</v>
      </c>
      <c r="B263" t="s">
        <v>30</v>
      </c>
      <c r="C263">
        <v>1.0904761904761899</v>
      </c>
      <c r="D263">
        <v>1.1100000000000001</v>
      </c>
      <c r="E263">
        <v>1.18</v>
      </c>
    </row>
    <row r="264" spans="1:5" x14ac:dyDescent="0.25">
      <c r="A264" t="s">
        <v>27</v>
      </c>
      <c r="B264" t="s">
        <v>29</v>
      </c>
      <c r="C264">
        <v>1.0904761904761899</v>
      </c>
      <c r="D264">
        <v>0.61</v>
      </c>
      <c r="E264">
        <v>1.22</v>
      </c>
    </row>
    <row r="265" spans="1:5" x14ac:dyDescent="0.25">
      <c r="A265" t="s">
        <v>196</v>
      </c>
      <c r="B265" t="s">
        <v>205</v>
      </c>
      <c r="C265">
        <v>1.48648648648649</v>
      </c>
      <c r="D265">
        <v>1.55</v>
      </c>
      <c r="E265">
        <v>0.98</v>
      </c>
    </row>
    <row r="266" spans="1:5" x14ac:dyDescent="0.25">
      <c r="A266" t="s">
        <v>196</v>
      </c>
      <c r="B266" t="s">
        <v>306</v>
      </c>
      <c r="C266">
        <v>1.48648648648649</v>
      </c>
      <c r="D266">
        <v>2.21</v>
      </c>
      <c r="E266">
        <v>0.38</v>
      </c>
    </row>
    <row r="267" spans="1:5" x14ac:dyDescent="0.25">
      <c r="A267" t="s">
        <v>196</v>
      </c>
      <c r="B267" t="s">
        <v>206</v>
      </c>
      <c r="C267">
        <v>1.48648648648649</v>
      </c>
      <c r="D267">
        <v>0.51</v>
      </c>
      <c r="E267">
        <v>1.52</v>
      </c>
    </row>
    <row r="268" spans="1:5" x14ac:dyDescent="0.25">
      <c r="A268" t="s">
        <v>196</v>
      </c>
      <c r="B268" t="s">
        <v>197</v>
      </c>
      <c r="C268">
        <v>1.48648648648649</v>
      </c>
      <c r="D268">
        <v>0.25</v>
      </c>
      <c r="E268">
        <v>1.2</v>
      </c>
    </row>
    <row r="269" spans="1:5" x14ac:dyDescent="0.25">
      <c r="A269" t="s">
        <v>196</v>
      </c>
      <c r="B269" t="s">
        <v>307</v>
      </c>
      <c r="C269">
        <v>1.48648648648649</v>
      </c>
      <c r="D269">
        <v>1.2</v>
      </c>
      <c r="E269">
        <v>0.69</v>
      </c>
    </row>
    <row r="270" spans="1:5" x14ac:dyDescent="0.25">
      <c r="A270" t="s">
        <v>196</v>
      </c>
      <c r="B270" t="s">
        <v>204</v>
      </c>
      <c r="C270">
        <v>1.48648648648649</v>
      </c>
      <c r="D270">
        <v>0.88</v>
      </c>
      <c r="E270">
        <v>1.07</v>
      </c>
    </row>
    <row r="271" spans="1:5" x14ac:dyDescent="0.25">
      <c r="A271" t="s">
        <v>196</v>
      </c>
      <c r="B271" t="s">
        <v>302</v>
      </c>
      <c r="C271">
        <v>1.48648648648649</v>
      </c>
      <c r="D271">
        <v>0.95</v>
      </c>
      <c r="E271">
        <v>0.95</v>
      </c>
    </row>
    <row r="272" spans="1:5" x14ac:dyDescent="0.25">
      <c r="A272" t="s">
        <v>196</v>
      </c>
      <c r="B272" t="s">
        <v>305</v>
      </c>
      <c r="C272">
        <v>1.48648648648649</v>
      </c>
      <c r="D272">
        <v>0.75</v>
      </c>
      <c r="E272">
        <v>0.92</v>
      </c>
    </row>
    <row r="273" spans="1:5" x14ac:dyDescent="0.25">
      <c r="A273" t="s">
        <v>196</v>
      </c>
      <c r="B273" t="s">
        <v>202</v>
      </c>
      <c r="C273">
        <v>1.48648648648649</v>
      </c>
      <c r="D273">
        <v>0.52</v>
      </c>
      <c r="E273">
        <v>1.21</v>
      </c>
    </row>
    <row r="274" spans="1:5" x14ac:dyDescent="0.25">
      <c r="A274" t="s">
        <v>196</v>
      </c>
      <c r="B274" t="s">
        <v>200</v>
      </c>
      <c r="C274">
        <v>1.48648648648649</v>
      </c>
      <c r="D274">
        <v>1.43</v>
      </c>
      <c r="E274">
        <v>0.92</v>
      </c>
    </row>
    <row r="275" spans="1:5" x14ac:dyDescent="0.25">
      <c r="A275" t="s">
        <v>196</v>
      </c>
      <c r="B275" t="s">
        <v>199</v>
      </c>
      <c r="C275">
        <v>1.48648648648649</v>
      </c>
      <c r="D275">
        <v>0.63</v>
      </c>
      <c r="E275">
        <v>0.69</v>
      </c>
    </row>
    <row r="276" spans="1:5" x14ac:dyDescent="0.25">
      <c r="A276" t="s">
        <v>196</v>
      </c>
      <c r="B276" t="s">
        <v>303</v>
      </c>
      <c r="C276">
        <v>1.48648648648649</v>
      </c>
      <c r="D276">
        <v>1.2</v>
      </c>
      <c r="E276">
        <v>0.82</v>
      </c>
    </row>
    <row r="277" spans="1:5" x14ac:dyDescent="0.25">
      <c r="A277" t="s">
        <v>196</v>
      </c>
      <c r="B277" t="s">
        <v>201</v>
      </c>
      <c r="C277">
        <v>1.48648648648649</v>
      </c>
      <c r="D277">
        <v>0.63</v>
      </c>
      <c r="E277">
        <v>0.84</v>
      </c>
    </row>
    <row r="278" spans="1:5" x14ac:dyDescent="0.25">
      <c r="A278" t="s">
        <v>196</v>
      </c>
      <c r="B278" t="s">
        <v>304</v>
      </c>
      <c r="C278">
        <v>1.48648648648649</v>
      </c>
      <c r="D278">
        <v>1.2</v>
      </c>
      <c r="E278">
        <v>1.33</v>
      </c>
    </row>
    <row r="279" spans="1:5" x14ac:dyDescent="0.25">
      <c r="A279" t="s">
        <v>196</v>
      </c>
      <c r="B279" t="s">
        <v>198</v>
      </c>
      <c r="C279">
        <v>1.48648648648649</v>
      </c>
      <c r="D279">
        <v>0.98</v>
      </c>
      <c r="E279">
        <v>0.86</v>
      </c>
    </row>
    <row r="280" spans="1:5" x14ac:dyDescent="0.25">
      <c r="A280" t="s">
        <v>196</v>
      </c>
      <c r="B280" t="s">
        <v>300</v>
      </c>
      <c r="C280">
        <v>1.48648648648649</v>
      </c>
      <c r="D280">
        <v>0.46</v>
      </c>
      <c r="E280">
        <v>1.03</v>
      </c>
    </row>
    <row r="281" spans="1:5" x14ac:dyDescent="0.25">
      <c r="A281" t="s">
        <v>196</v>
      </c>
      <c r="B281" t="s">
        <v>301</v>
      </c>
      <c r="C281">
        <v>1.48648648648649</v>
      </c>
      <c r="D281">
        <v>0.56999999999999995</v>
      </c>
      <c r="E281">
        <v>1.33</v>
      </c>
    </row>
    <row r="282" spans="1:5" x14ac:dyDescent="0.25">
      <c r="A282" t="s">
        <v>196</v>
      </c>
      <c r="B282" t="s">
        <v>203</v>
      </c>
      <c r="C282">
        <v>1.48648648648649</v>
      </c>
      <c r="D282">
        <v>0.95</v>
      </c>
      <c r="E282">
        <v>1.26</v>
      </c>
    </row>
    <row r="283" spans="1:5" x14ac:dyDescent="0.25">
      <c r="A283" t="s">
        <v>32</v>
      </c>
      <c r="B283" t="s">
        <v>331</v>
      </c>
      <c r="C283">
        <v>1.1337579617834399</v>
      </c>
      <c r="D283">
        <v>0.1</v>
      </c>
      <c r="E283">
        <v>0.61</v>
      </c>
    </row>
    <row r="284" spans="1:5" x14ac:dyDescent="0.25">
      <c r="A284" t="s">
        <v>32</v>
      </c>
      <c r="B284" t="s">
        <v>36</v>
      </c>
      <c r="C284">
        <v>1.1337579617834399</v>
      </c>
      <c r="D284">
        <v>1.42</v>
      </c>
      <c r="E284">
        <v>0.81</v>
      </c>
    </row>
    <row r="285" spans="1:5" x14ac:dyDescent="0.25">
      <c r="A285" t="s">
        <v>32</v>
      </c>
      <c r="B285" t="s">
        <v>212</v>
      </c>
      <c r="C285">
        <v>1.1337579617834399</v>
      </c>
      <c r="D285">
        <v>0.99</v>
      </c>
      <c r="E285">
        <v>1.27</v>
      </c>
    </row>
    <row r="286" spans="1:5" x14ac:dyDescent="0.25">
      <c r="A286" t="s">
        <v>32</v>
      </c>
      <c r="B286" t="s">
        <v>311</v>
      </c>
      <c r="C286">
        <v>1.1337579617834399</v>
      </c>
      <c r="D286">
        <v>0.72</v>
      </c>
      <c r="E286">
        <v>1.18</v>
      </c>
    </row>
    <row r="287" spans="1:5" x14ac:dyDescent="0.25">
      <c r="A287" t="s">
        <v>32</v>
      </c>
      <c r="B287" t="s">
        <v>210</v>
      </c>
      <c r="C287">
        <v>1.1337579617834399</v>
      </c>
      <c r="D287">
        <v>0.35</v>
      </c>
      <c r="E287">
        <v>1.39</v>
      </c>
    </row>
    <row r="288" spans="1:5" x14ac:dyDescent="0.25">
      <c r="A288" t="s">
        <v>32</v>
      </c>
      <c r="B288" t="s">
        <v>312</v>
      </c>
      <c r="C288">
        <v>1.1337579617834399</v>
      </c>
      <c r="D288">
        <v>0.63</v>
      </c>
      <c r="E288">
        <v>1.08</v>
      </c>
    </row>
    <row r="289" spans="1:5" x14ac:dyDescent="0.25">
      <c r="A289" t="s">
        <v>32</v>
      </c>
      <c r="B289" t="s">
        <v>209</v>
      </c>
      <c r="C289">
        <v>1.1337579617834399</v>
      </c>
      <c r="D289">
        <v>1.18</v>
      </c>
      <c r="E289">
        <v>0.36</v>
      </c>
    </row>
    <row r="290" spans="1:5" x14ac:dyDescent="0.25">
      <c r="A290" t="s">
        <v>32</v>
      </c>
      <c r="B290" t="s">
        <v>313</v>
      </c>
      <c r="C290">
        <v>1.1337579617834399</v>
      </c>
      <c r="D290">
        <v>0.99</v>
      </c>
      <c r="E290">
        <v>1.27</v>
      </c>
    </row>
    <row r="291" spans="1:5" x14ac:dyDescent="0.25">
      <c r="A291" t="s">
        <v>32</v>
      </c>
      <c r="B291" t="s">
        <v>309</v>
      </c>
      <c r="C291">
        <v>1.1337579617834399</v>
      </c>
      <c r="D291">
        <v>0.54</v>
      </c>
      <c r="E291">
        <v>0.9</v>
      </c>
    </row>
    <row r="292" spans="1:5" x14ac:dyDescent="0.25">
      <c r="A292" t="s">
        <v>32</v>
      </c>
      <c r="B292" t="s">
        <v>308</v>
      </c>
      <c r="C292">
        <v>1.1337579617834399</v>
      </c>
      <c r="D292">
        <v>0.41</v>
      </c>
      <c r="E292">
        <v>0.92</v>
      </c>
    </row>
    <row r="293" spans="1:5" x14ac:dyDescent="0.25">
      <c r="A293" t="s">
        <v>32</v>
      </c>
      <c r="B293" t="s">
        <v>207</v>
      </c>
      <c r="C293">
        <v>1.1337579617834399</v>
      </c>
      <c r="D293">
        <v>1.08</v>
      </c>
      <c r="E293">
        <v>0.63</v>
      </c>
    </row>
    <row r="294" spans="1:5" x14ac:dyDescent="0.25">
      <c r="A294" t="s">
        <v>32</v>
      </c>
      <c r="B294" t="s">
        <v>330</v>
      </c>
      <c r="C294">
        <v>1.1337579617834399</v>
      </c>
      <c r="D294">
        <v>0.63</v>
      </c>
      <c r="E294">
        <v>1.45</v>
      </c>
    </row>
    <row r="295" spans="1:5" x14ac:dyDescent="0.25">
      <c r="A295" t="s">
        <v>32</v>
      </c>
      <c r="B295" t="s">
        <v>35</v>
      </c>
      <c r="C295">
        <v>1.1337579617834399</v>
      </c>
      <c r="D295">
        <v>1.81</v>
      </c>
      <c r="E295">
        <v>0.9</v>
      </c>
    </row>
    <row r="296" spans="1:5" x14ac:dyDescent="0.25">
      <c r="A296" t="s">
        <v>32</v>
      </c>
      <c r="B296" t="s">
        <v>34</v>
      </c>
      <c r="C296">
        <v>1.1337579617834399</v>
      </c>
      <c r="D296">
        <v>0.36</v>
      </c>
      <c r="E296">
        <v>1.08</v>
      </c>
    </row>
    <row r="297" spans="1:5" x14ac:dyDescent="0.25">
      <c r="A297" t="s">
        <v>32</v>
      </c>
      <c r="B297" t="s">
        <v>310</v>
      </c>
      <c r="C297">
        <v>1.1337579617834399</v>
      </c>
      <c r="D297">
        <v>1.06</v>
      </c>
      <c r="E297">
        <v>0.89</v>
      </c>
    </row>
    <row r="298" spans="1:5" x14ac:dyDescent="0.25">
      <c r="A298" t="s">
        <v>32</v>
      </c>
      <c r="B298" t="s">
        <v>208</v>
      </c>
      <c r="C298">
        <v>1.1337579617834399</v>
      </c>
      <c r="D298">
        <v>1.63</v>
      </c>
      <c r="E298">
        <v>1.08</v>
      </c>
    </row>
    <row r="299" spans="1:5" x14ac:dyDescent="0.25">
      <c r="A299" t="s">
        <v>32</v>
      </c>
      <c r="B299" t="s">
        <v>33</v>
      </c>
      <c r="C299">
        <v>1.1337579617834399</v>
      </c>
      <c r="D299">
        <v>1.81</v>
      </c>
      <c r="E299">
        <v>0.36</v>
      </c>
    </row>
    <row r="300" spans="1:5" x14ac:dyDescent="0.25">
      <c r="A300" t="s">
        <v>32</v>
      </c>
      <c r="B300" t="s">
        <v>211</v>
      </c>
      <c r="C300">
        <v>1.1337579617834399</v>
      </c>
      <c r="D300">
        <v>0.61</v>
      </c>
      <c r="E300">
        <v>1.93</v>
      </c>
    </row>
    <row r="301" spans="1:5" x14ac:dyDescent="0.25">
      <c r="A301" t="s">
        <v>213</v>
      </c>
      <c r="B301" t="s">
        <v>221</v>
      </c>
      <c r="C301">
        <v>1.2160493827160499</v>
      </c>
      <c r="D301">
        <v>0.61</v>
      </c>
      <c r="E301">
        <v>0.74</v>
      </c>
    </row>
    <row r="302" spans="1:5" x14ac:dyDescent="0.25">
      <c r="A302" t="s">
        <v>213</v>
      </c>
      <c r="B302" t="s">
        <v>214</v>
      </c>
      <c r="C302">
        <v>1.2160493827160499</v>
      </c>
      <c r="D302">
        <v>1.93</v>
      </c>
      <c r="E302">
        <v>0.73</v>
      </c>
    </row>
    <row r="303" spans="1:5" x14ac:dyDescent="0.25">
      <c r="A303" t="s">
        <v>213</v>
      </c>
      <c r="B303" t="s">
        <v>217</v>
      </c>
      <c r="C303">
        <v>1.2160493827160499</v>
      </c>
      <c r="D303">
        <v>0.46</v>
      </c>
      <c r="E303">
        <v>1.03</v>
      </c>
    </row>
    <row r="304" spans="1:5" x14ac:dyDescent="0.25">
      <c r="A304" t="s">
        <v>213</v>
      </c>
      <c r="B304" t="s">
        <v>216</v>
      </c>
      <c r="C304">
        <v>1.2160493827160499</v>
      </c>
      <c r="D304">
        <v>0.8</v>
      </c>
      <c r="E304">
        <v>1.93</v>
      </c>
    </row>
    <row r="305" spans="1:5" x14ac:dyDescent="0.25">
      <c r="A305" t="s">
        <v>213</v>
      </c>
      <c r="B305" t="s">
        <v>218</v>
      </c>
      <c r="C305">
        <v>1.2160493827160499</v>
      </c>
      <c r="D305">
        <v>1.25</v>
      </c>
      <c r="E305">
        <v>0.51</v>
      </c>
    </row>
    <row r="306" spans="1:5" x14ac:dyDescent="0.25">
      <c r="A306" t="s">
        <v>213</v>
      </c>
      <c r="B306" t="s">
        <v>219</v>
      </c>
      <c r="C306">
        <v>1.2160493827160499</v>
      </c>
      <c r="D306">
        <v>0.51</v>
      </c>
      <c r="E306">
        <v>1.1399999999999999</v>
      </c>
    </row>
    <row r="307" spans="1:5" x14ac:dyDescent="0.25">
      <c r="A307" t="s">
        <v>213</v>
      </c>
      <c r="B307" t="s">
        <v>215</v>
      </c>
      <c r="C307">
        <v>1.2160493827160499</v>
      </c>
      <c r="D307">
        <v>1.17</v>
      </c>
      <c r="E307">
        <v>0.86</v>
      </c>
    </row>
    <row r="308" spans="1:5" x14ac:dyDescent="0.25">
      <c r="A308" t="s">
        <v>213</v>
      </c>
      <c r="B308" t="s">
        <v>314</v>
      </c>
      <c r="C308">
        <v>1.2160493827160499</v>
      </c>
      <c r="D308">
        <v>0.74</v>
      </c>
      <c r="E308">
        <v>1.1000000000000001</v>
      </c>
    </row>
    <row r="309" spans="1:5" x14ac:dyDescent="0.25">
      <c r="A309" t="s">
        <v>213</v>
      </c>
      <c r="B309" t="s">
        <v>315</v>
      </c>
      <c r="C309">
        <v>1.2160493827160499</v>
      </c>
      <c r="D309">
        <v>1.54</v>
      </c>
      <c r="E309">
        <v>0.37</v>
      </c>
    </row>
    <row r="310" spans="1:5" x14ac:dyDescent="0.25">
      <c r="A310" t="s">
        <v>213</v>
      </c>
      <c r="B310" t="s">
        <v>220</v>
      </c>
      <c r="C310">
        <v>1.2160493827160499</v>
      </c>
      <c r="D310">
        <v>0.56999999999999995</v>
      </c>
      <c r="E310">
        <v>1.48</v>
      </c>
    </row>
    <row r="311" spans="1:5" x14ac:dyDescent="0.25">
      <c r="A311" t="s">
        <v>213</v>
      </c>
      <c r="B311" t="s">
        <v>222</v>
      </c>
      <c r="C311">
        <v>1.2160493827160499</v>
      </c>
      <c r="D311">
        <v>1.17</v>
      </c>
      <c r="E311">
        <v>1.38</v>
      </c>
    </row>
    <row r="312" spans="1:5" x14ac:dyDescent="0.25">
      <c r="A312" t="s">
        <v>213</v>
      </c>
      <c r="B312" t="s">
        <v>223</v>
      </c>
      <c r="C312">
        <v>1.2160493827160499</v>
      </c>
      <c r="D312">
        <v>0.92</v>
      </c>
      <c r="E312">
        <v>0.8</v>
      </c>
    </row>
    <row r="313" spans="1:5" x14ac:dyDescent="0.25">
      <c r="A313" t="s">
        <v>37</v>
      </c>
      <c r="B313" t="s">
        <v>224</v>
      </c>
      <c r="C313">
        <v>1.3142857142857101</v>
      </c>
      <c r="D313">
        <v>0.28000000000000003</v>
      </c>
      <c r="E313">
        <v>1.22</v>
      </c>
    </row>
    <row r="314" spans="1:5" x14ac:dyDescent="0.25">
      <c r="A314" t="s">
        <v>37</v>
      </c>
      <c r="B314" t="s">
        <v>229</v>
      </c>
      <c r="C314">
        <v>1.3142857142857101</v>
      </c>
      <c r="D314">
        <v>0.4</v>
      </c>
      <c r="E314">
        <v>1.05</v>
      </c>
    </row>
    <row r="315" spans="1:5" x14ac:dyDescent="0.25">
      <c r="A315" t="s">
        <v>37</v>
      </c>
      <c r="B315" t="s">
        <v>227</v>
      </c>
      <c r="C315">
        <v>1.3142857142857101</v>
      </c>
      <c r="D315">
        <v>0.89</v>
      </c>
      <c r="E315">
        <v>1.1299999999999999</v>
      </c>
    </row>
    <row r="316" spans="1:5" x14ac:dyDescent="0.25">
      <c r="A316" t="s">
        <v>37</v>
      </c>
      <c r="B316" t="s">
        <v>226</v>
      </c>
      <c r="C316">
        <v>1.3142857142857101</v>
      </c>
      <c r="D316">
        <v>0.97</v>
      </c>
      <c r="E316">
        <v>1.45</v>
      </c>
    </row>
    <row r="317" spans="1:5" x14ac:dyDescent="0.25">
      <c r="A317" t="s">
        <v>37</v>
      </c>
      <c r="B317" t="s">
        <v>39</v>
      </c>
      <c r="C317">
        <v>1.3142857142857101</v>
      </c>
      <c r="D317">
        <v>0.71</v>
      </c>
      <c r="E317">
        <v>0.71</v>
      </c>
    </row>
    <row r="318" spans="1:5" x14ac:dyDescent="0.25">
      <c r="A318" t="s">
        <v>37</v>
      </c>
      <c r="B318" t="s">
        <v>225</v>
      </c>
      <c r="C318">
        <v>1.3142857142857101</v>
      </c>
      <c r="D318">
        <v>1.05</v>
      </c>
      <c r="E318">
        <v>0.48</v>
      </c>
    </row>
    <row r="319" spans="1:5" x14ac:dyDescent="0.25">
      <c r="A319" t="s">
        <v>37</v>
      </c>
      <c r="B319" t="s">
        <v>231</v>
      </c>
      <c r="C319">
        <v>1.3142857142857101</v>
      </c>
      <c r="D319">
        <v>0.85</v>
      </c>
      <c r="E319">
        <v>0.94</v>
      </c>
    </row>
    <row r="320" spans="1:5" x14ac:dyDescent="0.25">
      <c r="A320" t="s">
        <v>37</v>
      </c>
      <c r="B320" t="s">
        <v>38</v>
      </c>
      <c r="C320">
        <v>1.3142857142857101</v>
      </c>
      <c r="D320">
        <v>0.4</v>
      </c>
      <c r="E320">
        <v>0.89</v>
      </c>
    </row>
    <row r="321" spans="1:5" x14ac:dyDescent="0.25">
      <c r="A321" t="s">
        <v>37</v>
      </c>
      <c r="B321" t="s">
        <v>228</v>
      </c>
      <c r="C321">
        <v>1.3142857142857101</v>
      </c>
      <c r="D321">
        <v>0.65</v>
      </c>
      <c r="E321">
        <v>1.29</v>
      </c>
    </row>
    <row r="322" spans="1:5" x14ac:dyDescent="0.25">
      <c r="A322" t="s">
        <v>37</v>
      </c>
      <c r="B322" t="s">
        <v>230</v>
      </c>
      <c r="C322">
        <v>1.3142857142857101</v>
      </c>
      <c r="D322">
        <v>1.1299999999999999</v>
      </c>
      <c r="E322">
        <v>0.92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1.15348837209302</v>
      </c>
      <c r="D343">
        <v>0.66</v>
      </c>
      <c r="E343">
        <v>1.03</v>
      </c>
    </row>
    <row r="344" spans="1:5" x14ac:dyDescent="0.25">
      <c r="A344" t="s">
        <v>340</v>
      </c>
      <c r="B344" t="s">
        <v>352</v>
      </c>
      <c r="C344">
        <v>1.15348837209302</v>
      </c>
      <c r="D344">
        <v>0.66</v>
      </c>
      <c r="E344">
        <v>1.17</v>
      </c>
    </row>
    <row r="345" spans="1:5" x14ac:dyDescent="0.25">
      <c r="A345" t="s">
        <v>340</v>
      </c>
      <c r="B345" t="s">
        <v>353</v>
      </c>
      <c r="C345">
        <v>1.15348837209302</v>
      </c>
      <c r="D345">
        <v>1.3</v>
      </c>
      <c r="E345">
        <v>0.56999999999999995</v>
      </c>
    </row>
    <row r="346" spans="1:5" x14ac:dyDescent="0.25">
      <c r="A346" t="s">
        <v>340</v>
      </c>
      <c r="B346" t="s">
        <v>354</v>
      </c>
      <c r="C346">
        <v>1.15348837209302</v>
      </c>
      <c r="D346">
        <v>1.4</v>
      </c>
      <c r="E346">
        <v>0.6</v>
      </c>
    </row>
    <row r="347" spans="1:5" x14ac:dyDescent="0.25">
      <c r="A347" t="s">
        <v>340</v>
      </c>
      <c r="B347" t="s">
        <v>356</v>
      </c>
      <c r="C347">
        <v>1.15348837209302</v>
      </c>
      <c r="D347">
        <v>0.93</v>
      </c>
      <c r="E347">
        <v>1.47</v>
      </c>
    </row>
    <row r="348" spans="1:5" x14ac:dyDescent="0.25">
      <c r="A348" t="s">
        <v>340</v>
      </c>
      <c r="B348" t="s">
        <v>361</v>
      </c>
      <c r="C348">
        <v>1.15348837209302</v>
      </c>
      <c r="D348">
        <v>0.6</v>
      </c>
      <c r="E348">
        <v>1.2</v>
      </c>
    </row>
    <row r="349" spans="1:5" x14ac:dyDescent="0.25">
      <c r="A349" t="s">
        <v>340</v>
      </c>
      <c r="B349" t="s">
        <v>365</v>
      </c>
      <c r="C349">
        <v>1.15348837209302</v>
      </c>
      <c r="D349">
        <v>0.67</v>
      </c>
      <c r="E349">
        <v>0.98</v>
      </c>
    </row>
    <row r="350" spans="1:5" x14ac:dyDescent="0.25">
      <c r="A350" t="s">
        <v>340</v>
      </c>
      <c r="B350" t="s">
        <v>377</v>
      </c>
      <c r="C350">
        <v>1.15348837209302</v>
      </c>
      <c r="D350">
        <v>0.87</v>
      </c>
      <c r="E350">
        <v>0.87</v>
      </c>
    </row>
    <row r="351" spans="1:5" x14ac:dyDescent="0.25">
      <c r="A351" t="s">
        <v>340</v>
      </c>
      <c r="B351" t="s">
        <v>378</v>
      </c>
      <c r="C351">
        <v>1.15348837209302</v>
      </c>
      <c r="D351">
        <v>0.65</v>
      </c>
      <c r="E351">
        <v>0.9</v>
      </c>
    </row>
    <row r="352" spans="1:5" x14ac:dyDescent="0.25">
      <c r="A352" t="s">
        <v>340</v>
      </c>
      <c r="B352" t="s">
        <v>385</v>
      </c>
      <c r="C352">
        <v>1.15348837209302</v>
      </c>
      <c r="D352">
        <v>0.59</v>
      </c>
      <c r="E352">
        <v>1.32</v>
      </c>
    </row>
    <row r="353" spans="1:5" x14ac:dyDescent="0.25">
      <c r="A353" t="s">
        <v>340</v>
      </c>
      <c r="B353" t="s">
        <v>387</v>
      </c>
      <c r="C353">
        <v>1.15348837209302</v>
      </c>
      <c r="D353">
        <v>0.67</v>
      </c>
      <c r="E353">
        <v>1.53</v>
      </c>
    </row>
    <row r="354" spans="1:5" x14ac:dyDescent="0.25">
      <c r="A354" t="s">
        <v>340</v>
      </c>
      <c r="B354" t="s">
        <v>390</v>
      </c>
      <c r="C354">
        <v>1.15348837209302</v>
      </c>
      <c r="D354">
        <v>0.8</v>
      </c>
      <c r="E354">
        <v>1.33</v>
      </c>
    </row>
    <row r="355" spans="1:5" x14ac:dyDescent="0.25">
      <c r="A355" t="s">
        <v>340</v>
      </c>
      <c r="B355" t="s">
        <v>394</v>
      </c>
      <c r="C355">
        <v>1.15348837209302</v>
      </c>
      <c r="D355">
        <v>0.87</v>
      </c>
      <c r="E355">
        <v>1.1299999999999999</v>
      </c>
    </row>
    <row r="356" spans="1:5" x14ac:dyDescent="0.25">
      <c r="A356" t="s">
        <v>340</v>
      </c>
      <c r="B356" t="s">
        <v>405</v>
      </c>
      <c r="C356">
        <v>1.15348837209302</v>
      </c>
      <c r="D356">
        <v>0.53</v>
      </c>
      <c r="E356">
        <v>1.07</v>
      </c>
    </row>
    <row r="357" spans="1:5" x14ac:dyDescent="0.25">
      <c r="A357" t="s">
        <v>340</v>
      </c>
      <c r="B357" t="s">
        <v>413</v>
      </c>
      <c r="C357">
        <v>1.15348837209302</v>
      </c>
      <c r="D357">
        <v>1.28</v>
      </c>
      <c r="E357">
        <v>0.73</v>
      </c>
    </row>
    <row r="358" spans="1:5" x14ac:dyDescent="0.25">
      <c r="A358" t="s">
        <v>340</v>
      </c>
      <c r="B358" t="s">
        <v>415</v>
      </c>
      <c r="C358">
        <v>1.15348837209302</v>
      </c>
      <c r="D358">
        <v>0.87</v>
      </c>
      <c r="E358">
        <v>0.6</v>
      </c>
    </row>
    <row r="359" spans="1:5" x14ac:dyDescent="0.25">
      <c r="A359" t="s">
        <v>340</v>
      </c>
      <c r="B359" t="s">
        <v>418</v>
      </c>
      <c r="C359">
        <v>1.15348837209302</v>
      </c>
      <c r="D359">
        <v>1.2</v>
      </c>
      <c r="E359">
        <v>0.67</v>
      </c>
    </row>
    <row r="360" spans="1:5" x14ac:dyDescent="0.25">
      <c r="A360" t="s">
        <v>340</v>
      </c>
      <c r="B360" t="s">
        <v>428</v>
      </c>
      <c r="C360">
        <v>1.15348837209302</v>
      </c>
      <c r="D360">
        <v>0.8</v>
      </c>
      <c r="E360">
        <v>1.07</v>
      </c>
    </row>
    <row r="361" spans="1:5" x14ac:dyDescent="0.25">
      <c r="A361" t="s">
        <v>340</v>
      </c>
      <c r="B361" t="s">
        <v>429</v>
      </c>
      <c r="C361">
        <v>1.15348837209302</v>
      </c>
      <c r="D361">
        <v>0.6</v>
      </c>
      <c r="E361">
        <v>0.93</v>
      </c>
    </row>
    <row r="362" spans="1:5" x14ac:dyDescent="0.25">
      <c r="A362" t="s">
        <v>340</v>
      </c>
      <c r="B362" t="s">
        <v>431</v>
      </c>
      <c r="C362">
        <v>1.15348837209302</v>
      </c>
      <c r="D362">
        <v>0.93</v>
      </c>
      <c r="E362">
        <v>0.8</v>
      </c>
    </row>
    <row r="363" spans="1:5" x14ac:dyDescent="0.25">
      <c r="A363" t="s">
        <v>342</v>
      </c>
      <c r="B363" t="s">
        <v>343</v>
      </c>
      <c r="C363">
        <v>0.85171102661596998</v>
      </c>
      <c r="D363">
        <v>0.45</v>
      </c>
      <c r="E363">
        <v>1.1200000000000001</v>
      </c>
    </row>
    <row r="364" spans="1:5" x14ac:dyDescent="0.25">
      <c r="A364" t="s">
        <v>342</v>
      </c>
      <c r="B364" t="s">
        <v>346</v>
      </c>
      <c r="C364">
        <v>0.85171102661596998</v>
      </c>
      <c r="D364">
        <v>0.37</v>
      </c>
      <c r="E364">
        <v>0.75</v>
      </c>
    </row>
    <row r="365" spans="1:5" x14ac:dyDescent="0.25">
      <c r="A365" t="s">
        <v>342</v>
      </c>
      <c r="B365" t="s">
        <v>348</v>
      </c>
      <c r="C365">
        <v>0.85171102661596998</v>
      </c>
      <c r="D365">
        <v>1.1399999999999999</v>
      </c>
      <c r="E365">
        <v>0.81</v>
      </c>
    </row>
    <row r="366" spans="1:5" x14ac:dyDescent="0.25">
      <c r="A366" t="s">
        <v>342</v>
      </c>
      <c r="B366" t="s">
        <v>363</v>
      </c>
      <c r="C366">
        <v>0.85171102661596998</v>
      </c>
      <c r="D366">
        <v>0.75</v>
      </c>
      <c r="E366">
        <v>1.34</v>
      </c>
    </row>
    <row r="367" spans="1:5" x14ac:dyDescent="0.25">
      <c r="A367" t="s">
        <v>342</v>
      </c>
      <c r="B367" t="s">
        <v>364</v>
      </c>
      <c r="C367">
        <v>0.85171102661596998</v>
      </c>
      <c r="D367">
        <v>0.75</v>
      </c>
      <c r="E367">
        <v>1.64</v>
      </c>
    </row>
    <row r="368" spans="1:5" x14ac:dyDescent="0.25">
      <c r="A368" t="s">
        <v>342</v>
      </c>
      <c r="B368" t="s">
        <v>380</v>
      </c>
      <c r="C368">
        <v>0.85171102661596998</v>
      </c>
      <c r="D368">
        <v>1.04</v>
      </c>
      <c r="E368">
        <v>0.6</v>
      </c>
    </row>
    <row r="369" spans="1:5" x14ac:dyDescent="0.25">
      <c r="A369" t="s">
        <v>342</v>
      </c>
      <c r="B369" t="s">
        <v>384</v>
      </c>
      <c r="C369">
        <v>0.85171102661596998</v>
      </c>
      <c r="D369">
        <v>1.19</v>
      </c>
      <c r="E369">
        <v>1.27</v>
      </c>
    </row>
    <row r="370" spans="1:5" x14ac:dyDescent="0.25">
      <c r="A370" t="s">
        <v>342</v>
      </c>
      <c r="B370" t="s">
        <v>386</v>
      </c>
      <c r="C370">
        <v>0.85171102661596998</v>
      </c>
      <c r="D370">
        <v>0.67</v>
      </c>
      <c r="E370">
        <v>0.97</v>
      </c>
    </row>
    <row r="371" spans="1:5" x14ac:dyDescent="0.25">
      <c r="A371" t="s">
        <v>342</v>
      </c>
      <c r="B371" t="s">
        <v>392</v>
      </c>
      <c r="C371">
        <v>0.85171102661596998</v>
      </c>
      <c r="D371">
        <v>0.52</v>
      </c>
      <c r="E371">
        <v>1.19</v>
      </c>
    </row>
    <row r="372" spans="1:5" x14ac:dyDescent="0.25">
      <c r="A372" t="s">
        <v>342</v>
      </c>
      <c r="B372" t="s">
        <v>393</v>
      </c>
      <c r="C372">
        <v>0.85171102661596998</v>
      </c>
      <c r="D372">
        <v>0.75</v>
      </c>
      <c r="E372">
        <v>0.89</v>
      </c>
    </row>
    <row r="373" spans="1:5" x14ac:dyDescent="0.25">
      <c r="A373" t="s">
        <v>342</v>
      </c>
      <c r="B373" t="s">
        <v>396</v>
      </c>
      <c r="C373">
        <v>0.85171102661596998</v>
      </c>
      <c r="D373">
        <v>0.52</v>
      </c>
      <c r="E373">
        <v>1.1200000000000001</v>
      </c>
    </row>
    <row r="374" spans="1:5" x14ac:dyDescent="0.25">
      <c r="A374" t="s">
        <v>342</v>
      </c>
      <c r="B374" t="s">
        <v>398</v>
      </c>
      <c r="C374">
        <v>0.85171102661596998</v>
      </c>
      <c r="D374">
        <v>0.89</v>
      </c>
      <c r="E374">
        <v>1.27</v>
      </c>
    </row>
    <row r="375" spans="1:5" x14ac:dyDescent="0.25">
      <c r="A375" t="s">
        <v>342</v>
      </c>
      <c r="B375" t="s">
        <v>399</v>
      </c>
      <c r="C375">
        <v>0.85171102661596998</v>
      </c>
      <c r="D375">
        <v>0.97</v>
      </c>
      <c r="E375">
        <v>1.19</v>
      </c>
    </row>
    <row r="376" spans="1:5" x14ac:dyDescent="0.25">
      <c r="A376" t="s">
        <v>342</v>
      </c>
      <c r="B376" t="s">
        <v>400</v>
      </c>
      <c r="C376">
        <v>0.85171102661596998</v>
      </c>
      <c r="D376">
        <v>1.04</v>
      </c>
      <c r="E376">
        <v>0.3</v>
      </c>
    </row>
    <row r="377" spans="1:5" x14ac:dyDescent="0.25">
      <c r="A377" t="s">
        <v>342</v>
      </c>
      <c r="B377" t="s">
        <v>402</v>
      </c>
      <c r="C377">
        <v>0.85171102661596998</v>
      </c>
      <c r="D377">
        <v>0.97</v>
      </c>
      <c r="E377">
        <v>0.75</v>
      </c>
    </row>
    <row r="378" spans="1:5" x14ac:dyDescent="0.25">
      <c r="A378" t="s">
        <v>342</v>
      </c>
      <c r="B378" t="s">
        <v>406</v>
      </c>
      <c r="C378">
        <v>0.85171102661596998</v>
      </c>
      <c r="D378">
        <v>0.67</v>
      </c>
      <c r="E378">
        <v>0.82</v>
      </c>
    </row>
    <row r="379" spans="1:5" x14ac:dyDescent="0.25">
      <c r="A379" t="s">
        <v>342</v>
      </c>
      <c r="B379" t="s">
        <v>409</v>
      </c>
      <c r="C379">
        <v>0.85171102661596998</v>
      </c>
      <c r="D379">
        <v>0.82</v>
      </c>
      <c r="E379">
        <v>1.04</v>
      </c>
    </row>
    <row r="380" spans="1:5" x14ac:dyDescent="0.25">
      <c r="A380" t="s">
        <v>342</v>
      </c>
      <c r="B380" t="s">
        <v>414</v>
      </c>
      <c r="C380">
        <v>0.85171102661596998</v>
      </c>
      <c r="D380">
        <v>0.89</v>
      </c>
      <c r="E380">
        <v>1.04</v>
      </c>
    </row>
    <row r="381" spans="1:5" x14ac:dyDescent="0.25">
      <c r="A381" t="s">
        <v>342</v>
      </c>
      <c r="B381" t="s">
        <v>420</v>
      </c>
      <c r="C381">
        <v>0.85171102661596998</v>
      </c>
      <c r="D381">
        <v>0.75</v>
      </c>
      <c r="E381">
        <v>0.82</v>
      </c>
    </row>
    <row r="382" spans="1:5" x14ac:dyDescent="0.25">
      <c r="A382" t="s">
        <v>342</v>
      </c>
      <c r="B382" t="s">
        <v>426</v>
      </c>
      <c r="C382">
        <v>0.85171102661596998</v>
      </c>
      <c r="D382">
        <v>0.6</v>
      </c>
      <c r="E382">
        <v>1.19</v>
      </c>
    </row>
    <row r="383" spans="1:5" x14ac:dyDescent="0.25">
      <c r="A383" t="s">
        <v>342</v>
      </c>
      <c r="B383" t="s">
        <v>430</v>
      </c>
      <c r="C383">
        <v>0.85171102661596998</v>
      </c>
      <c r="D383">
        <v>0.75</v>
      </c>
      <c r="E383">
        <v>0.89</v>
      </c>
    </row>
    <row r="384" spans="1:5" x14ac:dyDescent="0.25">
      <c r="A384" t="s">
        <v>342</v>
      </c>
      <c r="B384" t="s">
        <v>436</v>
      </c>
      <c r="C384">
        <v>0.85171102661596998</v>
      </c>
      <c r="D384">
        <v>0.3</v>
      </c>
      <c r="E384">
        <v>0.97</v>
      </c>
    </row>
    <row r="385" spans="1:5" x14ac:dyDescent="0.25">
      <c r="A385" t="s">
        <v>40</v>
      </c>
      <c r="B385" t="s">
        <v>339</v>
      </c>
      <c r="C385">
        <v>1.1875</v>
      </c>
      <c r="D385">
        <v>0.72</v>
      </c>
      <c r="E385">
        <v>0.78</v>
      </c>
    </row>
    <row r="386" spans="1:5" x14ac:dyDescent="0.25">
      <c r="A386" t="s">
        <v>40</v>
      </c>
      <c r="B386" t="s">
        <v>333</v>
      </c>
      <c r="C386">
        <v>1.1875</v>
      </c>
      <c r="D386">
        <v>0.66</v>
      </c>
      <c r="E386">
        <v>1.32</v>
      </c>
    </row>
    <row r="387" spans="1:5" x14ac:dyDescent="0.25">
      <c r="A387" t="s">
        <v>40</v>
      </c>
      <c r="B387" t="s">
        <v>238</v>
      </c>
      <c r="C387">
        <v>1.1875</v>
      </c>
      <c r="D387">
        <v>0.55000000000000004</v>
      </c>
      <c r="E387">
        <v>0.77</v>
      </c>
    </row>
    <row r="388" spans="1:5" x14ac:dyDescent="0.25">
      <c r="A388" t="s">
        <v>40</v>
      </c>
      <c r="B388" t="s">
        <v>320</v>
      </c>
      <c r="C388">
        <v>1.1875</v>
      </c>
      <c r="D388">
        <v>1.38</v>
      </c>
      <c r="E388">
        <v>1.1399999999999999</v>
      </c>
    </row>
    <row r="389" spans="1:5" x14ac:dyDescent="0.25">
      <c r="A389" t="s">
        <v>40</v>
      </c>
      <c r="B389" t="s">
        <v>234</v>
      </c>
      <c r="C389">
        <v>1.1875</v>
      </c>
      <c r="D389">
        <v>0.6</v>
      </c>
      <c r="E389">
        <v>1.32</v>
      </c>
    </row>
    <row r="390" spans="1:5" x14ac:dyDescent="0.25">
      <c r="A390" t="s">
        <v>40</v>
      </c>
      <c r="B390" t="s">
        <v>316</v>
      </c>
      <c r="C390">
        <v>1.1875</v>
      </c>
      <c r="D390">
        <v>0.84</v>
      </c>
      <c r="E390">
        <v>1.56</v>
      </c>
    </row>
    <row r="391" spans="1:5" x14ac:dyDescent="0.25">
      <c r="A391" t="s">
        <v>40</v>
      </c>
      <c r="B391" t="s">
        <v>335</v>
      </c>
      <c r="C391">
        <v>1.1875</v>
      </c>
      <c r="D391">
        <v>0.66</v>
      </c>
      <c r="E391">
        <v>1.2</v>
      </c>
    </row>
    <row r="392" spans="1:5" x14ac:dyDescent="0.25">
      <c r="A392" t="s">
        <v>40</v>
      </c>
      <c r="B392" t="s">
        <v>332</v>
      </c>
      <c r="C392">
        <v>1.1875</v>
      </c>
      <c r="D392">
        <v>1.44</v>
      </c>
      <c r="E392">
        <v>0.6</v>
      </c>
    </row>
    <row r="393" spans="1:5" x14ac:dyDescent="0.25">
      <c r="A393" t="s">
        <v>40</v>
      </c>
      <c r="B393" t="s">
        <v>321</v>
      </c>
      <c r="C393">
        <v>1.1875</v>
      </c>
      <c r="D393">
        <v>1.1000000000000001</v>
      </c>
      <c r="E393">
        <v>0.66</v>
      </c>
    </row>
    <row r="394" spans="1:5" x14ac:dyDescent="0.25">
      <c r="A394" t="s">
        <v>40</v>
      </c>
      <c r="B394" t="s">
        <v>236</v>
      </c>
      <c r="C394">
        <v>1.1875</v>
      </c>
      <c r="D394">
        <v>0.84</v>
      </c>
      <c r="E394">
        <v>0.96</v>
      </c>
    </row>
    <row r="395" spans="1:5" x14ac:dyDescent="0.25">
      <c r="A395" t="s">
        <v>40</v>
      </c>
      <c r="B395" t="s">
        <v>41</v>
      </c>
      <c r="C395">
        <v>1.1875</v>
      </c>
      <c r="D395">
        <v>0.36</v>
      </c>
      <c r="E395">
        <v>1.32</v>
      </c>
    </row>
    <row r="396" spans="1:5" x14ac:dyDescent="0.25">
      <c r="A396" t="s">
        <v>40</v>
      </c>
      <c r="B396" t="s">
        <v>233</v>
      </c>
      <c r="C396">
        <v>1.1875</v>
      </c>
      <c r="D396">
        <v>0.61</v>
      </c>
      <c r="E396">
        <v>0.94</v>
      </c>
    </row>
    <row r="397" spans="1:5" x14ac:dyDescent="0.25">
      <c r="A397" t="s">
        <v>40</v>
      </c>
      <c r="B397" t="s">
        <v>317</v>
      </c>
      <c r="C397">
        <v>1.1875</v>
      </c>
      <c r="D397">
        <v>1.1599999999999999</v>
      </c>
      <c r="E397">
        <v>0.94</v>
      </c>
    </row>
    <row r="398" spans="1:5" x14ac:dyDescent="0.25">
      <c r="A398" t="s">
        <v>40</v>
      </c>
      <c r="B398" t="s">
        <v>42</v>
      </c>
      <c r="C398">
        <v>1.1875</v>
      </c>
      <c r="D398">
        <v>0.77</v>
      </c>
      <c r="E398">
        <v>0.94</v>
      </c>
    </row>
    <row r="399" spans="1:5" x14ac:dyDescent="0.25">
      <c r="A399" t="s">
        <v>40</v>
      </c>
      <c r="B399" t="s">
        <v>334</v>
      </c>
      <c r="C399">
        <v>1.1875</v>
      </c>
      <c r="D399">
        <v>0.66</v>
      </c>
      <c r="E399">
        <v>1.08</v>
      </c>
    </row>
    <row r="400" spans="1:5" x14ac:dyDescent="0.25">
      <c r="A400" t="s">
        <v>40</v>
      </c>
      <c r="B400" t="s">
        <v>237</v>
      </c>
      <c r="C400">
        <v>1.1875</v>
      </c>
      <c r="D400">
        <v>0.5</v>
      </c>
      <c r="E400">
        <v>0.88</v>
      </c>
    </row>
    <row r="401" spans="1:5" x14ac:dyDescent="0.25">
      <c r="A401" t="s">
        <v>40</v>
      </c>
      <c r="B401" t="s">
        <v>232</v>
      </c>
      <c r="C401">
        <v>1.1875</v>
      </c>
      <c r="D401">
        <v>0.6</v>
      </c>
      <c r="E401">
        <v>0.9</v>
      </c>
    </row>
    <row r="402" spans="1:5" x14ac:dyDescent="0.25">
      <c r="A402" t="s">
        <v>40</v>
      </c>
      <c r="B402" t="s">
        <v>319</v>
      </c>
      <c r="C402">
        <v>1.1875</v>
      </c>
      <c r="D402">
        <v>0.55000000000000004</v>
      </c>
      <c r="E402">
        <v>1.27</v>
      </c>
    </row>
    <row r="403" spans="1:5" x14ac:dyDescent="0.25">
      <c r="A403" t="s">
        <v>40</v>
      </c>
      <c r="B403" t="s">
        <v>235</v>
      </c>
      <c r="C403">
        <v>1.1875</v>
      </c>
      <c r="D403">
        <v>0.94</v>
      </c>
      <c r="E403">
        <v>0.94</v>
      </c>
    </row>
    <row r="404" spans="1:5" x14ac:dyDescent="0.25">
      <c r="A404" t="s">
        <v>40</v>
      </c>
      <c r="B404" t="s">
        <v>239</v>
      </c>
      <c r="C404">
        <v>1.1875</v>
      </c>
      <c r="D404">
        <v>0.77</v>
      </c>
      <c r="E404">
        <v>0.5</v>
      </c>
    </row>
    <row r="405" spans="1:5" x14ac:dyDescent="0.25">
      <c r="A405" t="s">
        <v>40</v>
      </c>
      <c r="B405" t="s">
        <v>318</v>
      </c>
      <c r="C405">
        <v>1.1875</v>
      </c>
      <c r="D405">
        <v>0.78</v>
      </c>
      <c r="E405">
        <v>1.08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33"/>
  <sheetViews>
    <sheetView tabSelected="1" zoomScale="80" zoomScaleNormal="80" workbookViewId="0">
      <pane xSplit="12" ySplit="1" topLeftCell="BI608" activePane="bottomRight" state="frozen"/>
      <selection pane="topRight" activeCell="M1" sqref="M1"/>
      <selection pane="bottomLeft" activeCell="A2" sqref="A2"/>
      <selection pane="bottomRight" activeCell="BJ455" sqref="BJ455:BL63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16</v>
      </c>
      <c r="B2" t="s">
        <v>67</v>
      </c>
      <c r="C2" t="s">
        <v>323</v>
      </c>
      <c r="D2" s="15">
        <v>44198</v>
      </c>
      <c r="E2" s="1">
        <f>VLOOKUP(A2,home!$A$2:$E$405,3,FALSE)</f>
        <v>1.6145251396647999</v>
      </c>
      <c r="F2">
        <f>VLOOKUP(B2,home!$B$2:$E$405,3,FALSE)</f>
        <v>1.24</v>
      </c>
      <c r="G2">
        <f>VLOOKUP(C2,away!$B$2:$E$405,4,FALSE)</f>
        <v>0.87</v>
      </c>
      <c r="H2">
        <f>VLOOKUP(A2,away!$A$2:$E$405,3,FALSE)</f>
        <v>1.3296089385474901</v>
      </c>
      <c r="I2">
        <f>VLOOKUP(C2,away!$B$2:$E$405,3,FALSE)</f>
        <v>0.68</v>
      </c>
      <c r="J2">
        <f>VLOOKUP(B2,home!$B$2:$E$405,4,FALSE)</f>
        <v>0.57999999999999996</v>
      </c>
      <c r="K2" s="3">
        <f>E2*F2*G2</f>
        <v>1.741749720670386</v>
      </c>
      <c r="L2" s="3">
        <f>H2*I2*J2</f>
        <v>0.5243977653631301</v>
      </c>
      <c r="M2" s="5">
        <f>_xlfn.POISSON.DIST(0,$K2,FALSE) * _xlfn.POISSON.DIST(0,$L2,FALSE)</f>
        <v>0.10371095935792229</v>
      </c>
      <c r="N2" s="5">
        <f>_xlfn.POISSON.DIST(1,K2,FALSE) * _xlfn.POISSON.DIST(0,L2,FALSE)</f>
        <v>0.18063853449211892</v>
      </c>
      <c r="O2" s="5">
        <f>_xlfn.POISSON.DIST(0,K2,FALSE) * _xlfn.POISSON.DIST(1,L2,FALSE)</f>
        <v>5.4385795330960843E-2</v>
      </c>
      <c r="P2" s="5">
        <f>_xlfn.POISSON.DIST(1,K2,FALSE) * _xlfn.POISSON.DIST(1,L2,FALSE)</f>
        <v>9.4726443826137832E-2</v>
      </c>
      <c r="Q2" s="5">
        <f>_xlfn.POISSON.DIST(2,K2,FALSE) * _xlfn.POISSON.DIST(0,L2,FALSE)</f>
        <v>0.15731355849697803</v>
      </c>
      <c r="R2" s="5">
        <f>_xlfn.POISSON.DIST(0,K2,FALSE) * _xlfn.POISSON.DIST(2,L2,FALSE)</f>
        <v>1.4259894769526211E-2</v>
      </c>
      <c r="S2" s="5">
        <f>_xlfn.POISSON.DIST(2,K2,FALSE) * _xlfn.POISSON.DIST(2,L2,FALSE)</f>
        <v>2.1630064979388824E-2</v>
      </c>
      <c r="T2" s="5">
        <f>_xlfn.POISSON.DIST(2,K2,FALSE) * _xlfn.POISSON.DIST(1,L2,FALSE)</f>
        <v>8.2494878537137314E-2</v>
      </c>
      <c r="U2" s="5">
        <f>_xlfn.POISSON.DIST(1,K2,FALSE) * _xlfn.POISSON.DIST(2,L2,FALSE)</f>
        <v>2.4837167731611376E-2</v>
      </c>
      <c r="V2" s="5">
        <f>_xlfn.POISSON.DIST(3,K2,FALSE) * _xlfn.POISSON.DIST(3,L2,FALSE)</f>
        <v>2.1951383472241103E-3</v>
      </c>
      <c r="W2" s="5">
        <f>_xlfn.POISSON.DIST(3,K2,FALSE) * _xlfn.POISSON.DIST(0,L2,FALSE)</f>
        <v>9.1333615523258666E-2</v>
      </c>
      <c r="X2" s="5">
        <f>_xlfn.POISSON.DIST(3,K2,FALSE) * _xlfn.POISSON.DIST(1,L2,FALSE)</f>
        <v>4.7895143882932117E-2</v>
      </c>
      <c r="Y2" s="5">
        <f>_xlfn.POISSON.DIST(3,K2,FALSE) * _xlfn.POISSON.DIST(2,L2,FALSE)</f>
        <v>1.2558053211977597E-2</v>
      </c>
      <c r="Z2" s="5">
        <f>_xlfn.POISSON.DIST(0,K2,FALSE) * _xlfn.POISSON.DIST(3,L2,FALSE)</f>
        <v>2.4926189838176444E-3</v>
      </c>
      <c r="AA2" s="5">
        <f>_xlfn.POISSON.DIST(1,K2,FALSE) * _xlfn.POISSON.DIST(3,L2,FALSE)</f>
        <v>4.3415184188020832E-3</v>
      </c>
      <c r="AB2" s="5">
        <f>_xlfn.POISSON.DIST(2,K2,FALSE) * _xlfn.POISSON.DIST(3,L2,FALSE)</f>
        <v>3.7809192466169332E-3</v>
      </c>
      <c r="AC2" s="5">
        <f>_xlfn.POISSON.DIST(4,K2,FALSE) * _xlfn.POISSON.DIST(4,L2,FALSE)</f>
        <v>1.2531079805010127E-4</v>
      </c>
      <c r="AD2" s="5">
        <f>_xlfn.POISSON.DIST(4,K2,FALSE) * _xlfn.POISSON.DIST(0,L2,FALSE)</f>
        <v>3.977007483136305E-2</v>
      </c>
      <c r="AE2" s="5">
        <f>_xlfn.POISSON.DIST(4,K2,FALSE) * _xlfn.POISSON.DIST(1,L2,FALSE)</f>
        <v>2.0855338369891244E-2</v>
      </c>
      <c r="AF2" s="5">
        <f>_xlfn.POISSON.DIST(4,K2,FALSE) * _xlfn.POISSON.DIST(2,L2,FALSE)</f>
        <v>5.4682464185314564E-3</v>
      </c>
      <c r="AG2" s="5">
        <f>_xlfn.POISSON.DIST(4,K2,FALSE) * _xlfn.POISSON.DIST(3,L2,FALSE)</f>
        <v>9.5584540077761182E-4</v>
      </c>
      <c r="AH2" s="5">
        <f>_xlfn.POISSON.DIST(0,K2,FALSE) * _xlfn.POISSON.DIST(4,L2,FALSE)</f>
        <v>3.2678095625392217E-4</v>
      </c>
      <c r="AI2" s="5">
        <f>_xlfn.POISSON.DIST(1,K2,FALSE) * _xlfn.POISSON.DIST(4,L2,FALSE)</f>
        <v>5.6917063927567051E-4</v>
      </c>
      <c r="AJ2" s="5">
        <f>_xlfn.POISSON.DIST(2,K2,FALSE) * _xlfn.POISSON.DIST(4,L2,FALSE)</f>
        <v>4.9567640098609222E-4</v>
      </c>
      <c r="AK2" s="5">
        <f>_xlfn.POISSON.DIST(3,K2,FALSE) * _xlfn.POISSON.DIST(4,L2,FALSE)</f>
        <v>2.877814109868095E-4</v>
      </c>
      <c r="AL2" s="5">
        <f>_xlfn.POISSON.DIST(5,K2,FALSE) * _xlfn.POISSON.DIST(5,L2,FALSE)</f>
        <v>4.5782032470976977E-6</v>
      </c>
      <c r="AM2" s="5">
        <f>_xlfn.POISSON.DIST(5,K2,FALSE) * _xlfn.POISSON.DIST(0,L2,FALSE)</f>
        <v>1.3853903345713393E-2</v>
      </c>
      <c r="AN2" s="5">
        <f>_xlfn.POISSON.DIST(5,K2,FALSE) * _xlfn.POISSON.DIST(1,L2,FALSE)</f>
        <v>7.2649559560488937E-3</v>
      </c>
      <c r="AO2" s="5">
        <f>_xlfn.POISSON.DIST(5,K2,FALSE) * _xlfn.POISSON.DIST(2,L2,FALSE)</f>
        <v>1.904863334406801E-3</v>
      </c>
      <c r="AP2" s="5">
        <f>_xlfn.POISSON.DIST(5,K2,FALSE) * _xlfn.POISSON.DIST(3,L2,FALSE)</f>
        <v>3.3296869196169579E-4</v>
      </c>
      <c r="AQ2" s="5">
        <f>_xlfn.POISSON.DIST(5,K2,FALSE) * _xlfn.POISSON.DIST(4,L2,FALSE)</f>
        <v>4.3652009500149421E-5</v>
      </c>
      <c r="AR2" s="5">
        <f>_xlfn.POISSON.DIST(0,K2,FALSE) * _xlfn.POISSON.DIST(5,L2,FALSE)</f>
        <v>3.4272640644556725E-5</v>
      </c>
      <c r="AS2" s="5">
        <f>_xlfn.POISSON.DIST(1,K2,FALSE) * _xlfn.POISSON.DIST(5,L2,FALSE)</f>
        <v>5.9694362269293192E-5</v>
      </c>
      <c r="AT2" s="5">
        <f>_xlfn.POISSON.DIST(2,K2,FALSE) * _xlfn.POISSON.DIST(5,L2,FALSE)</f>
        <v>5.1986319404069139E-5</v>
      </c>
      <c r="AU2" s="5">
        <f>_xlfn.POISSON.DIST(3,K2,FALSE) * _xlfn.POISSON.DIST(5,L2,FALSE)</f>
        <v>3.01823857669063E-5</v>
      </c>
      <c r="AV2" s="5">
        <f>_xlfn.POISSON.DIST(4,K2,FALSE) * _xlfn.POISSON.DIST(5,L2,FALSE)</f>
        <v>1.3142540494668721E-5</v>
      </c>
      <c r="AW2" s="5">
        <f>_xlfn.POISSON.DIST(6,K2,FALSE) * _xlfn.POISSON.DIST(6,L2,FALSE)</f>
        <v>1.1615533192649297E-7</v>
      </c>
      <c r="AX2" s="5">
        <f>_xlfn.POISSON.DIST(6,K2,FALSE) * _xlfn.POISSON.DIST(0,L2,FALSE)</f>
        <v>4.0216720470984679E-3</v>
      </c>
      <c r="AY2" s="5">
        <f>_xlfn.POISSON.DIST(6,K2,FALSE) * _xlfn.POISSON.DIST(1,L2,FALSE)</f>
        <v>2.1089558345218011E-3</v>
      </c>
      <c r="AZ2" s="5">
        <f>_xlfn.POISSON.DIST(6,K2,FALSE) * _xlfn.POISSON.DIST(2,L2,FALSE)</f>
        <v>5.529658634363839E-4</v>
      </c>
      <c r="BA2" s="5">
        <f>_xlfn.POISSON.DIST(6,K2,FALSE) * _xlfn.POISSON.DIST(3,L2,FALSE)</f>
        <v>9.6658021036044497E-5</v>
      </c>
      <c r="BB2" s="5">
        <f>_xlfn.POISSON.DIST(6,K2,FALSE) * _xlfn.POISSON.DIST(4,L2,FALSE)</f>
        <v>1.2671812558931039E-5</v>
      </c>
      <c r="BC2" s="5">
        <f>_xlfn.POISSON.DIST(6,K2,FALSE) * _xlfn.POISSON.DIST(5,L2,FALSE)</f>
        <v>1.3290140378007772E-6</v>
      </c>
      <c r="BD2" s="5">
        <f>_xlfn.POISSON.DIST(0,K2,FALSE) * _xlfn.POISSON.DIST(6,L2,FALSE)</f>
        <v>2.9954160278498544E-6</v>
      </c>
      <c r="BE2" s="5">
        <f>_xlfn.POISSON.DIST(1,K2,FALSE) * _xlfn.POISSON.DIST(6,L2,FALSE)</f>
        <v>5.2172650297990808E-6</v>
      </c>
      <c r="BF2" s="5">
        <f>_xlfn.POISSON.DIST(2,K2,FALSE) * _xlfn.POISSON.DIST(6,L2,FALSE)</f>
        <v>4.5435849541579626E-6</v>
      </c>
      <c r="BG2" s="5">
        <f>_xlfn.POISSON.DIST(3,K2,FALSE) * _xlfn.POISSON.DIST(6,L2,FALSE)</f>
        <v>2.6379292749156006E-6</v>
      </c>
      <c r="BH2" s="5">
        <f>_xlfn.POISSON.DIST(4,K2,FALSE) * _xlfn.POISSON.DIST(6,L2,FALSE)</f>
        <v>1.1486531444331203E-6</v>
      </c>
      <c r="BI2" s="5">
        <f>_xlfn.POISSON.DIST(5,K2,FALSE) * _xlfn.POISSON.DIST(6,L2,FALSE)</f>
        <v>4.0013325869270967E-7</v>
      </c>
      <c r="BJ2" s="8">
        <f>SUM(N2,Q2,T2,W2,X2,Y2,AD2,AE2,AF2,AG2,AM2,AN2,AO2,AP2,AQ2,AX2,AY2,AZ2,BA2,BB2,BC2)</f>
        <v>0.66947788509528638</v>
      </c>
      <c r="BK2" s="8">
        <f>SUM(M2,P2,S2,V2,AC2,AL2,AY2)</f>
        <v>0.22450145134649205</v>
      </c>
      <c r="BL2" s="8">
        <f>SUM(O2,R2,U2,AA2,AB2,AH2,AI2,AJ2,AK2,AR2,AS2,AT2,AU2,AV2,BD2,BE2,BF2,BG2,BH2,BI2)</f>
        <v>0.1034909261352893</v>
      </c>
      <c r="BM2" s="8">
        <f>SUM(S2:BI2)</f>
        <v>0.39281885560805124</v>
      </c>
      <c r="BN2" s="8">
        <f>SUM(M2:R2)</f>
        <v>0.60503518627364405</v>
      </c>
    </row>
    <row r="3" spans="1:88" x14ac:dyDescent="0.25">
      <c r="A3" t="s">
        <v>80</v>
      </c>
      <c r="B3" t="s">
        <v>95</v>
      </c>
      <c r="C3" t="s">
        <v>410</v>
      </c>
      <c r="D3" s="15">
        <v>44198</v>
      </c>
      <c r="E3">
        <f>VLOOKUP(A3,home!$A$2:$E$405,3,FALSE)</f>
        <v>1.18844984802432</v>
      </c>
      <c r="F3">
        <f>VLOOKUP(B3,home!$B$2:$E$405,3,FALSE)</f>
        <v>1.44</v>
      </c>
      <c r="G3">
        <f>VLOOKUP(C3,away!$B$2:$E$405,4,FALSE)</f>
        <v>1.08</v>
      </c>
      <c r="H3">
        <f>VLOOKUP(A3,away!$A$2:$E$405,3,FALSE)</f>
        <v>1.02431610942249</v>
      </c>
      <c r="I3">
        <f>VLOOKUP(C3,away!$B$2:$E$405,3,FALSE)</f>
        <v>0.84</v>
      </c>
      <c r="J3">
        <f>VLOOKUP(B3,home!$B$2:$E$405,4,FALSE)</f>
        <v>0.77</v>
      </c>
      <c r="K3" s="3">
        <f t="shared" ref="K3:K11" si="0">E3*F3*G3</f>
        <v>1.8482772036474224</v>
      </c>
      <c r="L3" s="3">
        <f t="shared" ref="L3:L11" si="1">H3*I3*J3</f>
        <v>0.66252765957446658</v>
      </c>
      <c r="M3" s="5">
        <f>_xlfn.POISSON.DIST(0,K3,FALSE) * _xlfn.POISSON.DIST(0,L3,FALSE)</f>
        <v>8.1202855739936283E-2</v>
      </c>
      <c r="N3" s="5">
        <f>_xlfn.POISSON.DIST(1,K3,FALSE) * _xlfn.POISSON.DIST(0,L3,FALSE)</f>
        <v>0.15008538713519451</v>
      </c>
      <c r="O3" s="5">
        <f>_xlfn.POISSON.DIST(0,K3,FALSE) * _xlfn.POISSON.DIST(1,L3,FALSE)</f>
        <v>5.3799137964143033E-2</v>
      </c>
      <c r="P3" s="5">
        <f>_xlfn.POISSON.DIST(1,K3,FALSE) * _xlfn.POISSON.DIST(1,L3,FALSE)</f>
        <v>9.9435720275008174E-2</v>
      </c>
      <c r="Q3" s="5">
        <f>_xlfn.POISSON.DIST(2,K3,FALSE) * _xlfn.POISSON.DIST(0,L3,FALSE)</f>
        <v>0.13869969982128905</v>
      </c>
      <c r="R3" s="5">
        <f>_xlfn.POISSON.DIST(0,K3,FALSE) * _xlfn.POISSON.DIST(2,L3,FALSE)</f>
        <v>1.7821708481253754E-2</v>
      </c>
      <c r="S3" s="5">
        <f>_xlfn.POISSON.DIST(2,K3,FALSE) * _xlfn.POISSON.DIST(2,L3,FALSE)</f>
        <v>3.0440624213622716E-2</v>
      </c>
      <c r="T3" s="5">
        <f>_xlfn.POISSON.DIST(2,K3,FALSE) * _xlfn.POISSON.DIST(1,L3,FALSE)</f>
        <v>9.1892387506279705E-2</v>
      </c>
      <c r="U3" s="5">
        <f>_xlfn.POISSON.DIST(1,K3,FALSE) * _xlfn.POISSON.DIST(2,L3,FALSE)</f>
        <v>3.2939457515951245E-2</v>
      </c>
      <c r="V3" s="5">
        <f>_xlfn.POISSON.DIST(3,K3,FALSE) * _xlfn.POISSON.DIST(3,L3,FALSE)</f>
        <v>4.1417336410439964E-3</v>
      </c>
      <c r="W3" s="5">
        <f>_xlfn.POISSON.DIST(3,K3,FALSE) * _xlfn.POISSON.DIST(0,L3,FALSE)</f>
        <v>8.5451831110809714E-2</v>
      </c>
      <c r="X3" s="5">
        <f>_xlfn.POISSON.DIST(3,K3,FALSE) * _xlfn.POISSON.DIST(1,L3,FALSE)</f>
        <v>5.6614201672197356E-2</v>
      </c>
      <c r="Y3" s="5">
        <f>_xlfn.POISSON.DIST(3,K3,FALSE) * _xlfn.POISSON.DIST(2,L3,FALSE)</f>
        <v>1.8754237266278881E-2</v>
      </c>
      <c r="Z3" s="5">
        <f>_xlfn.POISSON.DIST(0,K3,FALSE) * _xlfn.POISSON.DIST(3,L3,FALSE)</f>
        <v>3.9357916032344903E-3</v>
      </c>
      <c r="AA3" s="5">
        <f>_xlfn.POISSON.DIST(1,K3,FALSE) * _xlfn.POISSON.DIST(3,L3,FALSE)</f>
        <v>7.2744338985652503E-3</v>
      </c>
      <c r="AB3" s="5">
        <f>_xlfn.POISSON.DIST(2,K3,FALSE) * _xlfn.POISSON.DIST(3,L3,FALSE)</f>
        <v>6.7225851720790989E-3</v>
      </c>
      <c r="AC3" s="5">
        <f>_xlfn.POISSON.DIST(4,K3,FALSE) * _xlfn.POISSON.DIST(4,L3,FALSE)</f>
        <v>3.1698105321520788E-4</v>
      </c>
      <c r="AD3" s="5">
        <f>_xlfn.POISSON.DIST(4,K3,FALSE) * _xlfn.POISSON.DIST(0,L3,FALSE)</f>
        <v>3.9484667863009769E-2</v>
      </c>
      <c r="AE3" s="5">
        <f>_xlfn.POISSON.DIST(4,K3,FALSE) * _xlfn.POISSON.DIST(1,L3,FALSE)</f>
        <v>2.615968458835502E-2</v>
      </c>
      <c r="AF3" s="5">
        <f>_xlfn.POISSON.DIST(4,K3,FALSE) * _xlfn.POISSON.DIST(2,L3,FALSE)</f>
        <v>8.6657573027645457E-3</v>
      </c>
      <c r="AG3" s="5">
        <f>_xlfn.POISSON.DIST(4,K3,FALSE) * _xlfn.POISSON.DIST(3,L3,FALSE)</f>
        <v>1.9137679680803121E-3</v>
      </c>
      <c r="AH3" s="5">
        <f>_xlfn.POISSON.DIST(0,K3,FALSE) * _xlfn.POISSON.DIST(4,L3,FALSE)</f>
        <v>6.5189269986594596E-4</v>
      </c>
      <c r="AI3" s="5">
        <f>_xlfn.POISSON.DIST(1,K3,FALSE) * _xlfn.POISSON.DIST(4,L3,FALSE)</f>
        <v>1.2048784163863993E-3</v>
      </c>
      <c r="AJ3" s="5">
        <f>_xlfn.POISSON.DIST(2,K3,FALSE) * _xlfn.POISSON.DIST(4,L3,FALSE)</f>
        <v>1.1134746550868944E-3</v>
      </c>
      <c r="AK3" s="5">
        <f>_xlfn.POISSON.DIST(3,K3,FALSE) * _xlfn.POISSON.DIST(4,L3,FALSE)</f>
        <v>6.86003273945428E-4</v>
      </c>
      <c r="AL3" s="5">
        <f>_xlfn.POISSON.DIST(5,K3,FALSE) * _xlfn.POISSON.DIST(5,L3,FALSE)</f>
        <v>1.5526172843442738E-5</v>
      </c>
      <c r="AM3" s="5">
        <f>_xlfn.POISSON.DIST(5,K3,FALSE) * _xlfn.POISSON.DIST(0,L3,FALSE)</f>
        <v>1.45957223009582E-2</v>
      </c>
      <c r="AN3" s="5">
        <f>_xlfn.POISSON.DIST(5,K3,FALSE) * _xlfn.POISSON.DIST(1,L3,FALSE)</f>
        <v>9.6700697358526842E-3</v>
      </c>
      <c r="AO3" s="5">
        <f>_xlfn.POISSON.DIST(5,K3,FALSE) * _xlfn.POISSON.DIST(2,L3,FALSE)</f>
        <v>3.2033443350081791E-3</v>
      </c>
      <c r="AP3" s="5">
        <f>_xlfn.POISSON.DIST(5,K3,FALSE) * _xlfn.POISSON.DIST(3,L3,FALSE)</f>
        <v>7.0743474169469834E-4</v>
      </c>
      <c r="AQ3" s="5">
        <f>_xlfn.POISSON.DIST(5,K3,FALSE) * _xlfn.POISSON.DIST(4,L3,FALSE)</f>
        <v>1.1717377092916392E-4</v>
      </c>
      <c r="AR3" s="5">
        <f>_xlfn.POISSON.DIST(0,K3,FALSE) * _xlfn.POISSON.DIST(5,L3,FALSE)</f>
        <v>8.6379388947173128E-5</v>
      </c>
      <c r="AS3" s="5">
        <f>_xlfn.POISSON.DIST(1,K3,FALSE) * _xlfn.POISSON.DIST(5,L3,FALSE)</f>
        <v>1.5965305545605422E-4</v>
      </c>
      <c r="AT3" s="5">
        <f>_xlfn.POISSON.DIST(2,K3,FALSE) * _xlfn.POISSON.DIST(5,L3,FALSE)</f>
        <v>1.4754155144604139E-4</v>
      </c>
      <c r="AU3" s="5">
        <f>_xlfn.POISSON.DIST(3,K3,FALSE) * _xlfn.POISSON.DIST(5,L3,FALSE)</f>
        <v>9.0899228709497275E-5</v>
      </c>
      <c r="AV3" s="5">
        <f>_xlfn.POISSON.DIST(4,K3,FALSE) * _xlfn.POISSON.DIST(5,L3,FALSE)</f>
        <v>4.2001743063224246E-5</v>
      </c>
      <c r="AW3" s="5">
        <f>_xlfn.POISSON.DIST(6,K3,FALSE) * _xlfn.POISSON.DIST(6,L3,FALSE)</f>
        <v>5.2812051365205512E-7</v>
      </c>
      <c r="AX3" s="5">
        <f>_xlfn.POISSON.DIST(6,K3,FALSE) * _xlfn.POISSON.DIST(0,L3,FALSE)</f>
        <v>4.4961567999382245E-3</v>
      </c>
      <c r="AY3" s="5">
        <f>_xlfn.POISSON.DIST(6,K3,FALSE) * _xlfn.POISSON.DIST(1,L3,FALSE)</f>
        <v>2.9788282417428954E-3</v>
      </c>
      <c r="AZ3" s="5">
        <f>_xlfn.POISSON.DIST(6,K3,FALSE) * _xlfn.POISSON.DIST(2,L3,FALSE)</f>
        <v>9.8677805163812173E-4</v>
      </c>
      <c r="BA3" s="5">
        <f>_xlfn.POISSON.DIST(6,K3,FALSE) * _xlfn.POISSON.DIST(3,L3,FALSE)</f>
        <v>2.1792258435708565E-4</v>
      </c>
      <c r="BB3" s="5">
        <f>_xlfn.POISSON.DIST(6,K3,FALSE) * _xlfn.POISSON.DIST(4,L3,FALSE)</f>
        <v>3.6094934945629797E-5</v>
      </c>
      <c r="BC3" s="5">
        <f>_xlfn.POISSON.DIST(6,K3,FALSE) * _xlfn.POISSON.DIST(5,L3,FALSE)</f>
        <v>4.7827785544041492E-6</v>
      </c>
      <c r="BD3" s="5">
        <f>_xlfn.POISSON.DIST(0,K3,FALSE) * _xlfn.POISSON.DIST(6,L3,FALSE)</f>
        <v>9.5381223991071893E-6</v>
      </c>
      <c r="BE3" s="5">
        <f>_xlfn.POISSON.DIST(1,K3,FALSE) * _xlfn.POISSON.DIST(6,L3,FALSE)</f>
        <v>1.7629094195868682E-5</v>
      </c>
      <c r="BF3" s="5">
        <f>_xlfn.POISSON.DIST(2,K3,FALSE) * _xlfn.POISSON.DIST(6,L3,FALSE)</f>
        <v>1.6291726461588585E-5</v>
      </c>
      <c r="BG3" s="5">
        <f>_xlfn.POISSON.DIST(3,K3,FALSE) * _xlfn.POISSON.DIST(6,L3,FALSE)</f>
        <v>1.0037208875671227E-5</v>
      </c>
      <c r="BH3" s="5">
        <f>_xlfn.POISSON.DIST(4,K3,FALSE) * _xlfn.POISSON.DIST(6,L3,FALSE)</f>
        <v>4.6378860882876723E-6</v>
      </c>
      <c r="BI3" s="5">
        <f>_xlfn.POISSON.DIST(5,K3,FALSE) * _xlfn.POISSON.DIST(6,L3,FALSE)</f>
        <v>1.7144198260191256E-6</v>
      </c>
      <c r="BJ3" s="8">
        <f>SUM(N3,Q3,T3,W3,X3,Y3,AD3,AE3,AF3,AG3,AM3,AN3,AO3,AP3,AQ3,AX3,AY3,AZ3,BA3,BB3,BC3)</f>
        <v>0.65473593050987799</v>
      </c>
      <c r="BK3" s="8">
        <f>SUM(M3,P3,S3,V3,AC3,AL3,AY3)</f>
        <v>0.21853226933741274</v>
      </c>
      <c r="BL3" s="8">
        <f>SUM(O3,R3,U3,AA3,AB3,AH3,AI3,AJ3,AK3,AR3,AS3,AT3,AU3,AV3,BD3,BE3,BF3,BG3,BH3,BI3)</f>
        <v>0.12279989550274559</v>
      </c>
      <c r="BM3" s="8">
        <f>SUM(S3:BI3)</f>
        <v>0.45598107741521676</v>
      </c>
      <c r="BN3" s="8">
        <f>SUM(M3:R3)</f>
        <v>0.5410445094168248</v>
      </c>
    </row>
    <row r="4" spans="1:88" x14ac:dyDescent="0.25">
      <c r="A4" t="s">
        <v>27</v>
      </c>
      <c r="B4" t="s">
        <v>194</v>
      </c>
      <c r="C4" t="s">
        <v>299</v>
      </c>
      <c r="D4" s="15">
        <v>44198</v>
      </c>
      <c r="E4">
        <f>VLOOKUP(A4,home!$A$2:$E$405,3,FALSE)</f>
        <v>1.30952380952381</v>
      </c>
      <c r="F4">
        <f>VLOOKUP(B4,home!$B$2:$E$405,3,FALSE)</f>
        <v>0.69</v>
      </c>
      <c r="G4">
        <f>VLOOKUP(C4,away!$B$2:$E$405,4,FALSE)</f>
        <v>1.22</v>
      </c>
      <c r="H4">
        <f>VLOOKUP(A4,away!$A$2:$E$405,3,FALSE)</f>
        <v>1.0904761904761899</v>
      </c>
      <c r="I4">
        <f>VLOOKUP(C4,away!$B$2:$E$405,3,FALSE)</f>
        <v>0.53</v>
      </c>
      <c r="J4">
        <f>VLOOKUP(B4,home!$B$2:$E$405,4,FALSE)</f>
        <v>1.01</v>
      </c>
      <c r="K4" s="3">
        <f t="shared" si="0"/>
        <v>1.102357142857143</v>
      </c>
      <c r="L4" s="3">
        <f t="shared" si="1"/>
        <v>0.58373190476190451</v>
      </c>
      <c r="M4" s="5">
        <f t="shared" ref="M4:M23" si="2">_xlfn.POISSON.DIST(0,K4,FALSE) * _xlfn.POISSON.DIST(0,L4,FALSE)</f>
        <v>0.18524258406981323</v>
      </c>
      <c r="N4" s="5">
        <f t="shared" ref="N4:N23" si="3">_xlfn.POISSON.DIST(1,K4,FALSE) * _xlfn.POISSON.DIST(0,L4,FALSE)</f>
        <v>0.20420348571067345</v>
      </c>
      <c r="O4" s="5">
        <f t="shared" ref="O4:O23" si="4">_xlfn.POISSON.DIST(0,K4,FALSE) * _xlfn.POISSON.DIST(1,L4,FALSE)</f>
        <v>0.10813200644208931</v>
      </c>
      <c r="P4" s="5">
        <f t="shared" ref="P4:P23" si="5">_xlfn.POISSON.DIST(1,K4,FALSE) * _xlfn.POISSON.DIST(1,L4,FALSE)</f>
        <v>0.11920008967291178</v>
      </c>
      <c r="Q4" s="5">
        <f t="shared" ref="Q4:Q23" si="6">_xlfn.POISSON.DIST(2,K4,FALSE) * _xlfn.POISSON.DIST(0,L4,FALSE)</f>
        <v>0.11255258553474372</v>
      </c>
      <c r="R4" s="5">
        <f t="shared" ref="R4:R23" si="7">_xlfn.POISSON.DIST(0,K4,FALSE) * _xlfn.POISSON.DIST(2,L4,FALSE)</f>
        <v>3.156005104308366E-2</v>
      </c>
      <c r="S4" s="5">
        <f t="shared" ref="S4:S23" si="8">_xlfn.POISSON.DIST(2,K4,FALSE) * _xlfn.POISSON.DIST(2,L4,FALSE)</f>
        <v>1.9175749260595665E-2</v>
      </c>
      <c r="T4" s="5">
        <f t="shared" ref="T4:T23" si="9">_xlfn.POISSON.DIST(2,K4,FALSE) * _xlfn.POISSON.DIST(1,L4,FALSE)</f>
        <v>6.5700535140073138E-2</v>
      </c>
      <c r="U4" s="5">
        <f t="shared" ref="U4:U23" si="10">_xlfn.POISSON.DIST(1,K4,FALSE) * _xlfn.POISSON.DIST(2,L4,FALSE)</f>
        <v>3.47904476962793E-2</v>
      </c>
      <c r="V4" s="5">
        <f t="shared" ref="V4:V23" si="11">_xlfn.POISSON.DIST(3,K4,FALSE) * _xlfn.POISSON.DIST(3,L4,FALSE)</f>
        <v>1.3710256639878544E-3</v>
      </c>
      <c r="W4" s="5">
        <f t="shared" ref="W4:W23" si="12">_xlfn.POISSON.DIST(3,K4,FALSE) * _xlfn.POISSON.DIST(0,L4,FALSE)</f>
        <v>4.1357715537088099E-2</v>
      </c>
      <c r="X4" s="5">
        <f t="shared" ref="X4:X23" si="13">_xlfn.POISSON.DIST(3,K4,FALSE) * _xlfn.POISSON.DIST(1,L4,FALSE)</f>
        <v>2.4141818067065449E-2</v>
      </c>
      <c r="Y4" s="5">
        <f t="shared" ref="Y4:Y23" si="14">_xlfn.POISSON.DIST(3,K4,FALSE) * _xlfn.POISSON.DIST(2,L4,FALSE)</f>
        <v>7.0461747223517371E-3</v>
      </c>
      <c r="Z4" s="5">
        <f t="shared" ref="Z4:Z23" si="15">_xlfn.POISSON.DIST(0,K4,FALSE) * _xlfn.POISSON.DIST(3,L4,FALSE)</f>
        <v>6.1408695699207193E-3</v>
      </c>
      <c r="AA4" s="5">
        <f t="shared" ref="AA4:AA23" si="16">_xlfn.POISSON.DIST(1,K4,FALSE) * _xlfn.POISSON.DIST(3,L4,FALSE)</f>
        <v>6.769431433756177E-3</v>
      </c>
      <c r="AB4" s="5">
        <f t="shared" ref="AB4:AB23" si="17">_xlfn.POISSON.DIST(2,K4,FALSE) * _xlfn.POISSON.DIST(3,L4,FALSE)</f>
        <v>3.7311655470413973E-3</v>
      </c>
      <c r="AC4" s="5">
        <f t="shared" ref="AC4:AC23" si="18">_xlfn.POISSON.DIST(4,K4,FALSE) * _xlfn.POISSON.DIST(4,L4,FALSE)</f>
        <v>5.5139313306337351E-5</v>
      </c>
      <c r="AD4" s="5">
        <f t="shared" ref="AD4:AD23" si="19">_xlfn.POISSON.DIST(4,K4,FALSE) * _xlfn.POISSON.DIST(0,L4,FALSE)</f>
        <v>1.139774328364072E-2</v>
      </c>
      <c r="AE4" s="5">
        <f t="shared" ref="AE4:AE23" si="20">_xlfn.POISSON.DIST(4,K4,FALSE) * _xlfn.POISSON.DIST(1,L4,FALSE)</f>
        <v>6.6532263969468026E-3</v>
      </c>
      <c r="AF4" s="5">
        <f t="shared" ref="AF4:AF23" si="21">_xlfn.POISSON.DIST(4,K4,FALSE) * _xlfn.POISSON.DIST(2,L4,FALSE)</f>
        <v>1.94185025875097E-3</v>
      </c>
      <c r="AG4" s="5">
        <f t="shared" ref="AG4:AG23" si="22">_xlfn.POISSON.DIST(4,K4,FALSE) * _xlfn.POISSON.DIST(3,L4,FALSE)</f>
        <v>3.7783998343436697E-4</v>
      </c>
      <c r="AH4" s="5">
        <f t="shared" ref="AH4:AH23" si="23">_xlfn.POISSON.DIST(0,K4,FALSE) * _xlfn.POISSON.DIST(4,L4,FALSE)</f>
        <v>8.961553727360594E-4</v>
      </c>
      <c r="AI4" s="5">
        <f t="shared" ref="AI4:AI23" si="24">_xlfn.POISSON.DIST(1,K4,FALSE) * _xlfn.POISSON.DIST(4,L4,FALSE)</f>
        <v>9.8788327624540063E-4</v>
      </c>
      <c r="AJ4" s="5">
        <f t="shared" ref="AJ4:AJ23" si="25">_xlfn.POISSON.DIST(2,K4,FALSE) * _xlfn.POISSON.DIST(4,L4,FALSE)</f>
        <v>5.4450009293911686E-4</v>
      </c>
      <c r="AK4" s="5">
        <f t="shared" ref="AK4:AK23" si="26">_xlfn.POISSON.DIST(3,K4,FALSE) * _xlfn.POISSON.DIST(4,L4,FALSE)</f>
        <v>2.0007785557927122E-4</v>
      </c>
      <c r="AL4" s="5">
        <f t="shared" ref="AL4:AL23" si="27">_xlfn.POISSON.DIST(5,K4,FALSE) * _xlfn.POISSON.DIST(5,L4,FALSE)</f>
        <v>1.4192440952218935E-6</v>
      </c>
      <c r="AM4" s="5">
        <f t="shared" ref="AM4:AM23" si="28">_xlfn.POISSON.DIST(5,K4,FALSE) * _xlfn.POISSON.DIST(0,L4,FALSE)</f>
        <v>2.512876744234675E-3</v>
      </c>
      <c r="AN4" s="5">
        <f t="shared" ref="AN4:AN23" si="29">_xlfn.POISSON.DIST(5,K4,FALSE) * _xlfn.POISSON.DIST(1,L4,FALSE)</f>
        <v>1.4668463283440002E-3</v>
      </c>
      <c r="AO4" s="5">
        <f t="shared" ref="AO4:AO23" si="30">_xlfn.POISSON.DIST(5,K4,FALSE) * _xlfn.POISSON.DIST(2,L4,FALSE)</f>
        <v>4.2812250061862454E-4</v>
      </c>
      <c r="AP4" s="5">
        <f t="shared" ref="AP4:AP23" si="31">_xlfn.POISSON.DIST(5,K4,FALSE) * _xlfn.POISSON.DIST(3,L4,FALSE)</f>
        <v>8.3302920919179791E-5</v>
      </c>
      <c r="AQ4" s="5">
        <f t="shared" ref="AQ4:AQ23" si="32">_xlfn.POISSON.DIST(5,K4,FALSE) * _xlfn.POISSON.DIST(4,L4,FALSE)</f>
        <v>1.2156643175095777E-5</v>
      </c>
      <c r="AR4" s="5">
        <f t="shared" ref="AR4:AR23" si="33">_xlfn.POISSON.DIST(0,K4,FALSE) * _xlfn.POISSON.DIST(5,L4,FALSE)</f>
        <v>1.0462289653796694E-4</v>
      </c>
      <c r="AS4" s="5">
        <f t="shared" ref="AS4:AS23" si="34">_xlfn.POISSON.DIST(1,K4,FALSE) * _xlfn.POISSON.DIST(5,L4,FALSE)</f>
        <v>1.1533179730503173E-4</v>
      </c>
      <c r="AT4" s="5">
        <f t="shared" ref="AT4:AT23" si="35">_xlfn.POISSON.DIST(2,K4,FALSE) * _xlfn.POISSON.DIST(5,L4,FALSE)</f>
        <v>6.3568415278876972E-5</v>
      </c>
      <c r="AU4" s="5">
        <f t="shared" ref="AU4:AU23" si="36">_xlfn.POISSON.DIST(3,K4,FALSE) * _xlfn.POISSON.DIST(5,L4,FALSE)</f>
        <v>2.3358365547593056E-5</v>
      </c>
      <c r="AV4" s="5">
        <f t="shared" ref="AV4:AV23" si="37">_xlfn.POISSON.DIST(4,K4,FALSE) * _xlfn.POISSON.DIST(5,L4,FALSE)</f>
        <v>6.4373152767143487E-6</v>
      </c>
      <c r="AW4" s="5">
        <f t="shared" ref="AW4:AW23" si="38">_xlfn.POISSON.DIST(6,K4,FALSE) * _xlfn.POISSON.DIST(6,L4,FALSE)</f>
        <v>2.5368240525689859E-8</v>
      </c>
      <c r="AX4" s="5">
        <f t="shared" ref="AX4:AX23" si="39">_xlfn.POISSON.DIST(6,K4,FALSE) * _xlfn.POISSON.DIST(0,L4,FALSE)</f>
        <v>4.6168127135445028E-4</v>
      </c>
      <c r="AY4" s="5">
        <f t="shared" ref="AY4:AY23" si="40">_xlfn.POISSON.DIST(6,K4,FALSE) * _xlfn.POISSON.DIST(1,L4,FALSE)</f>
        <v>2.6949808792063097E-4</v>
      </c>
      <c r="AZ4" s="5">
        <f t="shared" ref="AZ4:AZ23" si="41">_xlfn.POISSON.DIST(6,K4,FALSE) * _xlfn.POISSON.DIST(2,L4,FALSE)</f>
        <v>7.8657316095800565E-5</v>
      </c>
      <c r="BA4" s="5">
        <f t="shared" ref="BA4:BA23" si="42">_xlfn.POISSON.DIST(6,K4,FALSE) * _xlfn.POISSON.DIST(3,L4,FALSE)</f>
        <v>1.5304928316020291E-5</v>
      </c>
      <c r="BB4" s="5">
        <f t="shared" ref="BB4:BB23" si="43">_xlfn.POISSON.DIST(6,K4,FALSE) * _xlfn.POISSON.DIST(4,L4,FALSE)</f>
        <v>2.2334937395387326E-6</v>
      </c>
      <c r="BC4" s="5">
        <f t="shared" ref="BC4:BC23" si="44">_xlfn.POISSON.DIST(6,K4,FALSE) * _xlfn.POISSON.DIST(5,L4,FALSE)</f>
        <v>2.6075231097094679E-7</v>
      </c>
      <c r="BD4" s="5">
        <f t="shared" ref="BD4:BD23" si="45">_xlfn.POISSON.DIST(0,K4,FALSE) * _xlfn.POISSON.DIST(6,L4,FALSE)</f>
        <v>1.0178620446302513E-5</v>
      </c>
      <c r="BE4" s="5">
        <f t="shared" ref="BE4:BE23" si="46">_xlfn.POISSON.DIST(1,K4,FALSE) * _xlfn.POISSON.DIST(6,L4,FALSE)</f>
        <v>1.1220474953413337E-5</v>
      </c>
      <c r="BF4" s="5">
        <f t="shared" ref="BF4:BF23" si="47">_xlfn.POISSON.DIST(2,K4,FALSE) * _xlfn.POISSON.DIST(6,L4,FALSE)</f>
        <v>6.1844853555724318E-6</v>
      </c>
      <c r="BG4" s="5">
        <f t="shared" ref="BG4:BG23" si="48">_xlfn.POISSON.DIST(3,K4,FALSE) * _xlfn.POISSON.DIST(6,L4,FALSE)</f>
        <v>2.2725038688702229E-6</v>
      </c>
      <c r="BH4" s="5">
        <f t="shared" ref="BH4:BH23" si="49">_xlfn.POISSON.DIST(4,K4,FALSE) * _xlfn.POISSON.DIST(6,L4,FALSE)</f>
        <v>6.2627771800489522E-7</v>
      </c>
      <c r="BI4" s="5">
        <f t="shared" ref="BI4:BI23" si="50">_xlfn.POISSON.DIST(5,K4,FALSE) * _xlfn.POISSON.DIST(6,L4,FALSE)</f>
        <v>1.3807634317099356E-7</v>
      </c>
      <c r="BJ4" s="8">
        <f t="shared" ref="BJ4:BJ23" si="51">SUM(N4,Q4,T4,W4,X4,Y4,AD4,AE4,AF4,AG4,AM4,AN4,AO4,AP4,AQ4,AX4,AY4,AZ4,BA4,BB4,BC4)</f>
        <v>0.48070391562179748</v>
      </c>
      <c r="BK4" s="8">
        <f t="shared" ref="BK4:BK23" si="52">SUM(M4,P4,S4,V4,AC4,AL4,AY4)</f>
        <v>0.32531550531263076</v>
      </c>
      <c r="BL4" s="8">
        <f t="shared" ref="BL4:BL23" si="53">SUM(O4,R4,U4,AA4,AB4,AH4,AI4,AJ4,AK4,AR4,AS4,AT4,AU4,AV4,BD4,BE4,BF4,BG4,BH4,BI4)</f>
        <v>0.18795565798838115</v>
      </c>
      <c r="BM4" s="8">
        <f t="shared" ref="BM4:BM23" si="54">SUM(S4:BI4)</f>
        <v>0.2389556732997348</v>
      </c>
      <c r="BN4" s="8">
        <f t="shared" ref="BN4:BN23" si="55">SUM(M4:R4)</f>
        <v>0.76089080247331509</v>
      </c>
    </row>
    <row r="5" spans="1:88" x14ac:dyDescent="0.25">
      <c r="A5" t="s">
        <v>32</v>
      </c>
      <c r="B5" t="s">
        <v>310</v>
      </c>
      <c r="C5" t="s">
        <v>331</v>
      </c>
      <c r="D5" s="15">
        <v>44198</v>
      </c>
      <c r="E5">
        <f>VLOOKUP(A5,home!$A$2:$E$405,3,FALSE)</f>
        <v>1.2292993630573199</v>
      </c>
      <c r="F5">
        <f>VLOOKUP(B5,home!$B$2:$E$405,3,FALSE)</f>
        <v>0.71</v>
      </c>
      <c r="G5">
        <f>VLOOKUP(C5,away!$B$2:$E$405,4,FALSE)</f>
        <v>0.61</v>
      </c>
      <c r="H5">
        <f>VLOOKUP(A5,away!$A$2:$E$405,3,FALSE)</f>
        <v>1.1337579617834399</v>
      </c>
      <c r="I5">
        <f>VLOOKUP(C5,away!$B$2:$E$405,3,FALSE)</f>
        <v>0.1</v>
      </c>
      <c r="J5">
        <f>VLOOKUP(B5,home!$B$2:$E$405,4,FALSE)</f>
        <v>1.1000000000000001</v>
      </c>
      <c r="K5" s="3">
        <f t="shared" si="0"/>
        <v>0.53240955414012525</v>
      </c>
      <c r="L5" s="3">
        <f t="shared" si="1"/>
        <v>0.1247133757961784</v>
      </c>
      <c r="M5" s="5">
        <f t="shared" si="2"/>
        <v>0.51834049317326514</v>
      </c>
      <c r="N5" s="5">
        <f t="shared" si="3"/>
        <v>0.27596943086315073</v>
      </c>
      <c r="O5" s="5">
        <f t="shared" si="4"/>
        <v>6.4643992715493856E-2</v>
      </c>
      <c r="P5" s="5">
        <f t="shared" si="5"/>
        <v>3.4417079339493582E-2</v>
      </c>
      <c r="Q5" s="5">
        <f t="shared" si="6"/>
        <v>7.3464380821077105E-2</v>
      </c>
      <c r="R5" s="5">
        <f t="shared" si="7"/>
        <v>4.0309852782464016E-3</v>
      </c>
      <c r="S5" s="5">
        <f t="shared" si="8"/>
        <v>5.7131140913249223E-4</v>
      </c>
      <c r="T5" s="5">
        <f t="shared" si="9"/>
        <v>9.1619909329725482E-3</v>
      </c>
      <c r="U5" s="5">
        <f t="shared" si="10"/>
        <v>2.146135074736575E-3</v>
      </c>
      <c r="V5" s="5">
        <f t="shared" si="11"/>
        <v>4.2149192909633098E-6</v>
      </c>
      <c r="W5" s="5">
        <f t="shared" si="12"/>
        <v>1.3037712746043343E-2</v>
      </c>
      <c r="X5" s="5">
        <f t="shared" si="13"/>
        <v>1.6259771692199282E-3</v>
      </c>
      <c r="Y5" s="5">
        <f t="shared" si="14"/>
        <v>1.0139055087046562E-4</v>
      </c>
      <c r="Z5" s="5">
        <f t="shared" si="15"/>
        <v>1.6757259394493553E-4</v>
      </c>
      <c r="AA5" s="5">
        <f t="shared" si="16"/>
        <v>8.9217250028327357E-5</v>
      </c>
      <c r="AB5" s="5">
        <f t="shared" si="17"/>
        <v>2.3750058154594927E-5</v>
      </c>
      <c r="AC5" s="5">
        <f t="shared" si="18"/>
        <v>1.749154435612406E-8</v>
      </c>
      <c r="AD5" s="5">
        <f t="shared" si="19"/>
        <v>1.735350707531991E-3</v>
      </c>
      <c r="AE5" s="5">
        <f t="shared" si="20"/>
        <v>2.1642144492660124E-4</v>
      </c>
      <c r="AF5" s="5">
        <f t="shared" si="21"/>
        <v>1.3495324495741572E-5</v>
      </c>
      <c r="AG5" s="5">
        <f t="shared" si="22"/>
        <v>5.610158251095972E-7</v>
      </c>
      <c r="AH5" s="5">
        <f t="shared" si="23"/>
        <v>5.2246359704487841E-6</v>
      </c>
      <c r="AI5" s="5">
        <f t="shared" si="24"/>
        <v>2.7816461075710974E-6</v>
      </c>
      <c r="AJ5" s="5">
        <f t="shared" si="25"/>
        <v>7.4048748195377154E-7</v>
      </c>
      <c r="AK5" s="5">
        <f t="shared" si="26"/>
        <v>1.3141420337111717E-7</v>
      </c>
      <c r="AL5" s="5">
        <f t="shared" si="27"/>
        <v>4.6456557247883059E-11</v>
      </c>
      <c r="AM5" s="5">
        <f t="shared" si="28"/>
        <v>1.8478345929477173E-4</v>
      </c>
      <c r="AN5" s="5">
        <f t="shared" si="29"/>
        <v>2.3044968999946697E-5</v>
      </c>
      <c r="AO5" s="5">
        <f t="shared" si="30"/>
        <v>1.4370079395508167E-6</v>
      </c>
      <c r="AP5" s="5">
        <f t="shared" si="31"/>
        <v>5.9738037062431044E-8</v>
      </c>
      <c r="AQ5" s="5">
        <f t="shared" si="32"/>
        <v>1.8625330663732477E-9</v>
      </c>
      <c r="AR5" s="5">
        <f t="shared" si="33"/>
        <v>1.3031639783616207E-7</v>
      </c>
      <c r="AS5" s="5">
        <f t="shared" si="34"/>
        <v>6.9381695269098222E-8</v>
      </c>
      <c r="AT5" s="5">
        <f t="shared" si="35"/>
        <v>1.8469738721853315E-8</v>
      </c>
      <c r="AU5" s="5">
        <f t="shared" si="36"/>
        <v>3.2778217859955095E-9</v>
      </c>
      <c r="AV5" s="5">
        <f t="shared" si="37"/>
        <v>4.3628590890816458E-10</v>
      </c>
      <c r="AW5" s="5">
        <f t="shared" si="38"/>
        <v>8.5684722992479817E-14</v>
      </c>
      <c r="AX5" s="5">
        <f t="shared" si="39"/>
        <v>1.6396746529266556E-5</v>
      </c>
      <c r="AY5" s="5">
        <f t="shared" si="40"/>
        <v>2.0448936117391035E-6</v>
      </c>
      <c r="AZ5" s="5">
        <f t="shared" si="41"/>
        <v>1.2751279273201164E-7</v>
      </c>
      <c r="BA5" s="5">
        <f t="shared" si="42"/>
        <v>5.3008502796025285E-9</v>
      </c>
      <c r="BB5" s="5">
        <f t="shared" si="43"/>
        <v>1.6527173323983673E-10</v>
      </c>
      <c r="BC5" s="5">
        <f t="shared" si="44"/>
        <v>4.1223191552051007E-12</v>
      </c>
      <c r="BD5" s="5">
        <f t="shared" si="45"/>
        <v>2.7086996492909307E-9</v>
      </c>
      <c r="BE5" s="5">
        <f t="shared" si="46"/>
        <v>1.4421375725784978E-9</v>
      </c>
      <c r="BF5" s="5">
        <f t="shared" si="47"/>
        <v>3.8390391101262032E-10</v>
      </c>
      <c r="BG5" s="5">
        <f t="shared" si="48"/>
        <v>6.8131370031626492E-11</v>
      </c>
      <c r="BH5" s="5">
        <f t="shared" si="49"/>
        <v>9.0684480853735387E-12</v>
      </c>
      <c r="BI5" s="5">
        <f t="shared" si="50"/>
        <v>9.6562568037532004E-13</v>
      </c>
      <c r="BJ5" s="8">
        <f t="shared" si="51"/>
        <v>0.37555461323609596</v>
      </c>
      <c r="BK5" s="8">
        <f t="shared" si="52"/>
        <v>0.5533351612727947</v>
      </c>
      <c r="BL5" s="8">
        <f t="shared" si="53"/>
        <v>7.0943185055269239E-2</v>
      </c>
      <c r="BM5" s="8">
        <f t="shared" si="54"/>
        <v>2.9132125073852121E-2</v>
      </c>
      <c r="BN5" s="8">
        <f t="shared" si="55"/>
        <v>0.97086636219072675</v>
      </c>
    </row>
    <row r="6" spans="1:88" x14ac:dyDescent="0.25">
      <c r="A6" t="s">
        <v>32</v>
      </c>
      <c r="B6" t="s">
        <v>35</v>
      </c>
      <c r="C6" t="s">
        <v>34</v>
      </c>
      <c r="D6" s="15">
        <v>44198</v>
      </c>
      <c r="E6">
        <f>VLOOKUP(A6,home!$A$2:$E$405,3,FALSE)</f>
        <v>1.2292993630573199</v>
      </c>
      <c r="F6">
        <f>VLOOKUP(B6,home!$B$2:$E$405,3,FALSE)</f>
        <v>1.9</v>
      </c>
      <c r="G6">
        <f>VLOOKUP(C6,away!$B$2:$E$405,4,FALSE)</f>
        <v>1.08</v>
      </c>
      <c r="H6">
        <f>VLOOKUP(A6,away!$A$2:$E$405,3,FALSE)</f>
        <v>1.1337579617834399</v>
      </c>
      <c r="I6">
        <f>VLOOKUP(C6,away!$B$2:$E$405,3,FALSE)</f>
        <v>0.36</v>
      </c>
      <c r="J6">
        <f>VLOOKUP(B6,home!$B$2:$E$405,4,FALSE)</f>
        <v>0.88</v>
      </c>
      <c r="K6" s="3">
        <f t="shared" si="0"/>
        <v>2.5225222929936204</v>
      </c>
      <c r="L6" s="3">
        <f t="shared" si="1"/>
        <v>0.35917452229299374</v>
      </c>
      <c r="M6" s="5">
        <f t="shared" si="2"/>
        <v>5.6039593275861159E-2</v>
      </c>
      <c r="N6" s="5">
        <f t="shared" si="3"/>
        <v>0.14136112332865516</v>
      </c>
      <c r="O6" s="5">
        <f t="shared" si="4"/>
        <v>2.0127994144351097E-2</v>
      </c>
      <c r="P6" s="5">
        <f t="shared" si="5"/>
        <v>5.0773313942370696E-2</v>
      </c>
      <c r="Q6" s="5">
        <f t="shared" si="6"/>
        <v>0.17829329247957662</v>
      </c>
      <c r="R6" s="5">
        <f t="shared" si="7"/>
        <v>3.61473134075674E-3</v>
      </c>
      <c r="S6" s="5">
        <f t="shared" si="8"/>
        <v>1.1500482328629638E-2</v>
      </c>
      <c r="T6" s="5">
        <f t="shared" si="9"/>
        <v>6.4038408154396945E-2</v>
      </c>
      <c r="U6" s="5">
        <f t="shared" si="10"/>
        <v>9.1182403902415957E-3</v>
      </c>
      <c r="V6" s="5">
        <f t="shared" si="11"/>
        <v>1.1577481118985114E-3</v>
      </c>
      <c r="W6" s="5">
        <f t="shared" si="12"/>
        <v>0.14991626832365459</v>
      </c>
      <c r="X6" s="5">
        <f t="shared" si="13"/>
        <v>5.3846104059096914E-2</v>
      </c>
      <c r="Y6" s="5">
        <f t="shared" si="14"/>
        <v>9.6700743513824829E-3</v>
      </c>
      <c r="Z6" s="5">
        <f t="shared" si="15"/>
        <v>4.3277313417793825E-4</v>
      </c>
      <c r="AA6" s="5">
        <f t="shared" si="16"/>
        <v>1.0916798787725685E-3</v>
      </c>
      <c r="AB6" s="5">
        <f t="shared" si="17"/>
        <v>1.3768934155081887E-3</v>
      </c>
      <c r="AC6" s="5">
        <f t="shared" si="18"/>
        <v>6.5559349331647512E-5</v>
      </c>
      <c r="AD6" s="5">
        <f t="shared" si="19"/>
        <v>9.4541782232207994E-2</v>
      </c>
      <c r="AE6" s="5">
        <f t="shared" si="20"/>
        <v>3.3956999469981555E-2</v>
      </c>
      <c r="AF6" s="5">
        <f t="shared" si="21"/>
        <v>6.0982445315670326E-3</v>
      </c>
      <c r="AG6" s="5">
        <f t="shared" si="22"/>
        <v>7.3011135548381673E-4</v>
      </c>
      <c r="AH6" s="5">
        <f t="shared" si="23"/>
        <v>3.8860270932400671E-5</v>
      </c>
      <c r="AI6" s="5">
        <f t="shared" si="24"/>
        <v>9.8025899738752684E-5</v>
      </c>
      <c r="AJ6" s="5">
        <f t="shared" si="25"/>
        <v>1.2363625869088059E-4</v>
      </c>
      <c r="AK6" s="5">
        <f t="shared" si="26"/>
        <v>1.0395840625669084E-4</v>
      </c>
      <c r="AL6" s="5">
        <f t="shared" si="27"/>
        <v>2.375938318529589E-6</v>
      </c>
      <c r="AM6" s="5">
        <f t="shared" si="28"/>
        <v>4.7696750660018557E-2</v>
      </c>
      <c r="AN6" s="5">
        <f t="shared" si="29"/>
        <v>1.7131457633240199E-2</v>
      </c>
      <c r="AO6" s="5">
        <f t="shared" si="30"/>
        <v>3.076591555800855E-3</v>
      </c>
      <c r="AP6" s="5">
        <f t="shared" si="31"/>
        <v>3.6834443411514346E-4</v>
      </c>
      <c r="AQ6" s="5">
        <f t="shared" si="32"/>
        <v>3.3074984040647451E-5</v>
      </c>
      <c r="AR6" s="5">
        <f t="shared" si="33"/>
        <v>2.791523849664266E-6</v>
      </c>
      <c r="AS6" s="5">
        <f t="shared" si="34"/>
        <v>7.0416811422014831E-6</v>
      </c>
      <c r="AT6" s="5">
        <f t="shared" si="35"/>
        <v>8.8813988306780105E-6</v>
      </c>
      <c r="AU6" s="5">
        <f t="shared" si="36"/>
        <v>7.4678421811175854E-6</v>
      </c>
      <c r="AV6" s="5">
        <f t="shared" si="37"/>
        <v>4.7094495956068015E-6</v>
      </c>
      <c r="AW6" s="5">
        <f t="shared" si="38"/>
        <v>5.9796146449814294E-8</v>
      </c>
      <c r="AX6" s="5">
        <f t="shared" si="39"/>
        <v>2.0052686140542526E-2</v>
      </c>
      <c r="AY6" s="5">
        <f t="shared" si="40"/>
        <v>7.202413965220698E-3</v>
      </c>
      <c r="AZ6" s="5">
        <f t="shared" si="41"/>
        <v>1.2934617976572654E-3</v>
      </c>
      <c r="BA6" s="5">
        <f t="shared" si="42"/>
        <v>1.5485950775926175E-4</v>
      </c>
      <c r="BB6" s="5">
        <f t="shared" si="43"/>
        <v>1.3905397430490253E-5</v>
      </c>
      <c r="BC6" s="5">
        <f t="shared" si="44"/>
        <v>9.9889289587811232E-7</v>
      </c>
      <c r="BD6" s="5">
        <f t="shared" si="45"/>
        <v>1.6710737419544342E-7</v>
      </c>
      <c r="BE6" s="5">
        <f t="shared" si="46"/>
        <v>4.2153207673163297E-7</v>
      </c>
      <c r="BF6" s="5">
        <f t="shared" si="47"/>
        <v>5.3166203038372079E-7</v>
      </c>
      <c r="BG6" s="5">
        <f t="shared" si="48"/>
        <v>4.4704310799372911E-7</v>
      </c>
      <c r="BH6" s="5">
        <f t="shared" si="49"/>
        <v>2.8191905146083396E-7</v>
      </c>
      <c r="BI6" s="5">
        <f t="shared" si="50"/>
        <v>1.4222941842591385E-7</v>
      </c>
      <c r="BJ6" s="8">
        <f t="shared" si="51"/>
        <v>0.82947695325472459</v>
      </c>
      <c r="BK6" s="8">
        <f t="shared" si="52"/>
        <v>0.1267414869116309</v>
      </c>
      <c r="BL6" s="8">
        <f t="shared" si="53"/>
        <v>3.5726903393907376E-2</v>
      </c>
      <c r="BM6" s="8">
        <f t="shared" si="54"/>
        <v>0.534965714013795</v>
      </c>
      <c r="BN6" s="8">
        <f t="shared" si="55"/>
        <v>0.45021004851157143</v>
      </c>
    </row>
    <row r="7" spans="1:88" x14ac:dyDescent="0.25">
      <c r="A7" t="s">
        <v>32</v>
      </c>
      <c r="B7" t="s">
        <v>309</v>
      </c>
      <c r="C7" t="s">
        <v>208</v>
      </c>
      <c r="D7" s="15">
        <v>44198</v>
      </c>
      <c r="E7">
        <f>VLOOKUP(A7,home!$A$2:$E$405,3,FALSE)</f>
        <v>1.2292993630573199</v>
      </c>
      <c r="F7">
        <f>VLOOKUP(B7,home!$B$2:$E$405,3,FALSE)</f>
        <v>0.99</v>
      </c>
      <c r="G7">
        <f>VLOOKUP(C7,away!$B$2:$E$405,4,FALSE)</f>
        <v>1.08</v>
      </c>
      <c r="H7">
        <f>VLOOKUP(A7,away!$A$2:$E$405,3,FALSE)</f>
        <v>1.1337579617834399</v>
      </c>
      <c r="I7">
        <f>VLOOKUP(C7,away!$B$2:$E$405,3,FALSE)</f>
        <v>1.63</v>
      </c>
      <c r="J7">
        <f>VLOOKUP(B7,home!$B$2:$E$405,4,FALSE)</f>
        <v>1.18</v>
      </c>
      <c r="K7" s="3">
        <f t="shared" si="0"/>
        <v>1.3143668789808867</v>
      </c>
      <c r="L7" s="3">
        <f t="shared" si="1"/>
        <v>2.1806700636942682</v>
      </c>
      <c r="M7" s="5">
        <f t="shared" si="2"/>
        <v>3.0347627293376499E-2</v>
      </c>
      <c r="N7" s="5">
        <f t="shared" si="3"/>
        <v>3.9887916170070439E-2</v>
      </c>
      <c r="O7" s="5">
        <f t="shared" si="4"/>
        <v>6.6178162342817232E-2</v>
      </c>
      <c r="P7" s="5">
        <f t="shared" si="5"/>
        <v>8.6982384695219114E-2</v>
      </c>
      <c r="Q7" s="5">
        <f t="shared" si="6"/>
        <v>2.6213677942753366E-2</v>
      </c>
      <c r="R7" s="5">
        <f t="shared" si="7"/>
        <v>7.2156368745640451E-2</v>
      </c>
      <c r="S7" s="5">
        <f t="shared" si="8"/>
        <v>6.232723875021353E-2</v>
      </c>
      <c r="T7" s="5">
        <f t="shared" si="9"/>
        <v>5.7163382749085008E-2</v>
      </c>
      <c r="U7" s="5">
        <f t="shared" si="10"/>
        <v>9.4839941186801432E-2</v>
      </c>
      <c r="V7" s="5">
        <f t="shared" si="11"/>
        <v>1.9849151469450144E-2</v>
      </c>
      <c r="W7" s="5">
        <f t="shared" si="12"/>
        <v>1.1484796688075619E-2</v>
      </c>
      <c r="X7" s="5">
        <f t="shared" si="13"/>
        <v>2.5044552325301579E-2</v>
      </c>
      <c r="Y7" s="5">
        <f t="shared" si="14"/>
        <v>2.7306952757204919E-2</v>
      </c>
      <c r="Z7" s="5">
        <f t="shared" si="15"/>
        <v>5.244974440950096E-2</v>
      </c>
      <c r="AA7" s="5">
        <f t="shared" si="16"/>
        <v>6.8938206862860979E-2</v>
      </c>
      <c r="AB7" s="5">
        <f t="shared" si="17"/>
        <v>4.5305047898438672E-2</v>
      </c>
      <c r="AC7" s="5">
        <f t="shared" si="18"/>
        <v>3.5557279987219288E-3</v>
      </c>
      <c r="AD7" s="5">
        <f t="shared" si="19"/>
        <v>3.7738090946589919E-3</v>
      </c>
      <c r="AE7" s="5">
        <f t="shared" si="20"/>
        <v>8.2294325188200304E-3</v>
      </c>
      <c r="AF7" s="5">
        <f t="shared" si="21"/>
        <v>8.9728385674914812E-3</v>
      </c>
      <c r="AG7" s="5">
        <f t="shared" si="22"/>
        <v>6.5222668168300121E-3</v>
      </c>
      <c r="AH7" s="5">
        <f t="shared" si="23"/>
        <v>2.8593896870553633E-2</v>
      </c>
      <c r="AI7" s="5">
        <f t="shared" si="24"/>
        <v>3.7582870987650924E-2</v>
      </c>
      <c r="AJ7" s="5">
        <f t="shared" si="25"/>
        <v>2.469884042159003E-2</v>
      </c>
      <c r="AK7" s="5">
        <f t="shared" si="26"/>
        <v>1.0821112599790754E-2</v>
      </c>
      <c r="AL7" s="5">
        <f t="shared" si="27"/>
        <v>4.076571755234325E-4</v>
      </c>
      <c r="AM7" s="5">
        <f t="shared" si="28"/>
        <v>9.9203393632332467E-4</v>
      </c>
      <c r="AN7" s="5">
        <f t="shared" si="29"/>
        <v>2.1632987071090598E-3</v>
      </c>
      <c r="AO7" s="5">
        <f t="shared" si="30"/>
        <v>2.3587203647106214E-3</v>
      </c>
      <c r="AP7" s="5">
        <f t="shared" si="31"/>
        <v>1.7145302959834928E-3</v>
      </c>
      <c r="AQ7" s="5">
        <f t="shared" si="32"/>
        <v>9.3470622243701888E-4</v>
      </c>
      <c r="AR7" s="5">
        <f t="shared" si="33"/>
        <v>1.2470770981995505E-2</v>
      </c>
      <c r="AS7" s="5">
        <f t="shared" si="34"/>
        <v>1.6391168334090836E-2</v>
      </c>
      <c r="AT7" s="5">
        <f t="shared" si="35"/>
        <v>1.0772004383064658E-2</v>
      </c>
      <c r="AU7" s="5">
        <f t="shared" si="36"/>
        <v>4.7194552604457101E-3</v>
      </c>
      <c r="AV7" s="5">
        <f t="shared" si="37"/>
        <v>1.550773920290488E-3</v>
      </c>
      <c r="AW7" s="5">
        <f t="shared" si="38"/>
        <v>3.2456311184430216E-5</v>
      </c>
      <c r="AX7" s="5">
        <f t="shared" si="39"/>
        <v>2.1731609145473544E-4</v>
      </c>
      <c r="AY7" s="5">
        <f t="shared" si="40"/>
        <v>4.7389469499438728E-4</v>
      </c>
      <c r="AZ7" s="5">
        <f t="shared" si="41"/>
        <v>5.167039873588933E-4</v>
      </c>
      <c r="BA7" s="5">
        <f t="shared" si="42"/>
        <v>3.7558697234166673E-4</v>
      </c>
      <c r="BB7" s="5">
        <f t="shared" si="43"/>
        <v>2.0475781672475992E-4</v>
      </c>
      <c r="BC7" s="5">
        <f t="shared" si="44"/>
        <v>8.9301848247816298E-5</v>
      </c>
      <c r="BD7" s="5">
        <f t="shared" si="45"/>
        <v>4.5324394919374587E-3</v>
      </c>
      <c r="BE7" s="5">
        <f t="shared" si="46"/>
        <v>5.9572883491875528E-3</v>
      </c>
      <c r="BF7" s="5">
        <f t="shared" si="47"/>
        <v>3.915031247355422E-3</v>
      </c>
      <c r="BG7" s="5">
        <f t="shared" si="48"/>
        <v>1.7152624672330649E-3</v>
      </c>
      <c r="BH7" s="5">
        <f t="shared" si="49"/>
        <v>5.6362104392254436E-4</v>
      </c>
      <c r="BI7" s="5">
        <f t="shared" si="50"/>
        <v>1.4816096648568474E-4</v>
      </c>
      <c r="BJ7" s="8">
        <f t="shared" si="51"/>
        <v>0.22464047656797723</v>
      </c>
      <c r="BK7" s="8">
        <f t="shared" si="52"/>
        <v>0.20394368207749905</v>
      </c>
      <c r="BL7" s="8">
        <f t="shared" si="53"/>
        <v>0.511850424362153</v>
      </c>
      <c r="BM7" s="8">
        <f t="shared" si="54"/>
        <v>0.670676751843443</v>
      </c>
      <c r="BN7" s="8">
        <f t="shared" si="55"/>
        <v>0.32176613718987712</v>
      </c>
    </row>
    <row r="8" spans="1:88" x14ac:dyDescent="0.25">
      <c r="A8" t="s">
        <v>32</v>
      </c>
      <c r="B8" t="s">
        <v>33</v>
      </c>
      <c r="C8" t="s">
        <v>36</v>
      </c>
      <c r="D8" s="15">
        <v>44198</v>
      </c>
      <c r="E8">
        <f>VLOOKUP(A8,home!$A$2:$E$405,3,FALSE)</f>
        <v>1.2292993630573199</v>
      </c>
      <c r="F8">
        <f>VLOOKUP(B8,home!$B$2:$E$405,3,FALSE)</f>
        <v>1.63</v>
      </c>
      <c r="G8">
        <f>VLOOKUP(C8,away!$B$2:$E$405,4,FALSE)</f>
        <v>0.81</v>
      </c>
      <c r="H8">
        <f>VLOOKUP(A8,away!$A$2:$E$405,3,FALSE)</f>
        <v>1.1337579617834399</v>
      </c>
      <c r="I8">
        <f>VLOOKUP(C8,away!$B$2:$E$405,3,FALSE)</f>
        <v>1.42</v>
      </c>
      <c r="J8">
        <f>VLOOKUP(B8,home!$B$2:$E$405,4,FALSE)</f>
        <v>0.55000000000000004</v>
      </c>
      <c r="K8" s="3">
        <f t="shared" si="0"/>
        <v>1.6230439490445796</v>
      </c>
      <c r="L8" s="3">
        <f t="shared" si="1"/>
        <v>0.88546496815286657</v>
      </c>
      <c r="M8" s="5">
        <f t="shared" si="2"/>
        <v>8.1389507302710121E-2</v>
      </c>
      <c r="N8" s="5">
        <f t="shared" si="3"/>
        <v>0.13209874734338331</v>
      </c>
      <c r="O8" s="5">
        <f t="shared" si="4"/>
        <v>7.2067557491771725E-2</v>
      </c>
      <c r="P8" s="5">
        <f t="shared" si="5"/>
        <v>0.11696881310944247</v>
      </c>
      <c r="Q8" s="5">
        <f t="shared" si="6"/>
        <v>0.10720103627602352</v>
      </c>
      <c r="R8" s="5">
        <f t="shared" si="7"/>
        <v>3.1906648749653266E-2</v>
      </c>
      <c r="S8" s="5">
        <f t="shared" si="8"/>
        <v>4.2025390291851858E-2</v>
      </c>
      <c r="T8" s="5">
        <f t="shared" si="9"/>
        <v>9.4922762172103464E-2</v>
      </c>
      <c r="U8" s="5">
        <f t="shared" si="10"/>
        <v>5.1785893187415534E-2</v>
      </c>
      <c r="V8" s="5">
        <f t="shared" si="11"/>
        <v>6.7107476760777792E-3</v>
      </c>
      <c r="W8" s="5">
        <f t="shared" si="12"/>
        <v>5.7997331086369473E-2</v>
      </c>
      <c r="X8" s="5">
        <f t="shared" si="13"/>
        <v>5.1354604923343407E-2</v>
      </c>
      <c r="Y8" s="5">
        <f t="shared" si="14"/>
        <v>2.2736351806475655E-2</v>
      </c>
      <c r="Z8" s="5">
        <f t="shared" si="15"/>
        <v>9.417406572992143E-3</v>
      </c>
      <c r="AA8" s="5">
        <f t="shared" si="16"/>
        <v>1.528486475398755E-2</v>
      </c>
      <c r="AB8" s="5">
        <f t="shared" si="17"/>
        <v>1.2404003625462132E-2</v>
      </c>
      <c r="AC8" s="5">
        <f t="shared" si="18"/>
        <v>6.0277133438430149E-4</v>
      </c>
      <c r="AD8" s="5">
        <f t="shared" si="19"/>
        <v>2.3533054320116764E-2</v>
      </c>
      <c r="AE8" s="5">
        <f t="shared" si="20"/>
        <v>2.0837695194101873E-2</v>
      </c>
      <c r="AF8" s="5">
        <f t="shared" si="21"/>
        <v>9.2255245557122771E-3</v>
      </c>
      <c r="AG8" s="5">
        <f t="shared" si="22"/>
        <v>2.7229596023057535E-3</v>
      </c>
      <c r="AH8" s="5">
        <f t="shared" si="23"/>
        <v>2.084695902809271E-3</v>
      </c>
      <c r="AI8" s="5">
        <f t="shared" si="24"/>
        <v>3.3835530706526149E-3</v>
      </c>
      <c r="AJ8" s="5">
        <f t="shared" si="25"/>
        <v>2.7458276687969672E-3</v>
      </c>
      <c r="AK8" s="5">
        <f t="shared" si="26"/>
        <v>1.4855329943200336E-3</v>
      </c>
      <c r="AL8" s="5">
        <f t="shared" si="27"/>
        <v>3.4650878176272669E-5</v>
      </c>
      <c r="AM8" s="5">
        <f t="shared" si="28"/>
        <v>7.6390362833605799E-3</v>
      </c>
      <c r="AN8" s="5">
        <f t="shared" si="29"/>
        <v>6.7640990193644683E-3</v>
      </c>
      <c r="AO8" s="5">
        <f t="shared" si="30"/>
        <v>2.994686361382197E-3</v>
      </c>
      <c r="AP8" s="5">
        <f t="shared" si="31"/>
        <v>8.8389662120303704E-4</v>
      </c>
      <c r="AQ8" s="5">
        <f t="shared" si="32"/>
        <v>1.956648733859934E-4</v>
      </c>
      <c r="AR8" s="5">
        <f t="shared" si="33"/>
        <v>3.691850382378846E-4</v>
      </c>
      <c r="AS8" s="5">
        <f t="shared" si="34"/>
        <v>5.9920354238979039E-4</v>
      </c>
      <c r="AT8" s="5">
        <f t="shared" si="35"/>
        <v>4.862668418609134E-4</v>
      </c>
      <c r="AU8" s="5">
        <f t="shared" si="36"/>
        <v>2.6307748510112427E-4</v>
      </c>
      <c r="AV8" s="5">
        <f t="shared" si="37"/>
        <v>1.0674658008081132E-4</v>
      </c>
      <c r="AW8" s="5">
        <f t="shared" si="38"/>
        <v>1.3832905451954917E-6</v>
      </c>
      <c r="AX8" s="5">
        <f t="shared" si="39"/>
        <v>2.0664152693734006E-3</v>
      </c>
      <c r="AY8" s="5">
        <f t="shared" si="40"/>
        <v>1.8297383306863154E-3</v>
      </c>
      <c r="AZ8" s="5">
        <f t="shared" si="41"/>
        <v>8.1008459635461866E-4</v>
      </c>
      <c r="BA8" s="5">
        <f t="shared" si="42"/>
        <v>2.3910051043742341E-4</v>
      </c>
      <c r="BB8" s="5">
        <f t="shared" si="43"/>
        <v>5.2928781464951816E-5</v>
      </c>
      <c r="BC8" s="5">
        <f t="shared" si="44"/>
        <v>9.3733163588467203E-6</v>
      </c>
      <c r="BD8" s="5">
        <f t="shared" si="45"/>
        <v>5.4483403020970526E-5</v>
      </c>
      <c r="BE8" s="5">
        <f t="shared" si="46"/>
        <v>8.8428957596543389E-5</v>
      </c>
      <c r="BF8" s="5">
        <f t="shared" si="47"/>
        <v>7.1762042273694739E-5</v>
      </c>
      <c r="BG8" s="5">
        <f t="shared" si="48"/>
        <v>3.8824316161133853E-5</v>
      </c>
      <c r="BH8" s="5">
        <f t="shared" si="49"/>
        <v>1.5753392855280492E-5</v>
      </c>
      <c r="BI8" s="5">
        <f t="shared" si="50"/>
        <v>5.1136897901370206E-6</v>
      </c>
      <c r="BJ8" s="8">
        <f t="shared" si="51"/>
        <v>0.54611509124330726</v>
      </c>
      <c r="BK8" s="8">
        <f t="shared" si="52"/>
        <v>0.24956161892332909</v>
      </c>
      <c r="BL8" s="8">
        <f t="shared" si="53"/>
        <v>0.19524742273423734</v>
      </c>
      <c r="BM8" s="8">
        <f t="shared" si="54"/>
        <v>0.45688087416074047</v>
      </c>
      <c r="BN8" s="8">
        <f t="shared" si="55"/>
        <v>0.54163231027298453</v>
      </c>
    </row>
    <row r="9" spans="1:88" x14ac:dyDescent="0.25">
      <c r="A9" t="s">
        <v>340</v>
      </c>
      <c r="B9" t="s">
        <v>356</v>
      </c>
      <c r="C9" t="s">
        <v>405</v>
      </c>
      <c r="D9" s="15">
        <v>44198</v>
      </c>
      <c r="E9">
        <f>VLOOKUP(A9,home!$A$2:$E$405,3,FALSE)</f>
        <v>1.36279069767442</v>
      </c>
      <c r="F9">
        <f>VLOOKUP(B9,home!$B$2:$E$405,3,FALSE)</f>
        <v>1</v>
      </c>
      <c r="G9">
        <f>VLOOKUP(C9,away!$B$2:$E$405,4,FALSE)</f>
        <v>1.07</v>
      </c>
      <c r="H9">
        <f>VLOOKUP(A9,away!$A$2:$E$405,3,FALSE)</f>
        <v>1.15348837209302</v>
      </c>
      <c r="I9">
        <f>VLOOKUP(C9,away!$B$2:$E$405,3,FALSE)</f>
        <v>0.53</v>
      </c>
      <c r="J9">
        <f>VLOOKUP(B9,home!$B$2:$E$405,4,FALSE)</f>
        <v>1.18</v>
      </c>
      <c r="K9" s="3">
        <f t="shared" si="0"/>
        <v>1.4581860465116294</v>
      </c>
      <c r="L9" s="3">
        <f t="shared" si="1"/>
        <v>0.72139162790697475</v>
      </c>
      <c r="M9" s="5">
        <f t="shared" si="2"/>
        <v>0.11308928105300012</v>
      </c>
      <c r="N9" s="5">
        <f t="shared" si="3"/>
        <v>0.16490521164151672</v>
      </c>
      <c r="O9" s="5">
        <f t="shared" si="4"/>
        <v>8.1581660557653146E-2</v>
      </c>
      <c r="P9" s="5">
        <f t="shared" si="5"/>
        <v>0.11896123907641797</v>
      </c>
      <c r="Q9" s="5">
        <f t="shared" si="6"/>
        <v>0.12023123930635343</v>
      </c>
      <c r="R9" s="5">
        <f t="shared" si="7"/>
        <v>2.9426163458519814E-2</v>
      </c>
      <c r="S9" s="5">
        <f t="shared" si="8"/>
        <v>3.1284521996307373E-2</v>
      </c>
      <c r="T9" s="5">
        <f t="shared" si="9"/>
        <v>8.6733809448483357E-2</v>
      </c>
      <c r="U9" s="5">
        <f t="shared" si="10"/>
        <v>4.2908820957583978E-2</v>
      </c>
      <c r="V9" s="5">
        <f t="shared" si="11"/>
        <v>3.6565460747680339E-3</v>
      </c>
      <c r="W9" s="5">
        <f t="shared" si="12"/>
        <v>5.843983850377505E-2</v>
      </c>
      <c r="X9" s="5">
        <f t="shared" si="13"/>
        <v>4.2158010232858985E-2</v>
      </c>
      <c r="Y9" s="5">
        <f t="shared" si="14"/>
        <v>1.520621781560052E-2</v>
      </c>
      <c r="Z9" s="5">
        <f t="shared" si="15"/>
        <v>7.0759293201327813E-3</v>
      </c>
      <c r="AA9" s="5">
        <f t="shared" si="16"/>
        <v>1.0318021400720141E-2</v>
      </c>
      <c r="AB9" s="5">
        <f t="shared" si="17"/>
        <v>7.5227974170692458E-3</v>
      </c>
      <c r="AC9" s="5">
        <f t="shared" si="18"/>
        <v>2.4040035433959352E-4</v>
      </c>
      <c r="AD9" s="5">
        <f t="shared" si="19"/>
        <v>2.1304039266649453E-2</v>
      </c>
      <c r="AE9" s="5">
        <f t="shared" si="20"/>
        <v>1.5368555567562362E-2</v>
      </c>
      <c r="AF9" s="5">
        <f t="shared" si="21"/>
        <v>5.5433736597313059E-3</v>
      </c>
      <c r="AG9" s="5">
        <f t="shared" si="22"/>
        <v>1.3329811161634038E-3</v>
      </c>
      <c r="AH9" s="5">
        <f t="shared" si="23"/>
        <v>1.2761290428013202E-3</v>
      </c>
      <c r="AI9" s="5">
        <f t="shared" si="24"/>
        <v>1.8608335637611266E-3</v>
      </c>
      <c r="AJ9" s="5">
        <f t="shared" si="25"/>
        <v>1.3567207687784921E-3</v>
      </c>
      <c r="AK9" s="5">
        <f t="shared" si="26"/>
        <v>6.5945043134844265E-4</v>
      </c>
      <c r="AL9" s="5">
        <f t="shared" si="27"/>
        <v>1.0115308457304696E-5</v>
      </c>
      <c r="AM9" s="5">
        <f t="shared" si="28"/>
        <v>6.2130505585928182E-3</v>
      </c>
      <c r="AN9" s="5">
        <f t="shared" si="29"/>
        <v>4.4820426567316121E-3</v>
      </c>
      <c r="AO9" s="5">
        <f t="shared" si="30"/>
        <v>1.6166540242440596E-3</v>
      </c>
      <c r="AP9" s="5">
        <f t="shared" si="31"/>
        <v>3.8874689277059468E-4</v>
      </c>
      <c r="AQ9" s="5">
        <f t="shared" si="32"/>
        <v>7.0109688454889372E-5</v>
      </c>
      <c r="AR9" s="5">
        <f t="shared" si="33"/>
        <v>1.8411776152116278E-4</v>
      </c>
      <c r="AS9" s="5">
        <f t="shared" si="34"/>
        <v>2.6847795076511533E-4</v>
      </c>
      <c r="AT9" s="5">
        <f t="shared" si="35"/>
        <v>1.9574540080086376E-4</v>
      </c>
      <c r="AU9" s="5">
        <f t="shared" si="36"/>
        <v>9.5144404038881964E-5</v>
      </c>
      <c r="AV9" s="5">
        <f t="shared" si="37"/>
        <v>3.4684560593290588E-5</v>
      </c>
      <c r="AW9" s="5">
        <f t="shared" si="38"/>
        <v>2.9557021391433641E-7</v>
      </c>
      <c r="AX9" s="5">
        <f t="shared" si="39"/>
        <v>1.5099639384685542E-3</v>
      </c>
      <c r="AY9" s="5">
        <f t="shared" si="40"/>
        <v>1.0892753436526573E-3</v>
      </c>
      <c r="AZ9" s="5">
        <f t="shared" si="41"/>
        <v>3.9289705669825987E-4</v>
      </c>
      <c r="BA9" s="5">
        <f t="shared" si="42"/>
        <v>9.4477549110472218E-5</v>
      </c>
      <c r="BB9" s="5">
        <f t="shared" si="43"/>
        <v>1.7038828238366178E-5</v>
      </c>
      <c r="BC9" s="5">
        <f t="shared" si="44"/>
        <v>2.4583336081004617E-6</v>
      </c>
      <c r="BD9" s="5">
        <f t="shared" si="45"/>
        <v>2.2136835285056623E-5</v>
      </c>
      <c r="BE9" s="5">
        <f t="shared" si="46"/>
        <v>3.2279624326595854E-5</v>
      </c>
      <c r="BF9" s="5">
        <f t="shared" si="47"/>
        <v>2.3534848889839717E-5</v>
      </c>
      <c r="BG9" s="5">
        <f t="shared" si="48"/>
        <v>1.1439396085974664E-5</v>
      </c>
      <c r="BH9" s="5">
        <f t="shared" si="49"/>
        <v>4.1701919382719997E-6</v>
      </c>
      <c r="BI9" s="5">
        <f t="shared" si="50"/>
        <v>1.2161831391327036E-6</v>
      </c>
      <c r="BJ9" s="8">
        <f t="shared" si="51"/>
        <v>0.54709999142926491</v>
      </c>
      <c r="BK9" s="8">
        <f t="shared" si="52"/>
        <v>0.268331379206943</v>
      </c>
      <c r="BL9" s="8">
        <f t="shared" si="53"/>
        <v>0.17778354475561989</v>
      </c>
      <c r="BM9" s="8">
        <f t="shared" si="54"/>
        <v>0.37100706984506088</v>
      </c>
      <c r="BN9" s="8">
        <f t="shared" si="55"/>
        <v>0.62819479509346121</v>
      </c>
    </row>
    <row r="10" spans="1:88" x14ac:dyDescent="0.25">
      <c r="A10" t="s">
        <v>342</v>
      </c>
      <c r="B10" t="s">
        <v>393</v>
      </c>
      <c r="C10" t="s">
        <v>398</v>
      </c>
      <c r="D10" s="15">
        <v>44198</v>
      </c>
      <c r="E10">
        <f>VLOOKUP(A10,home!$A$2:$E$405,3,FALSE)</f>
        <v>1.1178707224334601</v>
      </c>
      <c r="F10">
        <f>VLOOKUP(B10,home!$B$2:$E$405,3,FALSE)</f>
        <v>1.22</v>
      </c>
      <c r="G10">
        <f>VLOOKUP(C10,away!$B$2:$E$405,4,FALSE)</f>
        <v>1.27</v>
      </c>
      <c r="H10">
        <f>VLOOKUP(A10,away!$A$2:$E$405,3,FALSE)</f>
        <v>0.85171102661596998</v>
      </c>
      <c r="I10">
        <f>VLOOKUP(C10,away!$B$2:$E$405,3,FALSE)</f>
        <v>0.89</v>
      </c>
      <c r="J10">
        <f>VLOOKUP(B10,home!$B$2:$E$405,4,FALSE)</f>
        <v>0.64</v>
      </c>
      <c r="K10" s="3">
        <f t="shared" si="0"/>
        <v>1.732028897338403</v>
      </c>
      <c r="L10" s="3">
        <f t="shared" si="1"/>
        <v>0.48513460076045656</v>
      </c>
      <c r="M10" s="5">
        <f t="shared" si="2"/>
        <v>0.1089176161025133</v>
      </c>
      <c r="N10" s="5">
        <f t="shared" si="3"/>
        <v>0.18864845851876361</v>
      </c>
      <c r="O10" s="5">
        <f t="shared" si="4"/>
        <v>5.2839704203673447E-2</v>
      </c>
      <c r="P10" s="5">
        <f t="shared" si="5"/>
        <v>9.1519894607575911E-2</v>
      </c>
      <c r="Q10" s="5">
        <f t="shared" si="6"/>
        <v>0.16337229079642182</v>
      </c>
      <c r="R10" s="5">
        <f t="shared" si="7"/>
        <v>1.2817184401574868E-2</v>
      </c>
      <c r="S10" s="5">
        <f t="shared" si="8"/>
        <v>1.9225290198002527E-2</v>
      </c>
      <c r="T10" s="5">
        <f t="shared" si="9"/>
        <v>7.9257551070843299E-2</v>
      </c>
      <c r="U10" s="5">
        <f t="shared" si="10"/>
        <v>2.2199733766042701E-2</v>
      </c>
      <c r="V10" s="5">
        <f t="shared" si="11"/>
        <v>1.7949310840847058E-3</v>
      </c>
      <c r="W10" s="5">
        <f t="shared" si="12"/>
        <v>9.432184289459182E-2</v>
      </c>
      <c r="X10" s="5">
        <f t="shared" si="13"/>
        <v>4.5758789595658302E-2</v>
      </c>
      <c r="Y10" s="5">
        <f t="shared" si="14"/>
        <v>1.1099586060885709E-2</v>
      </c>
      <c r="Z10" s="5">
        <f t="shared" si="15"/>
        <v>2.0726865458437246E-3</v>
      </c>
      <c r="AA10" s="5">
        <f t="shared" si="16"/>
        <v>3.5899529925258506E-3</v>
      </c>
      <c r="AB10" s="5">
        <f t="shared" si="17"/>
        <v>3.1089511615706249E-3</v>
      </c>
      <c r="AC10" s="5">
        <f t="shared" si="18"/>
        <v>9.4263851386928923E-5</v>
      </c>
      <c r="AD10" s="5">
        <f t="shared" si="19"/>
        <v>4.084203938591148E-2</v>
      </c>
      <c r="AE10" s="5">
        <f t="shared" si="20"/>
        <v>1.9813886471727004E-2</v>
      </c>
      <c r="AF10" s="5">
        <f t="shared" si="21"/>
        <v>4.8062009514871452E-3</v>
      </c>
      <c r="AG10" s="5">
        <f t="shared" si="22"/>
        <v>7.772181265914142E-4</v>
      </c>
      <c r="AH10" s="5">
        <f t="shared" si="23"/>
        <v>2.5138298997986629E-4</v>
      </c>
      <c r="AI10" s="5">
        <f t="shared" si="24"/>
        <v>4.3540260294445867E-4</v>
      </c>
      <c r="AJ10" s="5">
        <f t="shared" si="25"/>
        <v>3.7706494513808068E-4</v>
      </c>
      <c r="AK10" s="5">
        <f t="shared" si="26"/>
        <v>2.1769579371749181E-4</v>
      </c>
      <c r="AL10" s="5">
        <f t="shared" si="27"/>
        <v>3.1682727011271254E-6</v>
      </c>
      <c r="AM10" s="5">
        <f t="shared" si="28"/>
        <v>1.4147918488526359E-2</v>
      </c>
      <c r="AN10" s="5">
        <f t="shared" si="29"/>
        <v>6.8636447875227149E-3</v>
      </c>
      <c r="AO10" s="5">
        <f t="shared" si="30"/>
        <v>1.6648957868782104E-3</v>
      </c>
      <c r="AP10" s="5">
        <f t="shared" si="31"/>
        <v>2.6923285095830892E-4</v>
      </c>
      <c r="AQ10" s="5">
        <f t="shared" si="32"/>
        <v>3.2653542915314675E-5</v>
      </c>
      <c r="AR10" s="5">
        <f t="shared" si="33"/>
        <v>2.4390917296370469E-5</v>
      </c>
      <c r="AS10" s="5">
        <f t="shared" si="34"/>
        <v>4.2245773589904733E-5</v>
      </c>
      <c r="AT10" s="5">
        <f t="shared" si="35"/>
        <v>3.6585450324065265E-5</v>
      </c>
      <c r="AU10" s="5">
        <f t="shared" si="36"/>
        <v>2.112235239447323E-5</v>
      </c>
      <c r="AV10" s="5">
        <f t="shared" si="37"/>
        <v>9.1461311817481595E-6</v>
      </c>
      <c r="AW10" s="5">
        <f t="shared" si="38"/>
        <v>7.3949874040145064E-8</v>
      </c>
      <c r="AX10" s="5">
        <f t="shared" si="39"/>
        <v>4.08410060988599E-3</v>
      </c>
      <c r="AY10" s="5">
        <f t="shared" si="40"/>
        <v>1.9813385188425761E-3</v>
      </c>
      <c r="AZ10" s="5">
        <f t="shared" si="41"/>
        <v>4.8060793565500375E-4</v>
      </c>
      <c r="BA10" s="5">
        <f t="shared" si="42"/>
        <v>7.771984632876581E-5</v>
      </c>
      <c r="BB10" s="5">
        <f t="shared" si="43"/>
        <v>9.4261466549674593E-6</v>
      </c>
      <c r="BC10" s="5">
        <f t="shared" si="44"/>
        <v>9.1458997883343072E-7</v>
      </c>
      <c r="BD10" s="5">
        <f t="shared" si="45"/>
        <v>1.9721463207926649E-6</v>
      </c>
      <c r="BE10" s="5">
        <f t="shared" si="46"/>
        <v>3.4158144173925084E-6</v>
      </c>
      <c r="BF10" s="5">
        <f t="shared" si="47"/>
        <v>2.9581446394344834E-6</v>
      </c>
      <c r="BG10" s="5">
        <f t="shared" si="48"/>
        <v>1.7078639993357388E-6</v>
      </c>
      <c r="BH10" s="5">
        <f t="shared" si="49"/>
        <v>7.3951744989335861E-7</v>
      </c>
      <c r="BI10" s="5">
        <f t="shared" si="50"/>
        <v>2.5617311866025994E-7</v>
      </c>
      <c r="BJ10" s="8">
        <f t="shared" si="51"/>
        <v>0.67831031697702826</v>
      </c>
      <c r="BK10" s="8">
        <f t="shared" si="52"/>
        <v>0.22353650263510708</v>
      </c>
      <c r="BL10" s="8">
        <f t="shared" si="53"/>
        <v>9.5981613141899472E-2</v>
      </c>
      <c r="BM10" s="8">
        <f t="shared" si="54"/>
        <v>0.37980470610038752</v>
      </c>
      <c r="BN10" s="8">
        <f t="shared" si="55"/>
        <v>0.61811514863052297</v>
      </c>
    </row>
    <row r="11" spans="1:88" x14ac:dyDescent="0.25">
      <c r="A11" t="s">
        <v>342</v>
      </c>
      <c r="B11" t="s">
        <v>414</v>
      </c>
      <c r="C11" t="s">
        <v>396</v>
      </c>
      <c r="D11" s="15">
        <v>44198</v>
      </c>
      <c r="E11">
        <f>VLOOKUP(A11,home!$A$2:$E$405,3,FALSE)</f>
        <v>1.1178707224334601</v>
      </c>
      <c r="F11">
        <f>VLOOKUP(B11,home!$B$2:$E$405,3,FALSE)</f>
        <v>0.75</v>
      </c>
      <c r="G11">
        <f>VLOOKUP(C11,away!$B$2:$E$405,4,FALSE)</f>
        <v>1.1200000000000001</v>
      </c>
      <c r="H11">
        <f>VLOOKUP(A11,away!$A$2:$E$405,3,FALSE)</f>
        <v>0.85171102661596998</v>
      </c>
      <c r="I11">
        <f>VLOOKUP(C11,away!$B$2:$E$405,3,FALSE)</f>
        <v>0.52</v>
      </c>
      <c r="J11">
        <f>VLOOKUP(B11,home!$B$2:$E$405,4,FALSE)</f>
        <v>1.37</v>
      </c>
      <c r="K11" s="3">
        <f t="shared" si="0"/>
        <v>0.93901140684410656</v>
      </c>
      <c r="L11" s="3">
        <f t="shared" si="1"/>
        <v>0.60675893536121706</v>
      </c>
      <c r="M11" s="5">
        <f t="shared" si="2"/>
        <v>0.21314761136189045</v>
      </c>
      <c r="N11" s="5">
        <f t="shared" si="3"/>
        <v>0.20014803841038964</v>
      </c>
      <c r="O11" s="5">
        <f t="shared" si="4"/>
        <v>0.12932921774472711</v>
      </c>
      <c r="P11" s="5">
        <f t="shared" si="5"/>
        <v>0.12144161070052399</v>
      </c>
      <c r="Q11" s="5">
        <f t="shared" si="6"/>
        <v>9.3970645562414107E-2</v>
      </c>
      <c r="R11" s="5">
        <f t="shared" si="7"/>
        <v>3.9235829234944813E-2</v>
      </c>
      <c r="S11" s="5">
        <f t="shared" si="8"/>
        <v>1.7297947552996233E-2</v>
      </c>
      <c r="T11" s="5">
        <f t="shared" si="9"/>
        <v>5.701752885665666E-2</v>
      </c>
      <c r="U11" s="5">
        <f t="shared" si="10"/>
        <v>3.684289120860066E-2</v>
      </c>
      <c r="V11" s="5">
        <f t="shared" si="11"/>
        <v>1.0950630250123887E-3</v>
      </c>
      <c r="W11" s="5">
        <f t="shared" si="12"/>
        <v>2.9413169363870464E-2</v>
      </c>
      <c r="X11" s="5">
        <f t="shared" si="13"/>
        <v>1.7846703328821208E-2</v>
      </c>
      <c r="Y11" s="5">
        <f t="shared" si="14"/>
        <v>5.4143233557515215E-3</v>
      </c>
      <c r="Z11" s="5">
        <f t="shared" si="15"/>
        <v>7.9355633248698789E-3</v>
      </c>
      <c r="AA11" s="5">
        <f t="shared" si="16"/>
        <v>7.451584481786561E-3</v>
      </c>
      <c r="AB11" s="5">
        <f t="shared" si="17"/>
        <v>3.4985614137300553E-3</v>
      </c>
      <c r="AC11" s="5">
        <f t="shared" si="18"/>
        <v>3.8994753661085877E-5</v>
      </c>
      <c r="AD11" s="5">
        <f t="shared" si="19"/>
        <v>6.9048253860279933E-3</v>
      </c>
      <c r="AE11" s="5">
        <f t="shared" si="20"/>
        <v>4.1895645000814491E-3</v>
      </c>
      <c r="AF11" s="5">
        <f t="shared" si="21"/>
        <v>1.2710278478482849E-3</v>
      </c>
      <c r="AG11" s="5">
        <f t="shared" si="22"/>
        <v>2.5706916792496149E-4</v>
      </c>
      <c r="AH11" s="5">
        <f t="shared" si="23"/>
        <v>1.2037434886223916E-3</v>
      </c>
      <c r="AI11" s="5">
        <f t="shared" si="24"/>
        <v>1.1303288667307448E-3</v>
      </c>
      <c r="AJ11" s="5">
        <f t="shared" si="25"/>
        <v>5.3069584967267063E-4</v>
      </c>
      <c r="AK11" s="5">
        <f t="shared" si="26"/>
        <v>1.6610981880248765E-4</v>
      </c>
      <c r="AL11" s="5">
        <f t="shared" si="27"/>
        <v>8.8869599114243158E-7</v>
      </c>
      <c r="AM11" s="5">
        <f t="shared" si="28"/>
        <v>1.2967419599494098E-3</v>
      </c>
      <c r="AN11" s="5">
        <f t="shared" si="29"/>
        <v>7.8680977105712187E-4</v>
      </c>
      <c r="AO11" s="5">
        <f t="shared" si="30"/>
        <v>2.3870192950921107E-4</v>
      </c>
      <c r="AP11" s="5">
        <f t="shared" si="31"/>
        <v>4.8278176205892407E-5</v>
      </c>
      <c r="AQ11" s="5">
        <f t="shared" si="32"/>
        <v>7.3233036989671281E-6</v>
      </c>
      <c r="AR11" s="5">
        <f t="shared" si="33"/>
        <v>1.4607642352090395E-4</v>
      </c>
      <c r="AS11" s="5">
        <f t="shared" si="34"/>
        <v>1.3716742795711955E-4</v>
      </c>
      <c r="AT11" s="5">
        <f t="shared" si="35"/>
        <v>6.4400889749601219E-5</v>
      </c>
      <c r="AU11" s="5">
        <f t="shared" si="36"/>
        <v>2.0157723361928418E-5</v>
      </c>
      <c r="AV11" s="5">
        <f t="shared" si="37"/>
        <v>4.7320830432146784E-6</v>
      </c>
      <c r="AW11" s="5">
        <f t="shared" si="38"/>
        <v>1.4064936279221259E-8</v>
      </c>
      <c r="AX11" s="5">
        <f t="shared" si="39"/>
        <v>2.0294258202097981E-4</v>
      </c>
      <c r="AY11" s="5">
        <f t="shared" si="40"/>
        <v>1.2313722500650618E-4</v>
      </c>
      <c r="AZ11" s="5">
        <f t="shared" si="41"/>
        <v>3.7357305774141157E-5</v>
      </c>
      <c r="BA11" s="5">
        <f t="shared" si="42"/>
        <v>7.555626359827113E-6</v>
      </c>
      <c r="BB11" s="5">
        <f t="shared" si="43"/>
        <v>1.1461109515189616E-6</v>
      </c>
      <c r="BC11" s="5">
        <f t="shared" si="44"/>
        <v>1.3908261214989532E-7</v>
      </c>
      <c r="BD11" s="5">
        <f t="shared" si="45"/>
        <v>1.4772195869486319E-5</v>
      </c>
      <c r="BE11" s="5">
        <f t="shared" si="46"/>
        <v>1.3871260425583049E-5</v>
      </c>
      <c r="BF11" s="5">
        <f t="shared" si="47"/>
        <v>6.5126358834638589E-6</v>
      </c>
      <c r="BG11" s="5">
        <f t="shared" si="48"/>
        <v>2.03847979439827E-6</v>
      </c>
      <c r="BH11" s="5">
        <f t="shared" si="49"/>
        <v>4.7853894489030106E-7</v>
      </c>
      <c r="BI11" s="5">
        <f t="shared" si="50"/>
        <v>8.9870705574227219E-8</v>
      </c>
      <c r="BJ11" s="8">
        <f t="shared" si="51"/>
        <v>0.41918302885293196</v>
      </c>
      <c r="BK11" s="8">
        <f t="shared" si="52"/>
        <v>0.35314525331508179</v>
      </c>
      <c r="BL11" s="8">
        <f t="shared" si="53"/>
        <v>0.21979925963687369</v>
      </c>
      <c r="BM11" s="8">
        <f t="shared" si="54"/>
        <v>0.20266702895479696</v>
      </c>
      <c r="BN11" s="8">
        <f t="shared" si="55"/>
        <v>0.79727295301488998</v>
      </c>
    </row>
    <row r="12" spans="1:88" x14ac:dyDescent="0.25">
      <c r="A12" t="s">
        <v>32</v>
      </c>
      <c r="B12" t="s">
        <v>312</v>
      </c>
      <c r="C12" t="s">
        <v>207</v>
      </c>
      <c r="D12" s="15">
        <v>44229</v>
      </c>
      <c r="E12">
        <f>VLOOKUP(A12,home!$A$2:$E$405,3,FALSE)</f>
        <v>1.2292993630573199</v>
      </c>
      <c r="F12">
        <f>VLOOKUP(B12,home!$B$2:$E$405,3,FALSE)</f>
        <v>0.61</v>
      </c>
      <c r="G12">
        <f>VLOOKUP(C12,away!$B$2:$E$405,4,FALSE)</f>
        <v>0.63</v>
      </c>
      <c r="H12">
        <f>VLOOKUP(A12,away!$A$2:$E$405,3,FALSE)</f>
        <v>1.1337579617834399</v>
      </c>
      <c r="I12">
        <f>VLOOKUP(C12,away!$B$2:$E$405,3,FALSE)</f>
        <v>1.08</v>
      </c>
      <c r="J12">
        <f>VLOOKUP(B12,home!$B$2:$E$405,4,FALSE)</f>
        <v>0.88</v>
      </c>
      <c r="K12" s="3">
        <f t="shared" ref="K12:K75" si="56">E12*F12*G12</f>
        <v>0.47241974522292801</v>
      </c>
      <c r="L12" s="3">
        <f t="shared" ref="L12:L75" si="57">H12*I12*J12</f>
        <v>1.0775235668789813</v>
      </c>
      <c r="M12" s="5">
        <f t="shared" si="2"/>
        <v>0.21226000605929107</v>
      </c>
      <c r="N12" s="5">
        <f t="shared" si="3"/>
        <v>0.10027581798354746</v>
      </c>
      <c r="O12" s="5">
        <f t="shared" si="4"/>
        <v>0.22871515883476148</v>
      </c>
      <c r="P12" s="5">
        <f t="shared" si="5"/>
        <v>0.10804955706533954</v>
      </c>
      <c r="Q12" s="5">
        <f t="shared" si="6"/>
        <v>2.3686138191904096E-2</v>
      </c>
      <c r="R12" s="5">
        <f t="shared" si="7"/>
        <v>0.12322298687346246</v>
      </c>
      <c r="S12" s="5">
        <f t="shared" si="8"/>
        <v>1.3750478715659396E-2</v>
      </c>
      <c r="T12" s="5">
        <f t="shared" si="9"/>
        <v>2.5522372110128966E-2</v>
      </c>
      <c r="U12" s="5">
        <f t="shared" si="10"/>
        <v>5.8212972064369345E-2</v>
      </c>
      <c r="V12" s="5">
        <f t="shared" si="11"/>
        <v>7.7773228443670786E-4</v>
      </c>
      <c r="W12" s="5">
        <f t="shared" si="12"/>
        <v>3.729933123311466E-3</v>
      </c>
      <c r="X12" s="5">
        <f t="shared" si="13"/>
        <v>4.0190908432506302E-3</v>
      </c>
      <c r="Y12" s="5">
        <f t="shared" si="14"/>
        <v>2.1653325505150353E-3</v>
      </c>
      <c r="Z12" s="5">
        <f t="shared" si="15"/>
        <v>4.4258557445791734E-2</v>
      </c>
      <c r="AA12" s="5">
        <f t="shared" si="16"/>
        <v>2.0908616432475255E-2</v>
      </c>
      <c r="AB12" s="5">
        <f t="shared" si="17"/>
        <v>4.938821623996943E-3</v>
      </c>
      <c r="AC12" s="5">
        <f t="shared" si="18"/>
        <v>2.4743718331860296E-5</v>
      </c>
      <c r="AD12" s="5">
        <f t="shared" si="19"/>
        <v>4.4052351395334067E-4</v>
      </c>
      <c r="AE12" s="5">
        <f t="shared" si="20"/>
        <v>4.7467446804906637E-4</v>
      </c>
      <c r="AF12" s="5">
        <f t="shared" si="21"/>
        <v>2.5573646295930648E-4</v>
      </c>
      <c r="AG12" s="5">
        <f t="shared" si="22"/>
        <v>9.185402191630882E-5</v>
      </c>
      <c r="AH12" s="5">
        <f t="shared" si="23"/>
        <v>1.1922409670976948E-2</v>
      </c>
      <c r="AI12" s="5">
        <f t="shared" si="24"/>
        <v>5.6323817392063035E-3</v>
      </c>
      <c r="AJ12" s="5">
        <f t="shared" si="25"/>
        <v>1.3304241731170571E-3</v>
      </c>
      <c r="AK12" s="5">
        <f t="shared" si="26"/>
        <v>2.0950621630079494E-4</v>
      </c>
      <c r="AL12" s="5">
        <f t="shared" si="27"/>
        <v>5.0382506917675686E-7</v>
      </c>
      <c r="AM12" s="5">
        <f t="shared" si="28"/>
        <v>4.1622401245309258E-5</v>
      </c>
      <c r="AN12" s="5">
        <f t="shared" si="29"/>
        <v>4.4849118251913785E-5</v>
      </c>
      <c r="AO12" s="5">
        <f t="shared" si="30"/>
        <v>2.4162990935089677E-5</v>
      </c>
      <c r="AP12" s="5">
        <f t="shared" si="31"/>
        <v>8.6787307262807765E-6</v>
      </c>
      <c r="AQ12" s="5">
        <f t="shared" si="32"/>
        <v>2.3378842220410678E-6</v>
      </c>
      <c r="AR12" s="5">
        <f t="shared" si="33"/>
        <v>2.5693354788927092E-3</v>
      </c>
      <c r="AS12" s="5">
        <f t="shared" si="34"/>
        <v>1.2138048123307235E-3</v>
      </c>
      <c r="AT12" s="5">
        <f t="shared" si="35"/>
        <v>2.8671268009582222E-4</v>
      </c>
      <c r="AU12" s="5">
        <f t="shared" si="36"/>
        <v>4.51495770943504E-5</v>
      </c>
      <c r="AV12" s="5">
        <f t="shared" si="37"/>
        <v>5.33238792695899E-6</v>
      </c>
      <c r="AW12" s="5">
        <f t="shared" si="38"/>
        <v>7.1241341867080335E-9</v>
      </c>
      <c r="AX12" s="5">
        <f t="shared" si="39"/>
        <v>3.277207365312579E-6</v>
      </c>
      <c r="AY12" s="5">
        <f t="shared" si="40"/>
        <v>3.5312681696736788E-6</v>
      </c>
      <c r="AZ12" s="5">
        <f t="shared" si="41"/>
        <v>1.9025123368964968E-6</v>
      </c>
      <c r="BA12" s="5">
        <f t="shared" si="42"/>
        <v>6.8333395976132659E-7</v>
      </c>
      <c r="BB12" s="5">
        <f t="shared" si="43"/>
        <v>1.840771114228907E-7</v>
      </c>
      <c r="BC12" s="5">
        <f t="shared" si="44"/>
        <v>3.9669485136234577E-8</v>
      </c>
      <c r="BD12" s="5">
        <f t="shared" si="45"/>
        <v>4.614199216208645E-4</v>
      </c>
      <c r="BE12" s="5">
        <f t="shared" si="46"/>
        <v>2.1798388181291223E-4</v>
      </c>
      <c r="BF12" s="5">
        <f t="shared" si="47"/>
        <v>5.1489944954380425E-5</v>
      </c>
      <c r="BG12" s="5">
        <f t="shared" si="48"/>
        <v>8.1082888922969959E-6</v>
      </c>
      <c r="BH12" s="5">
        <f t="shared" si="49"/>
        <v>9.5762894317321105E-7</v>
      </c>
      <c r="BI12" s="5">
        <f t="shared" si="50"/>
        <v>9.0480564270398071E-8</v>
      </c>
      <c r="BJ12" s="8">
        <f t="shared" si="51"/>
        <v>0.16079274246334455</v>
      </c>
      <c r="BK12" s="8">
        <f t="shared" si="52"/>
        <v>0.33486655293629741</v>
      </c>
      <c r="BL12" s="8">
        <f t="shared" si="53"/>
        <v>0.45995366271179511</v>
      </c>
      <c r="BM12" s="8">
        <f t="shared" si="54"/>
        <v>0.20365832640488712</v>
      </c>
      <c r="BN12" s="8">
        <f t="shared" si="55"/>
        <v>0.79620966500830614</v>
      </c>
    </row>
    <row r="13" spans="1:88" x14ac:dyDescent="0.25">
      <c r="A13" t="s">
        <v>10</v>
      </c>
      <c r="B13" t="s">
        <v>241</v>
      </c>
      <c r="C13" t="s">
        <v>47</v>
      </c>
      <c r="D13" t="s">
        <v>493</v>
      </c>
      <c r="E13">
        <f>VLOOKUP(A13,home!$A$2:$E$405,3,FALSE)</f>
        <v>1.5</v>
      </c>
      <c r="F13">
        <f>VLOOKUP(B13,home!$B$2:$E$405,3,FALSE)</f>
        <v>1.1299999999999999</v>
      </c>
      <c r="G13">
        <f>VLOOKUP(C13,away!$B$2:$E$405,4,FALSE)</f>
        <v>1.29</v>
      </c>
      <c r="H13">
        <f>VLOOKUP(A13,away!$A$2:$E$405,3,FALSE)</f>
        <v>1.42307692307692</v>
      </c>
      <c r="I13">
        <f>VLOOKUP(C13,away!$B$2:$E$405,3,FALSE)</f>
        <v>0.9</v>
      </c>
      <c r="J13">
        <f>VLOOKUP(B13,home!$B$2:$E$405,4,FALSE)</f>
        <v>0.92</v>
      </c>
      <c r="K13" s="3">
        <f t="shared" si="56"/>
        <v>2.18655</v>
      </c>
      <c r="L13" s="3">
        <f t="shared" si="57"/>
        <v>1.1783076923076898</v>
      </c>
      <c r="M13" s="5">
        <f t="shared" si="2"/>
        <v>3.4566934908742034E-2</v>
      </c>
      <c r="N13" s="5">
        <f t="shared" si="3"/>
        <v>7.5582331524709875E-2</v>
      </c>
      <c r="O13" s="5">
        <f t="shared" si="4"/>
        <v>4.0730485302469949E-2</v>
      </c>
      <c r="P13" s="5">
        <f t="shared" si="5"/>
        <v>8.905924263811564E-2</v>
      </c>
      <c r="Q13" s="5">
        <f t="shared" si="6"/>
        <v>8.2632273497677225E-2</v>
      </c>
      <c r="R13" s="5">
        <f t="shared" si="7"/>
        <v>2.3996522071662831E-2</v>
      </c>
      <c r="S13" s="5">
        <f t="shared" si="8"/>
        <v>5.7363696840740594E-2</v>
      </c>
      <c r="T13" s="5">
        <f t="shared" si="9"/>
        <v>9.7366243495185911E-2</v>
      </c>
      <c r="U13" s="5">
        <f t="shared" si="10"/>
        <v>5.2469595335794351E-2</v>
      </c>
      <c r="V13" s="5">
        <f t="shared" si="11"/>
        <v>1.6421497110673852E-2</v>
      </c>
      <c r="W13" s="5">
        <f t="shared" si="12"/>
        <v>6.0226532538782039E-2</v>
      </c>
      <c r="X13" s="5">
        <f t="shared" si="13"/>
        <v>7.0965386571466255E-2</v>
      </c>
      <c r="Y13" s="5">
        <f t="shared" si="14"/>
        <v>4.1809530442373781E-2</v>
      </c>
      <c r="Z13" s="5">
        <f t="shared" si="15"/>
        <v>9.425095515223858E-3</v>
      </c>
      <c r="AA13" s="5">
        <f t="shared" si="16"/>
        <v>2.0608442598812723E-2</v>
      </c>
      <c r="AB13" s="5">
        <f t="shared" si="17"/>
        <v>2.2530695082216987E-2</v>
      </c>
      <c r="AC13" s="5">
        <f t="shared" si="18"/>
        <v>2.644301012516794E-3</v>
      </c>
      <c r="AD13" s="5">
        <f t="shared" si="19"/>
        <v>3.2922081180668472E-2</v>
      </c>
      <c r="AE13" s="5">
        <f t="shared" si="20"/>
        <v>3.8792341501959891E-2</v>
      </c>
      <c r="AF13" s="5">
        <f t="shared" si="21"/>
        <v>2.2854657197193099E-2</v>
      </c>
      <c r="AG13" s="5">
        <f t="shared" si="22"/>
        <v>8.976606126835979E-3</v>
      </c>
      <c r="AH13" s="5">
        <f t="shared" si="23"/>
        <v>2.7764156365807464E-3</v>
      </c>
      <c r="AI13" s="5">
        <f t="shared" si="24"/>
        <v>6.0707716101656298E-3</v>
      </c>
      <c r="AJ13" s="5">
        <f t="shared" si="25"/>
        <v>6.6370228321038314E-3</v>
      </c>
      <c r="AK13" s="5">
        <f t="shared" si="26"/>
        <v>4.8373940911788779E-3</v>
      </c>
      <c r="AL13" s="5">
        <f t="shared" si="27"/>
        <v>2.7251411917623004E-4</v>
      </c>
      <c r="AM13" s="5">
        <f t="shared" si="28"/>
        <v>1.4397155321118127E-2</v>
      </c>
      <c r="AN13" s="5">
        <f t="shared" si="29"/>
        <v>1.6964278862222078E-2</v>
      </c>
      <c r="AO13" s="5">
        <f t="shared" si="30"/>
        <v>9.9945701389045124E-3</v>
      </c>
      <c r="AP13" s="5">
        <f t="shared" si="31"/>
        <v>3.9255596253266415E-3</v>
      </c>
      <c r="AQ13" s="5">
        <f t="shared" si="32"/>
        <v>1.1563792757837191E-3</v>
      </c>
      <c r="AR13" s="5">
        <f t="shared" si="33"/>
        <v>6.5429438032528833E-4</v>
      </c>
      <c r="AS13" s="5">
        <f t="shared" si="34"/>
        <v>1.4306473773002589E-3</v>
      </c>
      <c r="AT13" s="5">
        <f t="shared" si="35"/>
        <v>1.5640910114179411E-3</v>
      </c>
      <c r="AU13" s="5">
        <f t="shared" si="36"/>
        <v>1.1399877336719664E-3</v>
      </c>
      <c r="AV13" s="5">
        <f t="shared" si="37"/>
        <v>6.2316004476510958E-4</v>
      </c>
      <c r="AW13" s="5">
        <f t="shared" si="38"/>
        <v>1.950314426689815E-5</v>
      </c>
      <c r="AX13" s="5">
        <f t="shared" si="39"/>
        <v>5.2466833278984708E-3</v>
      </c>
      <c r="AY13" s="5">
        <f t="shared" si="40"/>
        <v>6.1822073243652772E-3</v>
      </c>
      <c r="AZ13" s="5">
        <f t="shared" si="41"/>
        <v>3.6422712228702751E-3</v>
      </c>
      <c r="BA13" s="5">
        <f t="shared" si="42"/>
        <v>1.4305720664596604E-3</v>
      </c>
      <c r="BB13" s="5">
        <f t="shared" si="43"/>
        <v>4.2141351757748162E-4</v>
      </c>
      <c r="BC13" s="5">
        <f t="shared" si="44"/>
        <v>9.9310957880797585E-5</v>
      </c>
      <c r="BD13" s="5">
        <f t="shared" si="45"/>
        <v>1.2849335022849687E-4</v>
      </c>
      <c r="BE13" s="5">
        <f t="shared" si="46"/>
        <v>2.8095713494211979E-4</v>
      </c>
      <c r="BF13" s="5">
        <f t="shared" si="47"/>
        <v>3.0716341170384609E-4</v>
      </c>
      <c r="BG13" s="5">
        <f t="shared" si="48"/>
        <v>2.2387605262034823E-4</v>
      </c>
      <c r="BH13" s="5">
        <f t="shared" si="49"/>
        <v>1.2237904571425561E-4</v>
      </c>
      <c r="BI13" s="5">
        <f t="shared" si="50"/>
        <v>5.3517580481301118E-5</v>
      </c>
      <c r="BJ13" s="8">
        <f t="shared" si="51"/>
        <v>0.59558838571725958</v>
      </c>
      <c r="BK13" s="8">
        <f t="shared" si="52"/>
        <v>0.20651039395433043</v>
      </c>
      <c r="BL13" s="8">
        <f t="shared" si="53"/>
        <v>0.1871859116841568</v>
      </c>
      <c r="BM13" s="8">
        <f t="shared" si="54"/>
        <v>0.64597929274749488</v>
      </c>
      <c r="BN13" s="8">
        <f t="shared" si="55"/>
        <v>0.3465677899433775</v>
      </c>
    </row>
    <row r="14" spans="1:88" x14ac:dyDescent="0.25">
      <c r="A14" t="s">
        <v>13</v>
      </c>
      <c r="B14" t="s">
        <v>61</v>
      </c>
      <c r="C14" t="s">
        <v>52</v>
      </c>
      <c r="D14" t="s">
        <v>493</v>
      </c>
      <c r="E14">
        <f>VLOOKUP(A14,home!$A$2:$E$405,3,FALSE)</f>
        <v>1.6256983240223499</v>
      </c>
      <c r="F14">
        <f>VLOOKUP(B14,home!$B$2:$E$405,3,FALSE)</f>
        <v>0.89</v>
      </c>
      <c r="G14">
        <f>VLOOKUP(C14,away!$B$2:$E$405,4,FALSE)</f>
        <v>1.44</v>
      </c>
      <c r="H14">
        <f>VLOOKUP(A14,away!$A$2:$E$405,3,FALSE)</f>
        <v>1.4636871508379901</v>
      </c>
      <c r="I14">
        <f>VLOOKUP(C14,away!$B$2:$E$405,3,FALSE)</f>
        <v>0.62</v>
      </c>
      <c r="J14">
        <f>VLOOKUP(B14,home!$B$2:$E$405,4,FALSE)</f>
        <v>1.1399999999999999</v>
      </c>
      <c r="K14" s="3">
        <f t="shared" si="56"/>
        <v>2.0834949720670437</v>
      </c>
      <c r="L14" s="3">
        <f t="shared" si="57"/>
        <v>1.0345340782122912</v>
      </c>
      <c r="M14" s="5">
        <f t="shared" si="2"/>
        <v>4.4244285802243766E-2</v>
      </c>
      <c r="N14" s="5">
        <f t="shared" si="3"/>
        <v>9.2182747011672173E-2</v>
      </c>
      <c r="O14" s="5">
        <f t="shared" si="4"/>
        <v>4.5772221428585412E-2</v>
      </c>
      <c r="P14" s="5">
        <f t="shared" si="5"/>
        <v>9.5366193206797095E-2</v>
      </c>
      <c r="Q14" s="5">
        <f t="shared" si="6"/>
        <v>9.6031144955073644E-2</v>
      </c>
      <c r="R14" s="5">
        <f t="shared" si="7"/>
        <v>2.3676461451675242E-2</v>
      </c>
      <c r="S14" s="5">
        <f t="shared" si="8"/>
        <v>5.1389183042790429E-2</v>
      </c>
      <c r="T14" s="5">
        <f t="shared" si="9"/>
        <v>9.9347492025768022E-2</v>
      </c>
      <c r="U14" s="5">
        <f t="shared" si="10"/>
        <v>4.9329788390904544E-2</v>
      </c>
      <c r="V14" s="5">
        <f t="shared" si="11"/>
        <v>1.2307404146311707E-2</v>
      </c>
      <c r="W14" s="5">
        <f t="shared" si="12"/>
        <v>6.6693469225245799E-2</v>
      </c>
      <c r="X14" s="5">
        <f t="shared" si="13"/>
        <v>6.8996666707719478E-2</v>
      </c>
      <c r="Y14" s="5">
        <f t="shared" si="14"/>
        <v>3.568970149609562E-2</v>
      </c>
      <c r="Z14" s="5">
        <f t="shared" si="15"/>
        <v>8.1647020744125658E-3</v>
      </c>
      <c r="AA14" s="5">
        <f t="shared" si="16"/>
        <v>1.7011115720463942E-2</v>
      </c>
      <c r="AB14" s="5">
        <f t="shared" si="17"/>
        <v>1.7721287036418638E-2</v>
      </c>
      <c r="AC14" s="5">
        <f t="shared" si="18"/>
        <v>1.657996988211887E-3</v>
      </c>
      <c r="AD14" s="5">
        <f t="shared" si="19"/>
        <v>3.4738876950126937E-2</v>
      </c>
      <c r="AE14" s="5">
        <f t="shared" si="20"/>
        <v>3.5938552043729782E-2</v>
      </c>
      <c r="AF14" s="5">
        <f t="shared" si="21"/>
        <v>1.8589828405422219E-2</v>
      </c>
      <c r="AG14" s="5">
        <f t="shared" si="22"/>
        <v>6.4106036645093824E-3</v>
      </c>
      <c r="AH14" s="5">
        <f t="shared" si="23"/>
        <v>2.1116656336075961E-3</v>
      </c>
      <c r="AI14" s="5">
        <f t="shared" si="24"/>
        <v>4.3996447303081944E-3</v>
      </c>
      <c r="AJ14" s="5">
        <f t="shared" si="25"/>
        <v>4.5833188372391949E-3</v>
      </c>
      <c r="AK14" s="5">
        <f t="shared" si="26"/>
        <v>3.1831072509226773E-3</v>
      </c>
      <c r="AL14" s="5">
        <f t="shared" si="27"/>
        <v>1.4294895555175521E-4</v>
      </c>
      <c r="AM14" s="5">
        <f t="shared" si="28"/>
        <v>1.447565509216903E-2</v>
      </c>
      <c r="AN14" s="5">
        <f t="shared" si="29"/>
        <v>1.4975558497296145E-2</v>
      </c>
      <c r="AO14" s="5">
        <f t="shared" si="30"/>
        <v>7.7463628028572552E-3</v>
      </c>
      <c r="AP14" s="5">
        <f t="shared" si="31"/>
        <v>2.6712921005839709E-3</v>
      </c>
      <c r="AQ14" s="5">
        <f t="shared" si="32"/>
        <v>6.9088567772835317E-4</v>
      </c>
      <c r="AR14" s="5">
        <f t="shared" si="33"/>
        <v>4.3691801195136167E-4</v>
      </c>
      <c r="AS14" s="5">
        <f t="shared" si="34"/>
        <v>9.1031648110619057E-4</v>
      </c>
      <c r="AT14" s="5">
        <f t="shared" si="35"/>
        <v>9.483199056872563E-4</v>
      </c>
      <c r="AU14" s="5">
        <f t="shared" si="36"/>
        <v>6.5860658513683054E-4</v>
      </c>
      <c r="AV14" s="5">
        <f t="shared" si="37"/>
        <v>3.4305087717570801E-4</v>
      </c>
      <c r="AW14" s="5">
        <f t="shared" si="38"/>
        <v>8.5588564757083754E-6</v>
      </c>
      <c r="AX14" s="5">
        <f t="shared" si="39"/>
        <v>5.026659100318482E-3</v>
      </c>
      <c r="AY14" s="5">
        <f t="shared" si="40"/>
        <v>5.200250138835405E-3</v>
      </c>
      <c r="AZ14" s="5">
        <f t="shared" si="41"/>
        <v>2.6899179919267122E-3</v>
      </c>
      <c r="BA14" s="5">
        <f t="shared" si="42"/>
        <v>9.2760394341485312E-4</v>
      </c>
      <c r="BB14" s="5">
        <f t="shared" si="43"/>
        <v>2.3990947263669279E-4</v>
      </c>
      <c r="BC14" s="5">
        <f t="shared" si="44"/>
        <v>4.9638905025719583E-5</v>
      </c>
      <c r="BD14" s="5">
        <f t="shared" si="45"/>
        <v>7.5334428791408095E-5</v>
      </c>
      <c r="BE14" s="5">
        <f t="shared" si="46"/>
        <v>1.5695890361044153E-4</v>
      </c>
      <c r="BF14" s="5">
        <f t="shared" si="47"/>
        <v>1.6351154324675536E-4</v>
      </c>
      <c r="BG14" s="5">
        <f t="shared" si="48"/>
        <v>1.1355849274317927E-4</v>
      </c>
      <c r="BH14" s="5">
        <f t="shared" si="49"/>
        <v>5.9149637166481475E-5</v>
      </c>
      <c r="BI14" s="5">
        <f t="shared" si="50"/>
        <v>2.4647594327190801E-5</v>
      </c>
      <c r="BJ14" s="8">
        <f t="shared" si="51"/>
        <v>0.60931281620815581</v>
      </c>
      <c r="BK14" s="8">
        <f t="shared" si="52"/>
        <v>0.21030826228074204</v>
      </c>
      <c r="BL14" s="8">
        <f t="shared" si="53"/>
        <v>0.17167898294106823</v>
      </c>
      <c r="BM14" s="8">
        <f t="shared" si="54"/>
        <v>0.5970000183659715</v>
      </c>
      <c r="BN14" s="8">
        <f t="shared" si="55"/>
        <v>0.39727305385604733</v>
      </c>
    </row>
    <row r="15" spans="1:88" x14ac:dyDescent="0.25">
      <c r="A15" t="s">
        <v>16</v>
      </c>
      <c r="B15" t="s">
        <v>17</v>
      </c>
      <c r="C15" t="s">
        <v>65</v>
      </c>
      <c r="D15" t="s">
        <v>493</v>
      </c>
      <c r="E15">
        <f>VLOOKUP(A15,home!$A$2:$E$405,3,FALSE)</f>
        <v>1.6145251396647999</v>
      </c>
      <c r="F15">
        <f>VLOOKUP(B15,home!$B$2:$E$405,3,FALSE)</f>
        <v>1.1100000000000001</v>
      </c>
      <c r="G15">
        <f>VLOOKUP(C15,away!$B$2:$E$405,4,FALSE)</f>
        <v>0.87</v>
      </c>
      <c r="H15">
        <f>VLOOKUP(A15,away!$A$2:$E$405,3,FALSE)</f>
        <v>1.3296089385474901</v>
      </c>
      <c r="I15">
        <f>VLOOKUP(C15,away!$B$2:$E$405,3,FALSE)</f>
        <v>0.68</v>
      </c>
      <c r="J15">
        <f>VLOOKUP(B15,home!$B$2:$E$405,4,FALSE)</f>
        <v>0.9</v>
      </c>
      <c r="K15" s="3">
        <f t="shared" si="56"/>
        <v>1.5591469273742975</v>
      </c>
      <c r="L15" s="3">
        <f t="shared" si="57"/>
        <v>0.81372067039106399</v>
      </c>
      <c r="M15" s="5">
        <f t="shared" si="2"/>
        <v>9.3213045140625991E-2</v>
      </c>
      <c r="N15" s="5">
        <f t="shared" si="3"/>
        <v>0.14533283292220869</v>
      </c>
      <c r="O15" s="5">
        <f t="shared" si="4"/>
        <v>7.5849381581022696E-2</v>
      </c>
      <c r="P15" s="5">
        <f t="shared" si="5"/>
        <v>0.11826033023529216</v>
      </c>
      <c r="Q15" s="5">
        <f t="shared" si="6"/>
        <v>0.11329761994863194</v>
      </c>
      <c r="R15" s="5">
        <f t="shared" si="7"/>
        <v>3.0860104814428697E-2</v>
      </c>
      <c r="S15" s="5">
        <f t="shared" si="8"/>
        <v>3.7509518346549843E-2</v>
      </c>
      <c r="T15" s="5">
        <f t="shared" si="9"/>
        <v>9.2192615258312766E-2</v>
      </c>
      <c r="U15" s="5">
        <f t="shared" si="10"/>
        <v>4.8115437599865266E-2</v>
      </c>
      <c r="V15" s="5">
        <f t="shared" si="11"/>
        <v>5.2876337926706001E-3</v>
      </c>
      <c r="W15" s="5">
        <f t="shared" si="12"/>
        <v>5.8882545340576804E-2</v>
      </c>
      <c r="X15" s="5">
        <f t="shared" si="13"/>
        <v>4.7913944268866381E-2</v>
      </c>
      <c r="Y15" s="5">
        <f t="shared" si="14"/>
        <v>1.949428342577101E-2</v>
      </c>
      <c r="Z15" s="5">
        <f t="shared" si="15"/>
        <v>8.3705017259784759E-3</v>
      </c>
      <c r="AA15" s="5">
        <f t="shared" si="16"/>
        <v>1.3050842046640594E-2</v>
      </c>
      <c r="AB15" s="5">
        <f t="shared" si="17"/>
        <v>1.0174090138333487E-2</v>
      </c>
      <c r="AC15" s="5">
        <f t="shared" si="18"/>
        <v>4.1927964424207586E-4</v>
      </c>
      <c r="AD15" s="5">
        <f t="shared" si="19"/>
        <v>2.2951634910934528E-2</v>
      </c>
      <c r="AE15" s="5">
        <f t="shared" si="20"/>
        <v>1.8676219746296591E-2</v>
      </c>
      <c r="AF15" s="5">
        <f t="shared" si="21"/>
        <v>7.598613026163643E-3</v>
      </c>
      <c r="AG15" s="5">
        <f t="shared" si="22"/>
        <v>2.0610494952307177E-3</v>
      </c>
      <c r="AH15" s="5">
        <f t="shared" si="23"/>
        <v>1.7028125689931906E-3</v>
      </c>
      <c r="AI15" s="5">
        <f t="shared" si="24"/>
        <v>2.654934984840067E-3</v>
      </c>
      <c r="AJ15" s="5">
        <f t="shared" si="25"/>
        <v>2.0697168619959591E-3</v>
      </c>
      <c r="AK15" s="5">
        <f t="shared" si="26"/>
        <v>1.075664228638591E-3</v>
      </c>
      <c r="AL15" s="5">
        <f t="shared" si="27"/>
        <v>2.1277772489547366E-5</v>
      </c>
      <c r="AM15" s="5">
        <f t="shared" si="28"/>
        <v>7.1569942099200439E-3</v>
      </c>
      <c r="AN15" s="5">
        <f t="shared" si="29"/>
        <v>5.823794126481101E-3</v>
      </c>
      <c r="AO15" s="5">
        <f t="shared" si="30"/>
        <v>2.3694708304098709E-3</v>
      </c>
      <c r="AP15" s="5">
        <f t="shared" si="31"/>
        <v>6.4269579753106396E-4</v>
      </c>
      <c r="AQ15" s="5">
        <f t="shared" si="32"/>
        <v>1.3074371380612421E-4</v>
      </c>
      <c r="AR15" s="5">
        <f t="shared" si="33"/>
        <v>2.771227570382939E-4</v>
      </c>
      <c r="AS15" s="5">
        <f t="shared" si="34"/>
        <v>4.3207509514174987E-4</v>
      </c>
      <c r="AT15" s="5">
        <f t="shared" si="35"/>
        <v>3.3683427849260831E-4</v>
      </c>
      <c r="AU15" s="5">
        <f t="shared" si="36"/>
        <v>1.7505804344869626E-4</v>
      </c>
      <c r="AV15" s="5">
        <f t="shared" si="37"/>
        <v>6.823530263879777E-5</v>
      </c>
      <c r="AW15" s="5">
        <f t="shared" si="38"/>
        <v>7.498701250241207E-7</v>
      </c>
      <c r="AX15" s="5">
        <f t="shared" si="39"/>
        <v>1.8598009219387476E-3</v>
      </c>
      <c r="AY15" s="5">
        <f t="shared" si="40"/>
        <v>1.5133584529939165E-3</v>
      </c>
      <c r="AZ15" s="5">
        <f t="shared" si="41"/>
        <v>6.157255274560965E-4</v>
      </c>
      <c r="BA15" s="5">
        <f t="shared" si="42"/>
        <v>1.6700952965948882E-4</v>
      </c>
      <c r="BB15" s="5">
        <f t="shared" si="43"/>
        <v>3.3974776609053877E-5</v>
      </c>
      <c r="BC15" s="5">
        <f t="shared" si="44"/>
        <v>5.5291955997411938E-6</v>
      </c>
      <c r="BD15" s="5">
        <f t="shared" si="45"/>
        <v>3.7583419272970064E-5</v>
      </c>
      <c r="BE15" s="5">
        <f t="shared" si="46"/>
        <v>5.8598072679671225E-5</v>
      </c>
      <c r="BF15" s="5">
        <f t="shared" si="47"/>
        <v>4.5681502484282589E-5</v>
      </c>
      <c r="BG15" s="5">
        <f t="shared" si="48"/>
        <v>2.374139141207018E-5</v>
      </c>
      <c r="BH15" s="5">
        <f t="shared" si="49"/>
        <v>9.2540793679299408E-6</v>
      </c>
      <c r="BI15" s="5">
        <f t="shared" si="50"/>
        <v>2.8856938824371696E-6</v>
      </c>
      <c r="BJ15" s="8">
        <f t="shared" si="51"/>
        <v>0.54872045542539838</v>
      </c>
      <c r="BK15" s="8">
        <f t="shared" si="52"/>
        <v>0.25622444338486416</v>
      </c>
      <c r="BL15" s="8">
        <f t="shared" si="53"/>
        <v>0.18702005446061801</v>
      </c>
      <c r="BM15" s="8">
        <f t="shared" si="54"/>
        <v>0.42200953177178002</v>
      </c>
      <c r="BN15" s="8">
        <f t="shared" si="55"/>
        <v>0.5768133146422102</v>
      </c>
    </row>
    <row r="16" spans="1:88" x14ac:dyDescent="0.25">
      <c r="A16" t="s">
        <v>16</v>
      </c>
      <c r="B16" t="s">
        <v>19</v>
      </c>
      <c r="C16" t="s">
        <v>66</v>
      </c>
      <c r="D16" t="s">
        <v>493</v>
      </c>
      <c r="E16">
        <f>VLOOKUP(A16,home!$A$2:$E$405,3,FALSE)</f>
        <v>1.6145251396647999</v>
      </c>
      <c r="F16">
        <f>VLOOKUP(B16,home!$B$2:$E$405,3,FALSE)</f>
        <v>0.81</v>
      </c>
      <c r="G16">
        <f>VLOOKUP(C16,away!$B$2:$E$405,4,FALSE)</f>
        <v>0.99</v>
      </c>
      <c r="H16">
        <f>VLOOKUP(A16,away!$A$2:$E$405,3,FALSE)</f>
        <v>1.3296089385474901</v>
      </c>
      <c r="I16">
        <f>VLOOKUP(C16,away!$B$2:$E$405,3,FALSE)</f>
        <v>0.74</v>
      </c>
      <c r="J16">
        <f>VLOOKUP(B16,home!$B$2:$E$405,4,FALSE)</f>
        <v>1.5</v>
      </c>
      <c r="K16" s="3">
        <f t="shared" si="56"/>
        <v>1.2946877094972031</v>
      </c>
      <c r="L16" s="3">
        <f t="shared" si="57"/>
        <v>1.4758659217877139</v>
      </c>
      <c r="M16" s="5">
        <f t="shared" si="2"/>
        <v>6.2627322697370633E-2</v>
      </c>
      <c r="N16" s="5">
        <f t="shared" si="3"/>
        <v>8.1082824975000981E-2</v>
      </c>
      <c r="O16" s="5">
        <f t="shared" si="4"/>
        <v>9.2429531341851542E-2</v>
      </c>
      <c r="P16" s="5">
        <f t="shared" si="5"/>
        <v>0.11966737822288172</v>
      </c>
      <c r="Q16" s="5">
        <f t="shared" si="6"/>
        <v>5.2488468473223332E-2</v>
      </c>
      <c r="R16" s="5">
        <f t="shared" si="7"/>
        <v>6.8206797737124056E-2</v>
      </c>
      <c r="S16" s="5">
        <f t="shared" si="8"/>
        <v>5.7164671879464897E-2</v>
      </c>
      <c r="T16" s="5">
        <f t="shared" si="9"/>
        <v>7.7465941906459126E-2</v>
      </c>
      <c r="U16" s="5">
        <f t="shared" si="10"/>
        <v>8.8306502734416162E-2</v>
      </c>
      <c r="V16" s="5">
        <f t="shared" si="11"/>
        <v>1.2136602712601419E-2</v>
      </c>
      <c r="W16" s="5">
        <f t="shared" si="12"/>
        <v>2.2652058340871223E-2</v>
      </c>
      <c r="X16" s="5">
        <f t="shared" si="13"/>
        <v>3.3431400963638988E-2</v>
      </c>
      <c r="Y16" s="5">
        <f t="shared" si="14"/>
        <v>2.467013269992786E-2</v>
      </c>
      <c r="Z16" s="5">
        <f t="shared" si="15"/>
        <v>3.3554696138162921E-2</v>
      </c>
      <c r="AA16" s="5">
        <f t="shared" si="16"/>
        <v>4.3442852685992801E-2</v>
      </c>
      <c r="AB16" s="5">
        <f t="shared" si="17"/>
        <v>2.8122463719026224E-2</v>
      </c>
      <c r="AC16" s="5">
        <f t="shared" si="18"/>
        <v>1.4494027572516514E-3</v>
      </c>
      <c r="AD16" s="5">
        <f t="shared" si="19"/>
        <v>7.3318353821848975E-3</v>
      </c>
      <c r="AE16" s="5">
        <f t="shared" si="20"/>
        <v>1.0820805984724092E-2</v>
      </c>
      <c r="AF16" s="5">
        <f t="shared" si="21"/>
        <v>7.9850293995654166E-3</v>
      </c>
      <c r="AG16" s="5">
        <f t="shared" si="22"/>
        <v>3.9282775917638697E-3</v>
      </c>
      <c r="AH16" s="5">
        <f t="shared" si="23"/>
        <v>1.2380558136564117E-2</v>
      </c>
      <c r="AI16" s="5">
        <f t="shared" si="24"/>
        <v>1.6028956456125159E-2</v>
      </c>
      <c r="AJ16" s="5">
        <f t="shared" si="25"/>
        <v>1.0376246459905546E-2</v>
      </c>
      <c r="AK16" s="5">
        <f t="shared" si="26"/>
        <v>4.4779995874511917E-3</v>
      </c>
      <c r="AL16" s="5">
        <f t="shared" si="27"/>
        <v>1.1077990913803054E-4</v>
      </c>
      <c r="AM16" s="5">
        <f t="shared" si="28"/>
        <v>1.8984874314743022E-3</v>
      </c>
      <c r="AN16" s="5">
        <f t="shared" si="29"/>
        <v>2.8019129030552106E-3</v>
      </c>
      <c r="AO16" s="5">
        <f t="shared" si="30"/>
        <v>2.0676238847182338E-3</v>
      </c>
      <c r="AP16" s="5">
        <f t="shared" si="31"/>
        <v>1.0171785435099901E-3</v>
      </c>
      <c r="AQ16" s="5">
        <f t="shared" si="32"/>
        <v>3.7530478718501403E-4</v>
      </c>
      <c r="AR16" s="5">
        <f t="shared" si="33"/>
        <v>3.6544087692933179E-3</v>
      </c>
      <c r="AS16" s="5">
        <f t="shared" si="34"/>
        <v>4.7313181190828581E-3</v>
      </c>
      <c r="AT16" s="5">
        <f t="shared" si="35"/>
        <v>3.0627897092490013E-3</v>
      </c>
      <c r="AU16" s="5">
        <f t="shared" si="36"/>
        <v>1.3217853977797315E-3</v>
      </c>
      <c r="AV16" s="5">
        <f t="shared" si="37"/>
        <v>4.2782482727457262E-4</v>
      </c>
      <c r="AW16" s="5">
        <f t="shared" si="38"/>
        <v>5.8799066868664047E-6</v>
      </c>
      <c r="AX16" s="5">
        <f t="shared" si="39"/>
        <v>4.0965805736078179E-4</v>
      </c>
      <c r="AY16" s="5">
        <f t="shared" si="40"/>
        <v>6.046003664445345E-4</v>
      </c>
      <c r="AZ16" s="5">
        <f t="shared" si="41"/>
        <v>4.461545385679263E-4</v>
      </c>
      <c r="BA16" s="5">
        <f t="shared" si="42"/>
        <v>2.194880931077749E-4</v>
      </c>
      <c r="BB16" s="5">
        <f t="shared" si="43"/>
        <v>8.0983749213983463E-5</v>
      </c>
      <c r="BC16" s="5">
        <f t="shared" si="44"/>
        <v>2.3904231136704157E-5</v>
      </c>
      <c r="BD16" s="5">
        <f t="shared" si="45"/>
        <v>8.9890289448036394E-4</v>
      </c>
      <c r="BE16" s="5">
        <f t="shared" si="46"/>
        <v>1.1637985295151884E-3</v>
      </c>
      <c r="BF16" s="5">
        <f t="shared" si="47"/>
        <v>7.5337782624711647E-4</v>
      </c>
      <c r="BG16" s="5">
        <f t="shared" si="48"/>
        <v>3.2512967074995364E-4</v>
      </c>
      <c r="BH16" s="5">
        <f t="shared" si="49"/>
        <v>1.0523534717820936E-4</v>
      </c>
      <c r="BI16" s="5">
        <f t="shared" si="50"/>
        <v>2.7249382119259753E-5</v>
      </c>
      <c r="BJ16" s="8">
        <f t="shared" si="51"/>
        <v>0.33180207230313424</v>
      </c>
      <c r="BK16" s="8">
        <f t="shared" si="52"/>
        <v>0.2537607585451529</v>
      </c>
      <c r="BL16" s="8">
        <f t="shared" si="53"/>
        <v>0.38024372933142631</v>
      </c>
      <c r="BM16" s="8">
        <f t="shared" si="54"/>
        <v>0.52226021241066667</v>
      </c>
      <c r="BN16" s="8">
        <f t="shared" si="55"/>
        <v>0.4765023234474523</v>
      </c>
    </row>
    <row r="17" spans="1:66" x14ac:dyDescent="0.25">
      <c r="A17" t="s">
        <v>80</v>
      </c>
      <c r="B17" t="s">
        <v>412</v>
      </c>
      <c r="C17" t="s">
        <v>85</v>
      </c>
      <c r="D17" t="s">
        <v>493</v>
      </c>
      <c r="E17">
        <f>VLOOKUP(A17,home!$A$2:$E$405,3,FALSE)</f>
        <v>1.18844984802432</v>
      </c>
      <c r="F17">
        <f>VLOOKUP(B17,home!$B$2:$E$405,3,FALSE)</f>
        <v>1.42</v>
      </c>
      <c r="G17">
        <f>VLOOKUP(C17,away!$B$2:$E$405,4,FALSE)</f>
        <v>0.84</v>
      </c>
      <c r="H17">
        <f>VLOOKUP(A17,away!$A$2:$E$405,3,FALSE)</f>
        <v>1.02431610942249</v>
      </c>
      <c r="I17">
        <f>VLOOKUP(C17,away!$B$2:$E$405,3,FALSE)</f>
        <v>1.08</v>
      </c>
      <c r="J17">
        <f>VLOOKUP(B17,home!$B$2:$E$405,4,FALSE)</f>
        <v>0.98</v>
      </c>
      <c r="K17" s="3">
        <f t="shared" si="56"/>
        <v>1.4175829787234089</v>
      </c>
      <c r="L17" s="3">
        <f t="shared" si="57"/>
        <v>1.0841361702127634</v>
      </c>
      <c r="M17" s="5">
        <f t="shared" si="2"/>
        <v>8.1944003516358985E-2</v>
      </c>
      <c r="N17" s="5">
        <f t="shared" si="3"/>
        <v>0.11616242459324166</v>
      </c>
      <c r="O17" s="5">
        <f t="shared" si="4"/>
        <v>8.883845814412665E-2</v>
      </c>
      <c r="P17" s="5">
        <f t="shared" si="5"/>
        <v>0.12593588612114592</v>
      </c>
      <c r="Q17" s="5">
        <f t="shared" si="6"/>
        <v>8.2334937935310451E-2</v>
      </c>
      <c r="R17" s="5">
        <f t="shared" si="7"/>
        <v>4.8156492889990167E-2</v>
      </c>
      <c r="S17" s="5">
        <f t="shared" si="8"/>
        <v>4.8386235516159636E-2</v>
      </c>
      <c r="T17" s="5">
        <f t="shared" si="9"/>
        <v>8.926228428789304E-2</v>
      </c>
      <c r="U17" s="5">
        <f t="shared" si="10"/>
        <v>6.8265824635864919E-2</v>
      </c>
      <c r="V17" s="5">
        <f t="shared" si="11"/>
        <v>8.2625033685724113E-3</v>
      </c>
      <c r="W17" s="5">
        <f t="shared" si="12"/>
        <v>3.8905535523781475E-2</v>
      </c>
      <c r="X17" s="5">
        <f t="shared" si="13"/>
        <v>4.2178898282829065E-2</v>
      </c>
      <c r="Y17" s="5">
        <f t="shared" si="14"/>
        <v>2.2863834624069997E-2</v>
      </c>
      <c r="Z17" s="5">
        <f t="shared" si="15"/>
        <v>1.7402731924210709E-2</v>
      </c>
      <c r="AA17" s="5">
        <f t="shared" si="16"/>
        <v>2.4669816559047576E-2</v>
      </c>
      <c r="AB17" s="5">
        <f t="shared" si="17"/>
        <v>1.7485756021167375E-2</v>
      </c>
      <c r="AC17" s="5">
        <f t="shared" si="18"/>
        <v>7.9364080854646456E-4</v>
      </c>
      <c r="AD17" s="5">
        <f t="shared" si="19"/>
        <v>1.3787956234157886E-2</v>
      </c>
      <c r="AE17" s="5">
        <f t="shared" si="20"/>
        <v>1.4948022066761126E-2</v>
      </c>
      <c r="AF17" s="5">
        <f t="shared" si="21"/>
        <v>8.102845697857141E-3</v>
      </c>
      <c r="AG17" s="5">
        <f t="shared" si="22"/>
        <v>2.92819603423327E-3</v>
      </c>
      <c r="AH17" s="5">
        <f t="shared" si="23"/>
        <v>4.7167327848882962E-3</v>
      </c>
      <c r="AI17" s="5">
        <f t="shared" si="24"/>
        <v>6.6863601110443115E-3</v>
      </c>
      <c r="AJ17" s="5">
        <f t="shared" si="25"/>
        <v>4.7392351415157892E-3</v>
      </c>
      <c r="AK17" s="5">
        <f t="shared" si="26"/>
        <v>2.2394196895935371E-3</v>
      </c>
      <c r="AL17" s="5">
        <f t="shared" si="27"/>
        <v>4.878836971456908E-5</v>
      </c>
      <c r="AM17" s="5">
        <f t="shared" si="28"/>
        <v>3.9091144137851069E-3</v>
      </c>
      <c r="AN17" s="5">
        <f t="shared" si="29"/>
        <v>4.2380123294844972E-3</v>
      </c>
      <c r="AO17" s="5">
        <f t="shared" si="30"/>
        <v>2.297291228100897E-3</v>
      </c>
      <c r="AP17" s="5">
        <f t="shared" si="31"/>
        <v>8.3019217129889444E-4</v>
      </c>
      <c r="AQ17" s="5">
        <f t="shared" si="32"/>
        <v>2.2501034028315039E-4</v>
      </c>
      <c r="AR17" s="5">
        <f t="shared" si="33"/>
        <v>1.0227161234651562E-3</v>
      </c>
      <c r="AS17" s="5">
        <f t="shared" si="34"/>
        <v>1.4497849686901938E-3</v>
      </c>
      <c r="AT17" s="5">
        <f t="shared" si="35"/>
        <v>1.0275952472121347E-3</v>
      </c>
      <c r="AU17" s="5">
        <f t="shared" si="36"/>
        <v>4.8556717715499863E-4</v>
      </c>
      <c r="AV17" s="5">
        <f t="shared" si="37"/>
        <v>1.7208294134042507E-4</v>
      </c>
      <c r="AW17" s="5">
        <f t="shared" si="38"/>
        <v>2.0827930960818083E-6</v>
      </c>
      <c r="AX17" s="5">
        <f t="shared" si="39"/>
        <v>9.2358234247735024E-4</v>
      </c>
      <c r="AY17" s="5">
        <f t="shared" si="40"/>
        <v>1.0012890236495273E-3</v>
      </c>
      <c r="AZ17" s="5">
        <f t="shared" si="41"/>
        <v>5.4276682368773767E-4</v>
      </c>
      <c r="BA17" s="5">
        <f t="shared" si="42"/>
        <v>1.9614438185045678E-4</v>
      </c>
      <c r="BB17" s="5">
        <f t="shared" si="43"/>
        <v>5.3161804737026001E-5</v>
      </c>
      <c r="BC17" s="5">
        <f t="shared" si="44"/>
        <v>1.1526927077839626E-5</v>
      </c>
      <c r="BD17" s="5">
        <f t="shared" si="45"/>
        <v>1.8479392355139301E-4</v>
      </c>
      <c r="BE17" s="5">
        <f t="shared" si="46"/>
        <v>2.6196072059796963E-4</v>
      </c>
      <c r="BF17" s="5">
        <f t="shared" si="47"/>
        <v>1.8567552930690023E-4</v>
      </c>
      <c r="BG17" s="5">
        <f t="shared" si="48"/>
        <v>8.7736823303640433E-5</v>
      </c>
      <c r="BH17" s="5">
        <f t="shared" si="49"/>
        <v>3.1093556830626003E-5</v>
      </c>
      <c r="BI17" s="5">
        <f t="shared" si="50"/>
        <v>8.815539382212881E-6</v>
      </c>
      <c r="BJ17" s="8">
        <f t="shared" si="51"/>
        <v>0.44570302706656761</v>
      </c>
      <c r="BK17" s="8">
        <f t="shared" si="52"/>
        <v>0.26637234672414756</v>
      </c>
      <c r="BL17" s="8">
        <f t="shared" si="53"/>
        <v>0.27071591852807425</v>
      </c>
      <c r="BM17" s="8">
        <f t="shared" si="54"/>
        <v>0.45582261481227287</v>
      </c>
      <c r="BN17" s="8">
        <f t="shared" si="55"/>
        <v>0.54337220320017388</v>
      </c>
    </row>
    <row r="18" spans="1:66" x14ac:dyDescent="0.25">
      <c r="A18" t="s">
        <v>122</v>
      </c>
      <c r="B18" t="s">
        <v>129</v>
      </c>
      <c r="C18" t="s">
        <v>124</v>
      </c>
      <c r="D18" t="s">
        <v>493</v>
      </c>
      <c r="E18">
        <f>VLOOKUP(A18,home!$A$2:$E$405,3,FALSE)</f>
        <v>1.36038961038961</v>
      </c>
      <c r="F18">
        <f>VLOOKUP(B18,home!$B$2:$E$405,3,FALSE)</f>
        <v>1.1000000000000001</v>
      </c>
      <c r="G18">
        <f>VLOOKUP(C18,away!$B$2:$E$405,4,FALSE)</f>
        <v>0.9</v>
      </c>
      <c r="H18">
        <f>VLOOKUP(A18,away!$A$2:$E$405,3,FALSE)</f>
        <v>1.1655844155844199</v>
      </c>
      <c r="I18">
        <f>VLOOKUP(C18,away!$B$2:$E$405,3,FALSE)</f>
        <v>0.74</v>
      </c>
      <c r="J18">
        <f>VLOOKUP(B18,home!$B$2:$E$405,4,FALSE)</f>
        <v>0.86</v>
      </c>
      <c r="K18" s="3">
        <f t="shared" si="56"/>
        <v>1.346785714285714</v>
      </c>
      <c r="L18" s="3">
        <f t="shared" si="57"/>
        <v>0.74177792207792481</v>
      </c>
      <c r="M18" s="5">
        <f t="shared" si="2"/>
        <v>0.12386492317470947</v>
      </c>
      <c r="N18" s="5">
        <f t="shared" si="3"/>
        <v>0.16681950903279619</v>
      </c>
      <c r="O18" s="5">
        <f t="shared" si="4"/>
        <v>9.1880265330877758E-2</v>
      </c>
      <c r="P18" s="5">
        <f t="shared" si="5"/>
        <v>0.12374302877240714</v>
      </c>
      <c r="Q18" s="5">
        <f t="shared" si="6"/>
        <v>0.11233506581476328</v>
      </c>
      <c r="R18" s="5">
        <f t="shared" si="7"/>
        <v>3.4077376148553447E-2</v>
      </c>
      <c r="S18" s="5">
        <f t="shared" si="8"/>
        <v>3.0905313581333638E-2</v>
      </c>
      <c r="T18" s="5">
        <f t="shared" si="9"/>
        <v>8.3327671696562008E-2</v>
      </c>
      <c r="U18" s="5">
        <f t="shared" si="10"/>
        <v>4.5894923377212515E-2</v>
      </c>
      <c r="V18" s="5">
        <f t="shared" si="11"/>
        <v>3.4305444365401328E-3</v>
      </c>
      <c r="W18" s="5">
        <f t="shared" si="12"/>
        <v>5.0430420617556225E-2</v>
      </c>
      <c r="X18" s="5">
        <f t="shared" si="13"/>
        <v>3.7408172615206584E-2</v>
      </c>
      <c r="Y18" s="5">
        <f t="shared" si="14"/>
        <v>1.3874278275620136E-2</v>
      </c>
      <c r="Z18" s="5">
        <f t="shared" si="15"/>
        <v>8.4259484231139388E-3</v>
      </c>
      <c r="AA18" s="5">
        <f t="shared" si="16"/>
        <v>1.1347946965558091E-2</v>
      </c>
      <c r="AB18" s="5">
        <f t="shared" si="17"/>
        <v>7.6416264298427789E-3</v>
      </c>
      <c r="AC18" s="5">
        <f t="shared" si="18"/>
        <v>2.1419802920973456E-4</v>
      </c>
      <c r="AD18" s="5">
        <f t="shared" si="19"/>
        <v>1.6979742513286121E-2</v>
      </c>
      <c r="AE18" s="5">
        <f t="shared" si="20"/>
        <v>1.2595198118923578E-2</v>
      </c>
      <c r="AF18" s="5">
        <f t="shared" si="21"/>
        <v>4.6714199444074589E-3</v>
      </c>
      <c r="AG18" s="5">
        <f t="shared" si="22"/>
        <v>1.1550520598386468E-3</v>
      </c>
      <c r="AH18" s="5">
        <f t="shared" si="23"/>
        <v>1.5625456282083062E-3</v>
      </c>
      <c r="AI18" s="5">
        <f t="shared" si="24"/>
        <v>2.1044141299905437E-3</v>
      </c>
      <c r="AJ18" s="5">
        <f t="shared" si="25"/>
        <v>1.4170974436061321E-3</v>
      </c>
      <c r="AK18" s="5">
        <f t="shared" si="26"/>
        <v>6.3617553093318132E-4</v>
      </c>
      <c r="AL18" s="5">
        <f t="shared" si="27"/>
        <v>8.5594895510838011E-6</v>
      </c>
      <c r="AM18" s="5">
        <f t="shared" si="28"/>
        <v>4.5736149298287081E-3</v>
      </c>
      <c r="AN18" s="5">
        <f t="shared" si="29"/>
        <v>3.3926065790329126E-3</v>
      </c>
      <c r="AO18" s="5">
        <f t="shared" si="30"/>
        <v>1.2582803293114653E-3</v>
      </c>
      <c r="AP18" s="5">
        <f t="shared" si="31"/>
        <v>3.1112152268939527E-4</v>
      </c>
      <c r="AQ18" s="5">
        <f t="shared" si="32"/>
        <v>5.7695769153564891E-5</v>
      </c>
      <c r="AR18" s="5">
        <f t="shared" si="33"/>
        <v>2.3181236984886068E-4</v>
      </c>
      <c r="AS18" s="5">
        <f t="shared" si="34"/>
        <v>3.1220158810716194E-4</v>
      </c>
      <c r="AT18" s="5">
        <f t="shared" si="35"/>
        <v>2.1023431942001922E-4</v>
      </c>
      <c r="AU18" s="5">
        <f t="shared" si="36"/>
        <v>9.4380192682487195E-5</v>
      </c>
      <c r="AV18" s="5">
        <f t="shared" si="37"/>
        <v>3.177747380407672E-5</v>
      </c>
      <c r="AW18" s="5">
        <f t="shared" si="38"/>
        <v>2.3752961753500176E-7</v>
      </c>
      <c r="AX18" s="5">
        <f t="shared" si="39"/>
        <v>1.0266132083561932E-3</v>
      </c>
      <c r="AY18" s="5">
        <f t="shared" si="40"/>
        <v>7.6151901247220849E-4</v>
      </c>
      <c r="AZ18" s="5">
        <f t="shared" si="41"/>
        <v>2.8243899534723403E-4</v>
      </c>
      <c r="BA18" s="5">
        <f t="shared" si="42"/>
        <v>6.9835670360815982E-5</v>
      </c>
      <c r="BB18" s="5">
        <f t="shared" si="43"/>
        <v>1.2950639611791252E-5</v>
      </c>
      <c r="BC18" s="5">
        <f t="shared" si="44"/>
        <v>1.9212997081629161E-6</v>
      </c>
      <c r="BD18" s="5">
        <f t="shared" si="45"/>
        <v>2.8658883003074531E-5</v>
      </c>
      <c r="BE18" s="5">
        <f t="shared" si="46"/>
        <v>3.8597374215926445E-5</v>
      </c>
      <c r="BF18" s="5">
        <f t="shared" si="47"/>
        <v>2.5991196101474749E-5</v>
      </c>
      <c r="BG18" s="5">
        <f t="shared" si="48"/>
        <v>1.1668190535554913E-5</v>
      </c>
      <c r="BH18" s="5">
        <f t="shared" si="49"/>
        <v>3.9286380812122846E-6</v>
      </c>
      <c r="BI18" s="5">
        <f t="shared" si="50"/>
        <v>1.0582067288751082E-6</v>
      </c>
      <c r="BJ18" s="8">
        <f t="shared" si="51"/>
        <v>0.5113451286448325</v>
      </c>
      <c r="BK18" s="8">
        <f t="shared" si="52"/>
        <v>0.28292808649622342</v>
      </c>
      <c r="BL18" s="8">
        <f t="shared" si="53"/>
        <v>0.19755267941731153</v>
      </c>
      <c r="BM18" s="8">
        <f t="shared" si="54"/>
        <v>0.34677039322451947</v>
      </c>
      <c r="BN18" s="8">
        <f t="shared" si="55"/>
        <v>0.65272016827410728</v>
      </c>
    </row>
    <row r="19" spans="1:66" x14ac:dyDescent="0.25">
      <c r="A19" t="s">
        <v>21</v>
      </c>
      <c r="B19" t="s">
        <v>274</v>
      </c>
      <c r="C19" t="s">
        <v>269</v>
      </c>
      <c r="D19" t="s">
        <v>493</v>
      </c>
      <c r="E19">
        <f>VLOOKUP(A19,home!$A$2:$E$405,3,FALSE)</f>
        <v>1.41772151898734</v>
      </c>
      <c r="F19">
        <f>VLOOKUP(B19,home!$B$2:$E$405,3,FALSE)</f>
        <v>1.59</v>
      </c>
      <c r="G19">
        <f>VLOOKUP(C19,away!$B$2:$E$405,4,FALSE)</f>
        <v>1</v>
      </c>
      <c r="H19">
        <f>VLOOKUP(A19,away!$A$2:$E$405,3,FALSE)</f>
        <v>1.3248945147679301</v>
      </c>
      <c r="I19">
        <f>VLOOKUP(C19,away!$B$2:$E$405,3,FALSE)</f>
        <v>0.88</v>
      </c>
      <c r="J19">
        <f>VLOOKUP(B19,home!$B$2:$E$405,4,FALSE)</f>
        <v>0.63</v>
      </c>
      <c r="K19" s="3">
        <f t="shared" si="56"/>
        <v>2.2541772151898707</v>
      </c>
      <c r="L19" s="3">
        <f t="shared" si="57"/>
        <v>0.73452151898734042</v>
      </c>
      <c r="M19" s="5">
        <f t="shared" si="2"/>
        <v>5.0352916640465178E-2</v>
      </c>
      <c r="N19" s="5">
        <f t="shared" si="3"/>
        <v>0.11350439740929148</v>
      </c>
      <c r="O19" s="5">
        <f t="shared" si="4"/>
        <v>3.6985300816197414E-2</v>
      </c>
      <c r="P19" s="5">
        <f t="shared" si="5"/>
        <v>8.3371422396815525E-2</v>
      </c>
      <c r="Q19" s="5">
        <f t="shared" si="6"/>
        <v>0.12792951323194054</v>
      </c>
      <c r="R19" s="5">
        <f t="shared" si="7"/>
        <v>1.3583249667858521E-2</v>
      </c>
      <c r="S19" s="5">
        <f t="shared" si="8"/>
        <v>3.4510384582580267E-2</v>
      </c>
      <c r="T19" s="5">
        <f t="shared" si="9"/>
        <v>9.3966980382436033E-2</v>
      </c>
      <c r="U19" s="5">
        <f t="shared" si="10"/>
        <v>3.0619051909522053E-2</v>
      </c>
      <c r="V19" s="5">
        <f t="shared" si="11"/>
        <v>6.3489202084354825E-3</v>
      </c>
      <c r="W19" s="5">
        <f t="shared" si="12"/>
        <v>9.6125264625923815E-2</v>
      </c>
      <c r="X19" s="5">
        <f t="shared" si="13"/>
        <v>7.060607538609362E-2</v>
      </c>
      <c r="Y19" s="5">
        <f t="shared" si="14"/>
        <v>2.5930840871164075E-2</v>
      </c>
      <c r="Z19" s="5">
        <f t="shared" si="15"/>
        <v>3.3257297262732433E-3</v>
      </c>
      <c r="AA19" s="5">
        <f t="shared" si="16"/>
        <v>7.4967841728447891E-3</v>
      </c>
      <c r="AB19" s="5">
        <f t="shared" si="17"/>
        <v>8.4495400348113849E-3</v>
      </c>
      <c r="AC19" s="5">
        <f t="shared" si="18"/>
        <v>6.5701073514847776E-4</v>
      </c>
      <c r="AD19" s="5">
        <f t="shared" si="19"/>
        <v>5.4170845330963592E-2</v>
      </c>
      <c r="AE19" s="5">
        <f t="shared" si="20"/>
        <v>3.9789651597327648E-2</v>
      </c>
      <c r="AF19" s="5">
        <f t="shared" si="21"/>
        <v>1.4613177665623081E-2</v>
      </c>
      <c r="AG19" s="5">
        <f t="shared" si="22"/>
        <v>3.5778978187284479E-3</v>
      </c>
      <c r="AH19" s="5">
        <f t="shared" si="23"/>
        <v>6.1070501257089345E-4</v>
      </c>
      <c r="AI19" s="5">
        <f t="shared" si="24"/>
        <v>1.3766373245395515E-3</v>
      </c>
      <c r="AJ19" s="5">
        <f t="shared" si="25"/>
        <v>1.5515922452785005E-3</v>
      </c>
      <c r="AK19" s="5">
        <f t="shared" si="26"/>
        <v>1.1658546288573629E-3</v>
      </c>
      <c r="AL19" s="5">
        <f t="shared" si="27"/>
        <v>4.3513602129880544E-5</v>
      </c>
      <c r="AM19" s="5">
        <f t="shared" si="28"/>
        <v>2.4422137054526553E-2</v>
      </c>
      <c r="AN19" s="5">
        <f t="shared" si="29"/>
        <v>1.7938585206207856E-2</v>
      </c>
      <c r="AO19" s="5">
        <f t="shared" si="30"/>
        <v>6.5881384270738133E-3</v>
      </c>
      <c r="AP19" s="5">
        <f t="shared" si="31"/>
        <v>1.6130431482510419E-3</v>
      </c>
      <c r="AQ19" s="5">
        <f t="shared" si="32"/>
        <v>2.9620372586136915E-4</v>
      </c>
      <c r="AR19" s="5">
        <f t="shared" si="33"/>
        <v>8.9715194697351127E-5</v>
      </c>
      <c r="AS19" s="5">
        <f t="shared" si="34"/>
        <v>2.02233947743092E-4</v>
      </c>
      <c r="AT19" s="5">
        <f t="shared" si="35"/>
        <v>2.2793557857018852E-4</v>
      </c>
      <c r="AU19" s="5">
        <f t="shared" si="36"/>
        <v>1.7126906258134651E-4</v>
      </c>
      <c r="AV19" s="5">
        <f t="shared" si="37"/>
        <v>9.6517704634449853E-5</v>
      </c>
      <c r="AW19" s="5">
        <f t="shared" si="38"/>
        <v>2.0013134542382713E-6</v>
      </c>
      <c r="AX19" s="5">
        <f t="shared" si="39"/>
        <v>9.1753041490929988E-3</v>
      </c>
      <c r="AY19" s="5">
        <f t="shared" si="40"/>
        <v>6.7394583407626354E-3</v>
      </c>
      <c r="AZ19" s="5">
        <f t="shared" si="41"/>
        <v>2.4751385888044358E-3</v>
      </c>
      <c r="BA19" s="5">
        <f t="shared" si="42"/>
        <v>6.0601418531760554E-4</v>
      </c>
      <c r="BB19" s="5">
        <f t="shared" si="43"/>
        <v>1.1128261498184078E-4</v>
      </c>
      <c r="BC19" s="5">
        <f t="shared" si="44"/>
        <v>1.6347895078669018E-5</v>
      </c>
      <c r="BD19" s="5">
        <f t="shared" si="45"/>
        <v>1.0982956847557219E-5</v>
      </c>
      <c r="BE19" s="5">
        <f t="shared" si="46"/>
        <v>2.4757531081177049E-5</v>
      </c>
      <c r="BF19" s="5">
        <f t="shared" si="47"/>
        <v>2.790393123377218E-5</v>
      </c>
      <c r="BG19" s="5">
        <f t="shared" si="48"/>
        <v>2.0966802000464739E-5</v>
      </c>
      <c r="BH19" s="5">
        <f t="shared" si="49"/>
        <v>1.1815721836211256E-5</v>
      </c>
      <c r="BI19" s="5">
        <f t="shared" si="50"/>
        <v>5.3269461888417695E-6</v>
      </c>
      <c r="BJ19" s="8">
        <f t="shared" si="51"/>
        <v>0.710196297655451</v>
      </c>
      <c r="BK19" s="8">
        <f t="shared" si="52"/>
        <v>0.18202362650633744</v>
      </c>
      <c r="BL19" s="8">
        <f t="shared" si="53"/>
        <v>0.10272814118989489</v>
      </c>
      <c r="BM19" s="8">
        <f t="shared" si="54"/>
        <v>0.56580953788807975</v>
      </c>
      <c r="BN19" s="8">
        <f t="shared" si="55"/>
        <v>0.4257268001625687</v>
      </c>
    </row>
    <row r="20" spans="1:66" x14ac:dyDescent="0.25">
      <c r="A20" t="s">
        <v>24</v>
      </c>
      <c r="B20" t="s">
        <v>182</v>
      </c>
      <c r="C20" t="s">
        <v>287</v>
      </c>
      <c r="D20" t="s">
        <v>493</v>
      </c>
      <c r="E20">
        <f>VLOOKUP(A20,home!$A$2:$E$405,3,FALSE)</f>
        <v>1.6</v>
      </c>
      <c r="F20">
        <f>VLOOKUP(B20,home!$B$2:$E$405,3,FALSE)</f>
        <v>0.87</v>
      </c>
      <c r="G20">
        <f>VLOOKUP(C20,away!$B$2:$E$405,4,FALSE)</f>
        <v>1.37</v>
      </c>
      <c r="H20">
        <f>VLOOKUP(A20,away!$A$2:$E$405,3,FALSE)</f>
        <v>1.44761904761905</v>
      </c>
      <c r="I20">
        <f>VLOOKUP(C20,away!$B$2:$E$405,3,FALSE)</f>
        <v>0.62</v>
      </c>
      <c r="J20">
        <f>VLOOKUP(B20,home!$B$2:$E$405,4,FALSE)</f>
        <v>1.31</v>
      </c>
      <c r="K20" s="3">
        <f t="shared" si="56"/>
        <v>1.9070400000000003</v>
      </c>
      <c r="L20" s="3">
        <f t="shared" si="57"/>
        <v>1.1757561904761926</v>
      </c>
      <c r="M20" s="5">
        <f t="shared" si="2"/>
        <v>4.5830925316349518E-2</v>
      </c>
      <c r="N20" s="5">
        <f t="shared" si="3"/>
        <v>8.7401407815291196E-2</v>
      </c>
      <c r="O20" s="5">
        <f t="shared" si="4"/>
        <v>5.3885994155950002E-2</v>
      </c>
      <c r="P20" s="5">
        <f t="shared" si="5"/>
        <v>0.1027627462951629</v>
      </c>
      <c r="Q20" s="5">
        <f t="shared" si="6"/>
        <v>8.333899038003649E-2</v>
      </c>
      <c r="R20" s="5">
        <f t="shared" si="7"/>
        <v>3.1678395604411089E-2</v>
      </c>
      <c r="S20" s="5">
        <f t="shared" si="8"/>
        <v>5.7604019301552435E-2</v>
      </c>
      <c r="T20" s="5">
        <f t="shared" si="9"/>
        <v>9.7986333847363771E-2</v>
      </c>
      <c r="U20" s="5">
        <f t="shared" si="10"/>
        <v>6.0411967553436127E-2</v>
      </c>
      <c r="V20" s="5">
        <f t="shared" si="11"/>
        <v>1.4351171495392454E-2</v>
      </c>
      <c r="W20" s="5">
        <f t="shared" si="12"/>
        <v>5.297692940478161E-2</v>
      </c>
      <c r="X20" s="5">
        <f t="shared" si="13"/>
        <v>6.2287952700092207E-2</v>
      </c>
      <c r="Y20" s="5">
        <f t="shared" si="14"/>
        <v>3.6617722989610857E-2</v>
      </c>
      <c r="Z20" s="5">
        <f t="shared" si="15"/>
        <v>1.2415356578746714E-2</v>
      </c>
      <c r="AA20" s="5">
        <f t="shared" si="16"/>
        <v>2.3676581609933137E-2</v>
      </c>
      <c r="AB20" s="5">
        <f t="shared" si="17"/>
        <v>2.2576094096703452E-2</v>
      </c>
      <c r="AC20" s="5">
        <f t="shared" si="18"/>
        <v>2.011149929386882E-3</v>
      </c>
      <c r="AD20" s="5">
        <f t="shared" si="19"/>
        <v>2.5257280863023684E-2</v>
      </c>
      <c r="AE20" s="5">
        <f t="shared" si="20"/>
        <v>2.9696404329295965E-2</v>
      </c>
      <c r="AF20" s="5">
        <f t="shared" si="21"/>
        <v>1.7457865612526876E-2</v>
      </c>
      <c r="AG20" s="5">
        <f t="shared" si="22"/>
        <v>6.842064522143307E-3</v>
      </c>
      <c r="AH20" s="5">
        <f t="shared" si="23"/>
        <v>3.6493580886076942E-3</v>
      </c>
      <c r="AI20" s="5">
        <f t="shared" si="24"/>
        <v>6.9594718492984181E-3</v>
      </c>
      <c r="AJ20" s="5">
        <f t="shared" si="25"/>
        <v>6.63599559774303E-3</v>
      </c>
      <c r="AK20" s="5">
        <f t="shared" si="26"/>
        <v>4.2183696815732905E-3</v>
      </c>
      <c r="AL20" s="5">
        <f t="shared" si="27"/>
        <v>1.8037714798779485E-4</v>
      </c>
      <c r="AM20" s="5">
        <f t="shared" si="28"/>
        <v>9.6333289794041377E-3</v>
      </c>
      <c r="AN20" s="5">
        <f t="shared" si="29"/>
        <v>1.1326446182428118E-2</v>
      </c>
      <c r="AO20" s="5">
        <f t="shared" si="30"/>
        <v>6.6585696075426521E-3</v>
      </c>
      <c r="AP20" s="5">
        <f t="shared" si="31"/>
        <v>2.6096181452616349E-3</v>
      </c>
      <c r="AQ20" s="5">
        <f t="shared" si="32"/>
        <v>7.6706867226759205E-4</v>
      </c>
      <c r="AR20" s="5">
        <f t="shared" si="33"/>
        <v>8.581510727889716E-4</v>
      </c>
      <c r="AS20" s="5">
        <f t="shared" si="34"/>
        <v>1.6365284218514806E-3</v>
      </c>
      <c r="AT20" s="5">
        <f t="shared" si="35"/>
        <v>1.5604625808038244E-3</v>
      </c>
      <c r="AU20" s="5">
        <f t="shared" si="36"/>
        <v>9.919548533653753E-4</v>
      </c>
      <c r="AV20" s="5">
        <f t="shared" si="37"/>
        <v>4.7292439589047638E-4</v>
      </c>
      <c r="AW20" s="5">
        <f t="shared" si="38"/>
        <v>1.1234560608832673E-5</v>
      </c>
      <c r="AX20" s="5">
        <f t="shared" si="39"/>
        <v>3.0618572828138122E-3</v>
      </c>
      <c r="AY20" s="5">
        <f t="shared" si="40"/>
        <v>3.5999976546229541E-3</v>
      </c>
      <c r="AZ20" s="5">
        <f t="shared" si="41"/>
        <v>2.1163597640613571E-3</v>
      </c>
      <c r="BA20" s="5">
        <f t="shared" si="42"/>
        <v>8.2944103128995835E-4</v>
      </c>
      <c r="BB20" s="5">
        <f t="shared" si="43"/>
        <v>2.4380510679353152E-4</v>
      </c>
      <c r="BC20" s="5">
        <f t="shared" si="44"/>
        <v>5.7331072716440735E-5</v>
      </c>
      <c r="BD20" s="5">
        <f t="shared" si="45"/>
        <v>1.6816273936590346E-4</v>
      </c>
      <c r="BE20" s="5">
        <f t="shared" si="46"/>
        <v>3.2069307048035255E-4</v>
      </c>
      <c r="BF20" s="5">
        <f t="shared" si="47"/>
        <v>3.0578725656442586E-4</v>
      </c>
      <c r="BG20" s="5">
        <f t="shared" si="48"/>
        <v>1.9438284325287426E-4</v>
      </c>
      <c r="BH20" s="5">
        <f t="shared" si="49"/>
        <v>9.2673964349240353E-5</v>
      </c>
      <c r="BI20" s="5">
        <f t="shared" si="50"/>
        <v>3.5346591394515068E-5</v>
      </c>
      <c r="BJ20" s="8">
        <f t="shared" si="51"/>
        <v>0.5407667759633682</v>
      </c>
      <c r="BK20" s="8">
        <f t="shared" si="52"/>
        <v>0.22634038714045493</v>
      </c>
      <c r="BL20" s="8">
        <f t="shared" si="53"/>
        <v>0.22032929602776363</v>
      </c>
      <c r="BM20" s="8">
        <f t="shared" si="54"/>
        <v>0.59136459304911804</v>
      </c>
      <c r="BN20" s="8">
        <f t="shared" si="55"/>
        <v>0.40489845956720122</v>
      </c>
    </row>
    <row r="21" spans="1:66" x14ac:dyDescent="0.25">
      <c r="A21" t="s">
        <v>27</v>
      </c>
      <c r="B21" t="s">
        <v>30</v>
      </c>
      <c r="C21" t="s">
        <v>193</v>
      </c>
      <c r="D21" t="s">
        <v>493</v>
      </c>
      <c r="E21">
        <f>VLOOKUP(A21,home!$A$2:$E$405,3,FALSE)</f>
        <v>1.30952380952381</v>
      </c>
      <c r="F21">
        <f>VLOOKUP(B21,home!$B$2:$E$405,3,FALSE)</f>
        <v>0.84</v>
      </c>
      <c r="G21">
        <f>VLOOKUP(C21,away!$B$2:$E$405,4,FALSE)</f>
        <v>0.76</v>
      </c>
      <c r="H21">
        <f>VLOOKUP(A21,away!$A$2:$E$405,3,FALSE)</f>
        <v>1.0904761904761899</v>
      </c>
      <c r="I21">
        <f>VLOOKUP(C21,away!$B$2:$E$405,3,FALSE)</f>
        <v>0.83</v>
      </c>
      <c r="J21">
        <f>VLOOKUP(B21,home!$B$2:$E$405,4,FALSE)</f>
        <v>1.01</v>
      </c>
      <c r="K21" s="3">
        <f t="shared" si="56"/>
        <v>0.8360000000000003</v>
      </c>
      <c r="L21" s="3">
        <f t="shared" si="57"/>
        <v>0.91414619047619006</v>
      </c>
      <c r="M21" s="5">
        <f t="shared" si="2"/>
        <v>0.17374854121173056</v>
      </c>
      <c r="N21" s="5">
        <f t="shared" si="3"/>
        <v>0.1452537804530068</v>
      </c>
      <c r="O21" s="5">
        <f t="shared" si="4"/>
        <v>0.1588315670494988</v>
      </c>
      <c r="P21" s="5">
        <f t="shared" si="5"/>
        <v>0.13278319005338104</v>
      </c>
      <c r="Q21" s="5">
        <f t="shared" si="6"/>
        <v>6.0716080229356859E-2</v>
      </c>
      <c r="R21" s="5">
        <f t="shared" si="7"/>
        <v>7.2597635972831434E-2</v>
      </c>
      <c r="S21" s="5">
        <f t="shared" si="8"/>
        <v>2.5369098695434016E-2</v>
      </c>
      <c r="T21" s="5">
        <f t="shared" si="9"/>
        <v>5.5503373442313292E-2</v>
      </c>
      <c r="U21" s="5">
        <f t="shared" si="10"/>
        <v>6.0691623673287093E-2</v>
      </c>
      <c r="V21" s="5">
        <f t="shared" si="11"/>
        <v>2.1541922533348046E-3</v>
      </c>
      <c r="W21" s="5">
        <f t="shared" si="12"/>
        <v>1.6919547690580787E-2</v>
      </c>
      <c r="X21" s="5">
        <f t="shared" si="13"/>
        <v>1.5466940065924644E-2</v>
      </c>
      <c r="Y21" s="5">
        <f t="shared" si="14"/>
        <v>7.0695221697942819E-3</v>
      </c>
      <c r="Z21" s="5">
        <f t="shared" si="15"/>
        <v>2.2121617454047029E-2</v>
      </c>
      <c r="AA21" s="5">
        <f t="shared" si="16"/>
        <v>1.8493672191583321E-2</v>
      </c>
      <c r="AB21" s="5">
        <f t="shared" si="17"/>
        <v>7.7303549760818309E-3</v>
      </c>
      <c r="AC21" s="5">
        <f t="shared" si="18"/>
        <v>1.0289313704133006E-4</v>
      </c>
      <c r="AD21" s="5">
        <f t="shared" si="19"/>
        <v>3.5361854673313848E-3</v>
      </c>
      <c r="AE21" s="5">
        <f t="shared" si="20"/>
        <v>3.2325904737782515E-3</v>
      </c>
      <c r="AF21" s="5">
        <f t="shared" si="21"/>
        <v>1.4775301334870052E-3</v>
      </c>
      <c r="AG21" s="5">
        <f t="shared" si="22"/>
        <v>4.5022618094697422E-4</v>
      </c>
      <c r="AH21" s="5">
        <f t="shared" si="23"/>
        <v>5.05559808069717E-3</v>
      </c>
      <c r="AI21" s="5">
        <f t="shared" si="24"/>
        <v>4.2264799954628354E-3</v>
      </c>
      <c r="AJ21" s="5">
        <f t="shared" si="25"/>
        <v>1.7666686381034658E-3</v>
      </c>
      <c r="AK21" s="5">
        <f t="shared" si="26"/>
        <v>4.9231166048483268E-4</v>
      </c>
      <c r="AL21" s="5">
        <f t="shared" si="27"/>
        <v>3.1453453078028148E-6</v>
      </c>
      <c r="AM21" s="5">
        <f t="shared" si="28"/>
        <v>5.9125021013780785E-4</v>
      </c>
      <c r="AN21" s="5">
        <f t="shared" si="29"/>
        <v>5.4048912721572397E-4</v>
      </c>
      <c r="AO21" s="5">
        <f t="shared" si="30"/>
        <v>2.4704303831902738E-4</v>
      </c>
      <c r="AP21" s="5">
        <f t="shared" si="31"/>
        <v>7.527781745433414E-5</v>
      </c>
      <c r="AQ21" s="5">
        <f t="shared" si="32"/>
        <v>1.7203732513310396E-5</v>
      </c>
      <c r="AR21" s="5">
        <f t="shared" si="33"/>
        <v>9.2431114520961151E-4</v>
      </c>
      <c r="AS21" s="5">
        <f t="shared" si="34"/>
        <v>7.7272411739523548E-4</v>
      </c>
      <c r="AT21" s="5">
        <f t="shared" si="35"/>
        <v>3.2299868107120856E-4</v>
      </c>
      <c r="AU21" s="5">
        <f t="shared" si="36"/>
        <v>9.0008965791843481E-5</v>
      </c>
      <c r="AV21" s="5">
        <f t="shared" si="37"/>
        <v>1.8811873850495294E-5</v>
      </c>
      <c r="AW21" s="5">
        <f t="shared" si="38"/>
        <v>6.6770981672195692E-8</v>
      </c>
      <c r="AX21" s="5">
        <f t="shared" si="39"/>
        <v>8.2380862612534592E-5</v>
      </c>
      <c r="AY21" s="5">
        <f t="shared" si="40"/>
        <v>7.5308151725390882E-5</v>
      </c>
      <c r="AZ21" s="5">
        <f t="shared" si="41"/>
        <v>3.4421330005784494E-5</v>
      </c>
      <c r="BA21" s="5">
        <f t="shared" si="42"/>
        <v>1.0488709231970558E-5</v>
      </c>
      <c r="BB21" s="5">
        <f t="shared" si="43"/>
        <v>2.3970533968545824E-6</v>
      </c>
      <c r="BC21" s="5">
        <f t="shared" si="44"/>
        <v>4.3825144622052566E-7</v>
      </c>
      <c r="BD21" s="5">
        <f t="shared" si="45"/>
        <v>1.4082591870134172E-4</v>
      </c>
      <c r="BE21" s="5">
        <f t="shared" si="46"/>
        <v>1.1773046803432172E-4</v>
      </c>
      <c r="BF21" s="5">
        <f t="shared" si="47"/>
        <v>4.9211335638346496E-5</v>
      </c>
      <c r="BG21" s="5">
        <f t="shared" si="48"/>
        <v>1.3713558864552564E-5</v>
      </c>
      <c r="BH21" s="5">
        <f t="shared" si="49"/>
        <v>2.8661338026914863E-6</v>
      </c>
      <c r="BI21" s="5">
        <f t="shared" si="50"/>
        <v>4.7921757181001676E-7</v>
      </c>
      <c r="BJ21" s="8">
        <f t="shared" si="51"/>
        <v>0.31130247459057919</v>
      </c>
      <c r="BK21" s="8">
        <f t="shared" si="52"/>
        <v>0.33423636884795493</v>
      </c>
      <c r="BL21" s="8">
        <f t="shared" si="53"/>
        <v>0.33233959365396232</v>
      </c>
      <c r="BM21" s="8">
        <f t="shared" si="54"/>
        <v>0.25599401819599432</v>
      </c>
      <c r="BN21" s="8">
        <f t="shared" si="55"/>
        <v>0.74393079496980541</v>
      </c>
    </row>
    <row r="22" spans="1:66" x14ac:dyDescent="0.25">
      <c r="A22" t="s">
        <v>340</v>
      </c>
      <c r="B22" t="s">
        <v>429</v>
      </c>
      <c r="C22" t="s">
        <v>390</v>
      </c>
      <c r="D22" t="s">
        <v>493</v>
      </c>
      <c r="E22">
        <f>VLOOKUP(A22,home!$A$2:$E$405,3,FALSE)</f>
        <v>1.36279069767442</v>
      </c>
      <c r="F22">
        <f>VLOOKUP(B22,home!$B$2:$E$405,3,FALSE)</f>
        <v>0.8</v>
      </c>
      <c r="G22">
        <f>VLOOKUP(C22,away!$B$2:$E$405,4,FALSE)</f>
        <v>1.33</v>
      </c>
      <c r="H22">
        <f>VLOOKUP(A22,away!$A$2:$E$405,3,FALSE)</f>
        <v>1.15348837209302</v>
      </c>
      <c r="I22">
        <f>VLOOKUP(C22,away!$B$2:$E$405,3,FALSE)</f>
        <v>0.8</v>
      </c>
      <c r="J22">
        <f>VLOOKUP(B22,home!$B$2:$E$405,4,FALSE)</f>
        <v>1.5</v>
      </c>
      <c r="K22" s="3">
        <f t="shared" si="56"/>
        <v>1.4500093023255829</v>
      </c>
      <c r="L22" s="3">
        <f t="shared" si="57"/>
        <v>1.384186046511624</v>
      </c>
      <c r="M22" s="5">
        <f t="shared" si="2"/>
        <v>5.8765792778112523E-2</v>
      </c>
      <c r="N22" s="5">
        <f t="shared" si="3"/>
        <v>8.521094618680071E-2</v>
      </c>
      <c r="O22" s="5">
        <f t="shared" si="4"/>
        <v>8.134279037565692E-2</v>
      </c>
      <c r="P22" s="5">
        <f t="shared" si="5"/>
        <v>0.11794780272182241</v>
      </c>
      <c r="Q22" s="5">
        <f t="shared" si="6"/>
        <v>6.1778332315412854E-2</v>
      </c>
      <c r="R22" s="5">
        <f t="shared" si="7"/>
        <v>5.6296777711152171E-2</v>
      </c>
      <c r="S22" s="5">
        <f t="shared" si="8"/>
        <v>5.9182746923170035E-2</v>
      </c>
      <c r="T22" s="5">
        <f t="shared" si="9"/>
        <v>8.5512705567752617E-2</v>
      </c>
      <c r="U22" s="5">
        <f t="shared" si="10"/>
        <v>8.1630851372126181E-2</v>
      </c>
      <c r="V22" s="5">
        <f t="shared" si="11"/>
        <v>1.3198296016615641E-2</v>
      </c>
      <c r="W22" s="5">
        <f t="shared" si="12"/>
        <v>2.9859718846503267E-2</v>
      </c>
      <c r="X22" s="5">
        <f t="shared" si="13"/>
        <v>4.1331406180089986E-2</v>
      </c>
      <c r="Y22" s="5">
        <f t="shared" si="14"/>
        <v>2.8605177858592439E-2</v>
      </c>
      <c r="Z22" s="5">
        <f t="shared" si="15"/>
        <v>2.5975071390447822E-2</v>
      </c>
      <c r="AA22" s="5">
        <f t="shared" si="16"/>
        <v>3.7664095144720453E-2</v>
      </c>
      <c r="AB22" s="5">
        <f t="shared" si="17"/>
        <v>2.7306644161760246E-2</v>
      </c>
      <c r="AC22" s="5">
        <f t="shared" si="18"/>
        <v>1.655629428745447E-3</v>
      </c>
      <c r="AD22" s="5">
        <f t="shared" si="19"/>
        <v>1.0824217523064067E-2</v>
      </c>
      <c r="AE22" s="5">
        <f t="shared" si="20"/>
        <v>1.4982730859831893E-2</v>
      </c>
      <c r="AF22" s="5">
        <f t="shared" si="21"/>
        <v>1.0369443497409208E-2</v>
      </c>
      <c r="AG22" s="5">
        <f t="shared" si="22"/>
        <v>4.7844129997348418E-3</v>
      </c>
      <c r="AH22" s="5">
        <f t="shared" si="23"/>
        <v>8.9885828439502883E-3</v>
      </c>
      <c r="AI22" s="5">
        <f t="shared" si="24"/>
        <v>1.3033528738452061E-2</v>
      </c>
      <c r="AJ22" s="5">
        <f t="shared" si="25"/>
        <v>9.4493689564416564E-3</v>
      </c>
      <c r="AK22" s="5">
        <f t="shared" si="26"/>
        <v>4.5672242959823289E-3</v>
      </c>
      <c r="AL22" s="5">
        <f t="shared" si="27"/>
        <v>1.3291940362614708E-4</v>
      </c>
      <c r="AM22" s="5">
        <f t="shared" si="28"/>
        <v>3.1390432197676938E-3</v>
      </c>
      <c r="AN22" s="5">
        <f t="shared" si="29"/>
        <v>4.3450198241993627E-3</v>
      </c>
      <c r="AO22" s="5">
        <f t="shared" si="30"/>
        <v>3.0071579062365748E-3</v>
      </c>
      <c r="AP22" s="5">
        <f t="shared" si="31"/>
        <v>1.3874886711565928E-3</v>
      </c>
      <c r="AQ22" s="5">
        <f t="shared" si="32"/>
        <v>4.801356145769776E-4</v>
      </c>
      <c r="AR22" s="5">
        <f t="shared" si="33"/>
        <v>2.4883741901019513E-3</v>
      </c>
      <c r="AS22" s="5">
        <f t="shared" si="34"/>
        <v>3.6081657233147176E-3</v>
      </c>
      <c r="AT22" s="5">
        <f t="shared" si="35"/>
        <v>2.6159369315693288E-3</v>
      </c>
      <c r="AU22" s="5">
        <f t="shared" si="36"/>
        <v>1.2643776283575228E-3</v>
      </c>
      <c r="AV22" s="5">
        <f t="shared" si="37"/>
        <v>4.5833983069269171E-4</v>
      </c>
      <c r="AW22" s="5">
        <f t="shared" si="38"/>
        <v>7.4105618892923136E-6</v>
      </c>
      <c r="AX22" s="5">
        <f t="shared" si="39"/>
        <v>7.5860697817753463E-4</v>
      </c>
      <c r="AY22" s="5">
        <f t="shared" si="40"/>
        <v>1.0500531939796915E-3</v>
      </c>
      <c r="AZ22" s="5">
        <f t="shared" si="41"/>
        <v>7.2673448960082639E-4</v>
      </c>
      <c r="BA22" s="5">
        <f t="shared" si="42"/>
        <v>3.3531191334140373E-4</v>
      </c>
      <c r="BB22" s="5">
        <f t="shared" si="43"/>
        <v>1.1603351791907145E-4</v>
      </c>
      <c r="BC22" s="5">
        <f t="shared" si="44"/>
        <v>3.2122395286247028E-5</v>
      </c>
      <c r="BD22" s="5">
        <f t="shared" si="45"/>
        <v>5.7406213873979718E-4</v>
      </c>
      <c r="BE22" s="5">
        <f t="shared" si="46"/>
        <v>8.3239544128562511E-4</v>
      </c>
      <c r="BF22" s="5">
        <f t="shared" si="47"/>
        <v>6.0349056653878261E-4</v>
      </c>
      <c r="BG22" s="5">
        <f t="shared" si="48"/>
        <v>2.916889784489903E-4</v>
      </c>
      <c r="BH22" s="5">
        <f t="shared" si="49"/>
        <v>1.0573793303422061E-4</v>
      </c>
      <c r="BI22" s="5">
        <f t="shared" si="50"/>
        <v>3.0664197301659876E-5</v>
      </c>
      <c r="BJ22" s="8">
        <f t="shared" si="51"/>
        <v>0.38863679955943392</v>
      </c>
      <c r="BK22" s="8">
        <f t="shared" si="52"/>
        <v>0.25193324046607191</v>
      </c>
      <c r="BL22" s="8">
        <f t="shared" si="53"/>
        <v>0.33315309715962754</v>
      </c>
      <c r="BM22" s="8">
        <f t="shared" si="54"/>
        <v>0.537313123854533</v>
      </c>
      <c r="BN22" s="8">
        <f t="shared" si="55"/>
        <v>0.46134244208895758</v>
      </c>
    </row>
    <row r="23" spans="1:66" x14ac:dyDescent="0.25">
      <c r="A23" t="s">
        <v>342</v>
      </c>
      <c r="B23" t="s">
        <v>436</v>
      </c>
      <c r="C23" t="s">
        <v>409</v>
      </c>
      <c r="D23" t="s">
        <v>493</v>
      </c>
      <c r="E23">
        <f>VLOOKUP(A23,home!$A$2:$E$405,3,FALSE)</f>
        <v>1.1178707224334601</v>
      </c>
      <c r="F23">
        <f>VLOOKUP(B23,home!$B$2:$E$405,3,FALSE)</f>
        <v>0.97</v>
      </c>
      <c r="G23">
        <f>VLOOKUP(C23,away!$B$2:$E$405,4,FALSE)</f>
        <v>1.04</v>
      </c>
      <c r="H23">
        <f>VLOOKUP(A23,away!$A$2:$E$405,3,FALSE)</f>
        <v>0.85171102661596998</v>
      </c>
      <c r="I23">
        <f>VLOOKUP(C23,away!$B$2:$E$405,3,FALSE)</f>
        <v>0.82</v>
      </c>
      <c r="J23">
        <f>VLOOKUP(B23,home!$B$2:$E$405,4,FALSE)</f>
        <v>0.98</v>
      </c>
      <c r="K23" s="3">
        <f t="shared" si="56"/>
        <v>1.1277079847908744</v>
      </c>
      <c r="L23" s="3">
        <f t="shared" si="57"/>
        <v>0.68443498098859346</v>
      </c>
      <c r="M23" s="5">
        <f t="shared" si="2"/>
        <v>0.16330380709422423</v>
      </c>
      <c r="N23" s="5">
        <f t="shared" si="3"/>
        <v>0.18415900720690534</v>
      </c>
      <c r="O23" s="5">
        <f t="shared" si="4"/>
        <v>0.11177083810390029</v>
      </c>
      <c r="P23" s="5">
        <f t="shared" si="5"/>
        <v>0.12604486659653646</v>
      </c>
      <c r="Q23" s="5">
        <f t="shared" si="6"/>
        <v>0.1038387914491937</v>
      </c>
      <c r="R23" s="5">
        <f t="shared" si="7"/>
        <v>3.8249935726361074E-2</v>
      </c>
      <c r="S23" s="5">
        <f t="shared" si="8"/>
        <v>2.4321705473424611E-2</v>
      </c>
      <c r="T23" s="5">
        <f t="shared" si="9"/>
        <v>7.1070901251407401E-2</v>
      </c>
      <c r="U23" s="5">
        <f t="shared" si="10"/>
        <v>4.3134757936355121E-2</v>
      </c>
      <c r="V23" s="5">
        <f t="shared" si="11"/>
        <v>2.0858370095909158E-3</v>
      </c>
      <c r="W23" s="5">
        <f t="shared" si="12"/>
        <v>3.9033278082763356E-2</v>
      </c>
      <c r="X23" s="5">
        <f t="shared" si="13"/>
        <v>2.6715740942498616E-2</v>
      </c>
      <c r="Y23" s="5">
        <f t="shared" si="14"/>
        <v>9.1425938220376125E-3</v>
      </c>
      <c r="Z23" s="5">
        <f t="shared" si="15"/>
        <v>8.726531343895623E-3</v>
      </c>
      <c r="AA23" s="5">
        <f t="shared" si="16"/>
        <v>9.8409790760389353E-3</v>
      </c>
      <c r="AB23" s="5">
        <f t="shared" si="17"/>
        <v>5.5488753411045161E-3</v>
      </c>
      <c r="AC23" s="5">
        <f t="shared" si="18"/>
        <v>1.006211414686701E-4</v>
      </c>
      <c r="AD23" s="5">
        <f t="shared" si="19"/>
        <v>1.100453484162372E-2</v>
      </c>
      <c r="AE23" s="5">
        <f t="shared" si="20"/>
        <v>7.5318885951150445E-3</v>
      </c>
      <c r="AF23" s="5">
        <f t="shared" si="21"/>
        <v>2.5775440137028845E-3</v>
      </c>
      <c r="AG23" s="5">
        <f t="shared" si="22"/>
        <v>5.8805376267199896E-4</v>
      </c>
      <c r="AH23" s="5">
        <f t="shared" si="23"/>
        <v>1.493185828613891E-3</v>
      </c>
      <c r="AI23" s="5">
        <f t="shared" si="24"/>
        <v>1.6838775817044631E-3</v>
      </c>
      <c r="AJ23" s="5">
        <f t="shared" si="25"/>
        <v>9.4946109714923589E-4</v>
      </c>
      <c r="AK23" s="5">
        <f t="shared" si="26"/>
        <v>3.5690495350116567E-4</v>
      </c>
      <c r="AL23" s="5">
        <f t="shared" si="27"/>
        <v>3.1065481151684206E-6</v>
      </c>
      <c r="AM23" s="5">
        <f t="shared" si="28"/>
        <v>2.481980361961688E-3</v>
      </c>
      <c r="AN23" s="5">
        <f t="shared" si="29"/>
        <v>1.6987541818533102E-3</v>
      </c>
      <c r="AO23" s="5">
        <f t="shared" si="30"/>
        <v>5.8134339308053189E-4</v>
      </c>
      <c r="AP23" s="5">
        <f t="shared" si="31"/>
        <v>1.3263058473030612E-4</v>
      </c>
      <c r="AQ23" s="5">
        <f t="shared" si="32"/>
        <v>2.2694252934598271E-5</v>
      </c>
      <c r="AR23" s="5">
        <f t="shared" si="33"/>
        <v>2.0439772284395718E-4</v>
      </c>
      <c r="AS23" s="5">
        <f t="shared" si="34"/>
        <v>2.3050094412420264E-4</v>
      </c>
      <c r="AT23" s="5">
        <f t="shared" si="35"/>
        <v>1.2996887759534931E-4</v>
      </c>
      <c r="AU23" s="5">
        <f t="shared" si="36"/>
        <v>4.8855647012861046E-5</v>
      </c>
      <c r="AV23" s="5">
        <f t="shared" si="37"/>
        <v>1.3773725809631962E-5</v>
      </c>
      <c r="AW23" s="5">
        <f t="shared" si="38"/>
        <v>6.6604632616875601E-8</v>
      </c>
      <c r="AX23" s="5">
        <f t="shared" si="39"/>
        <v>4.6649151204639007E-4</v>
      </c>
      <c r="AY23" s="5">
        <f t="shared" si="40"/>
        <v>3.1928310917881119E-4</v>
      </c>
      <c r="AZ23" s="5">
        <f t="shared" si="41"/>
        <v>1.0926426438038932E-4</v>
      </c>
      <c r="BA23" s="5">
        <f t="shared" si="42"/>
        <v>2.4928094904641477E-5</v>
      </c>
      <c r="BB23" s="5">
        <f t="shared" si="43"/>
        <v>4.2654150405350345E-6</v>
      </c>
      <c r="BC23" s="5">
        <f t="shared" si="44"/>
        <v>5.8387985243541157E-7</v>
      </c>
      <c r="BD23" s="5">
        <f t="shared" si="45"/>
        <v>2.3316158591469271E-5</v>
      </c>
      <c r="BE23" s="5">
        <f t="shared" si="46"/>
        <v>2.6293818218250244E-5</v>
      </c>
      <c r="BF23" s="5">
        <f t="shared" si="47"/>
        <v>1.4825874377680286E-5</v>
      </c>
      <c r="BG23" s="5">
        <f t="shared" si="48"/>
        <v>5.5730856390721631E-6</v>
      </c>
      <c r="BH23" s="5">
        <f t="shared" si="49"/>
        <v>1.5712032937762583E-6</v>
      </c>
      <c r="BI23" s="5">
        <f t="shared" si="50"/>
        <v>3.5437170002424144E-7</v>
      </c>
      <c r="BJ23" s="8">
        <f t="shared" si="51"/>
        <v>0.46150455301788335</v>
      </c>
      <c r="BK23" s="8">
        <f t="shared" si="52"/>
        <v>0.31617922697253892</v>
      </c>
      <c r="BL23" s="8">
        <f t="shared" si="53"/>
        <v>0.2137282470739349</v>
      </c>
      <c r="BM23" s="8">
        <f t="shared" si="54"/>
        <v>0.27245209572658546</v>
      </c>
      <c r="BN23" s="8">
        <f t="shared" si="55"/>
        <v>0.72736724617712112</v>
      </c>
    </row>
    <row r="24" spans="1:66" x14ac:dyDescent="0.25">
      <c r="A24" t="s">
        <v>40</v>
      </c>
      <c r="B24" t="s">
        <v>318</v>
      </c>
      <c r="C24" t="s">
        <v>42</v>
      </c>
      <c r="D24" t="s">
        <v>493</v>
      </c>
      <c r="E24">
        <f>VLOOKUP(A24,home!$A$2:$E$405,3,FALSE)</f>
        <v>1.5125</v>
      </c>
      <c r="F24">
        <f>VLOOKUP(B24,home!$B$2:$E$405,3,FALSE)</f>
        <v>0.88</v>
      </c>
      <c r="G24">
        <f>VLOOKUP(C24,away!$B$2:$E$405,4,FALSE)</f>
        <v>0.94</v>
      </c>
      <c r="H24">
        <f>VLOOKUP(A24,away!$A$2:$E$405,3,FALSE)</f>
        <v>1.1875</v>
      </c>
      <c r="I24">
        <f>VLOOKUP(C24,away!$B$2:$E$405,3,FALSE)</f>
        <v>0.77</v>
      </c>
      <c r="J24">
        <f>VLOOKUP(B24,home!$B$2:$E$405,4,FALSE)</f>
        <v>0.84</v>
      </c>
      <c r="K24" s="3">
        <f t="shared" si="56"/>
        <v>1.2511399999999999</v>
      </c>
      <c r="L24" s="3">
        <f t="shared" si="57"/>
        <v>0.76807500000000006</v>
      </c>
      <c r="M24" s="5">
        <f t="shared" ref="M24:M87" si="58">_xlfn.POISSON.DIST(0,K24,FALSE) * _xlfn.POISSON.DIST(0,L24,FALSE)</f>
        <v>0.13275964050371378</v>
      </c>
      <c r="N24" s="5">
        <f t="shared" ref="N24:N87" si="59">_xlfn.POISSON.DIST(1,K24,FALSE) * _xlfn.POISSON.DIST(0,L24,FALSE)</f>
        <v>0.16610089661981642</v>
      </c>
      <c r="O24" s="5">
        <f t="shared" ref="O24:O87" si="60">_xlfn.POISSON.DIST(0,K24,FALSE) * _xlfn.POISSON.DIST(1,L24,FALSE)</f>
        <v>0.10196936087988996</v>
      </c>
      <c r="P24" s="5">
        <f t="shared" ref="P24:P87" si="61">_xlfn.POISSON.DIST(1,K24,FALSE) * _xlfn.POISSON.DIST(1,L24,FALSE)</f>
        <v>0.12757794617126553</v>
      </c>
      <c r="Q24" s="5">
        <f t="shared" ref="Q24:Q87" si="62">_xlfn.POISSON.DIST(2,K24,FALSE) * _xlfn.POISSON.DIST(0,L24,FALSE)</f>
        <v>0.10390773789845859</v>
      </c>
      <c r="R24" s="5">
        <f t="shared" ref="R24:R87" si="63">_xlfn.POISSON.DIST(0,K24,FALSE) * _xlfn.POISSON.DIST(2,L24,FALSE)</f>
        <v>3.9160058428910738E-2</v>
      </c>
      <c r="S24" s="5">
        <f t="shared" ref="S24:S87" si="64">_xlfn.POISSON.DIST(2,K24,FALSE) * _xlfn.POISSON.DIST(2,L24,FALSE)</f>
        <v>3.0649624177053685E-2</v>
      </c>
      <c r="T24" s="5">
        <f t="shared" ref="T24:T87" si="65">_xlfn.POISSON.DIST(2,K24,FALSE) * _xlfn.POISSON.DIST(1,L24,FALSE)</f>
        <v>7.9808935786358587E-2</v>
      </c>
      <c r="U24" s="5">
        <f t="shared" ref="U24:U87" si="66">_xlfn.POISSON.DIST(1,K24,FALSE) * _xlfn.POISSON.DIST(2,L24,FALSE)</f>
        <v>4.899471550274738E-2</v>
      </c>
      <c r="V24" s="5">
        <f t="shared" ref="V24:V87" si="67">_xlfn.POISSON.DIST(3,K24,FALSE) * _xlfn.POISSON.DIST(3,L24,FALSE)</f>
        <v>3.2725943990822783E-3</v>
      </c>
      <c r="W24" s="5">
        <f t="shared" ref="W24:W87" si="68">_xlfn.POISSON.DIST(3,K24,FALSE) * _xlfn.POISSON.DIST(0,L24,FALSE)</f>
        <v>4.3334375731425831E-2</v>
      </c>
      <c r="X24" s="5">
        <f t="shared" ref="X24:X87" si="69">_xlfn.POISSON.DIST(3,K24,FALSE) * _xlfn.POISSON.DIST(1,L24,FALSE)</f>
        <v>3.3284050639914901E-2</v>
      </c>
      <c r="Y24" s="5">
        <f t="shared" ref="Y24:Y87" si="70">_xlfn.POISSON.DIST(3,K24,FALSE) * _xlfn.POISSON.DIST(2,L24,FALSE)</f>
        <v>1.2782323597626318E-2</v>
      </c>
      <c r="Z24" s="5">
        <f t="shared" ref="Z24:Z87" si="71">_xlfn.POISSON.DIST(0,K24,FALSE) * _xlfn.POISSON.DIST(3,L24,FALSE)</f>
        <v>1.0025953959261874E-2</v>
      </c>
      <c r="AA24" s="5">
        <f t="shared" ref="AA24:AA87" si="72">_xlfn.POISSON.DIST(1,K24,FALSE) * _xlfn.POISSON.DIST(3,L24,FALSE)</f>
        <v>1.2543872036590898E-2</v>
      </c>
      <c r="AB24" s="5">
        <f t="shared" ref="AB24:AB87" si="73">_xlfn.POISSON.DIST(2,K24,FALSE) * _xlfn.POISSON.DIST(3,L24,FALSE)</f>
        <v>7.8470700299301706E-3</v>
      </c>
      <c r="AC24" s="5">
        <f t="shared" ref="AC24:AC87" si="74">_xlfn.POISSON.DIST(4,K24,FALSE) * _xlfn.POISSON.DIST(4,L24,FALSE)</f>
        <v>1.9655393315618785E-4</v>
      </c>
      <c r="AD24" s="5">
        <f t="shared" ref="AD24:AD87" si="75">_xlfn.POISSON.DIST(4,K24,FALSE) * _xlfn.POISSON.DIST(0,L24,FALSE)</f>
        <v>1.3554342713154024E-2</v>
      </c>
      <c r="AE24" s="5">
        <f t="shared" ref="AE24:AE87" si="76">_xlfn.POISSON.DIST(4,K24,FALSE) * _xlfn.POISSON.DIST(1,L24,FALSE)</f>
        <v>1.0410751779405779E-2</v>
      </c>
      <c r="AF24" s="5">
        <f t="shared" ref="AF24:AF87" si="77">_xlfn.POISSON.DIST(4,K24,FALSE) * _xlfn.POISSON.DIST(2,L24,FALSE)</f>
        <v>3.9981190864835465E-3</v>
      </c>
      <c r="AG24" s="5">
        <f t="shared" ref="AG24:AG87" si="78">_xlfn.POISSON.DIST(4,K24,FALSE) * _xlfn.POISSON.DIST(3,L24,FALSE)</f>
        <v>1.0236184391169501E-3</v>
      </c>
      <c r="AH24" s="5">
        <f t="shared" ref="AH24:AH87" si="79">_xlfn.POISSON.DIST(0,K24,FALSE) * _xlfn.POISSON.DIST(4,L24,FALSE)</f>
        <v>1.9251711468150159E-3</v>
      </c>
      <c r="AI24" s="5">
        <f t="shared" ref="AI24:AI87" si="80">_xlfn.POISSON.DIST(1,K24,FALSE) * _xlfn.POISSON.DIST(4,L24,FALSE)</f>
        <v>2.4086586286261387E-3</v>
      </c>
      <c r="AJ24" s="5">
        <f t="shared" ref="AJ24:AJ87" si="81">_xlfn.POISSON.DIST(2,K24,FALSE) * _xlfn.POISSON.DIST(4,L24,FALSE)</f>
        <v>1.5067845783096538E-3</v>
      </c>
      <c r="AK24" s="5">
        <f t="shared" ref="AK24:AK87" si="82">_xlfn.POISSON.DIST(3,K24,FALSE) * _xlfn.POISSON.DIST(4,L24,FALSE)</f>
        <v>6.2839948576878032E-4</v>
      </c>
      <c r="AL24" s="5">
        <f t="shared" ref="AL24:AL87" si="83">_xlfn.POISSON.DIST(5,K24,FALSE) * _xlfn.POISSON.DIST(5,L24,FALSE)</f>
        <v>7.5552922586436789E-6</v>
      </c>
      <c r="AM24" s="5">
        <f t="shared" ref="AM24:AM87" si="84">_xlfn.POISSON.DIST(5,K24,FALSE) * _xlfn.POISSON.DIST(0,L24,FALSE)</f>
        <v>3.3916760684271044E-3</v>
      </c>
      <c r="AN24" s="5">
        <f t="shared" ref="AN24:AN87" si="85">_xlfn.POISSON.DIST(5,K24,FALSE) * _xlfn.POISSON.DIST(1,L24,FALSE)</f>
        <v>2.6050615962571488E-3</v>
      </c>
      <c r="AO24" s="5">
        <f t="shared" ref="AO24:AO87" si="86">_xlfn.POISSON.DIST(5,K24,FALSE) * _xlfn.POISSON.DIST(2,L24,FALSE)</f>
        <v>1.0004413427726047E-3</v>
      </c>
      <c r="AP24" s="5">
        <f t="shared" ref="AP24:AP87" si="87">_xlfn.POISSON.DIST(5,K24,FALSE) * _xlfn.POISSON.DIST(3,L24,FALSE)</f>
        <v>2.5613799478335614E-4</v>
      </c>
      <c r="AQ24" s="5">
        <f t="shared" ref="AQ24:AQ87" si="88">_xlfn.POISSON.DIST(5,K24,FALSE) * _xlfn.POISSON.DIST(4,L24,FALSE)</f>
        <v>4.9183297585806569E-5</v>
      </c>
      <c r="AR24" s="5">
        <f t="shared" ref="AR24:AR87" si="89">_xlfn.POISSON.DIST(0,K24,FALSE) * _xlfn.POISSON.DIST(5,L24,FALSE)</f>
        <v>2.957351657179888E-4</v>
      </c>
      <c r="AS24" s="5">
        <f t="shared" ref="AS24:AS87" si="90">_xlfn.POISSON.DIST(1,K24,FALSE) * _xlfn.POISSON.DIST(5,L24,FALSE)</f>
        <v>3.7000609523640446E-4</v>
      </c>
      <c r="AT24" s="5">
        <f t="shared" ref="AT24:AT87" si="91">_xlfn.POISSON.DIST(2,K24,FALSE) * _xlfn.POISSON.DIST(5,L24,FALSE)</f>
        <v>2.3146471299703757E-4</v>
      </c>
      <c r="AU24" s="5">
        <f t="shared" ref="AU24:AU87" si="92">_xlfn.POISSON.DIST(3,K24,FALSE) * _xlfn.POISSON.DIST(5,L24,FALSE)</f>
        <v>9.6531587006371219E-5</v>
      </c>
      <c r="AV24" s="5">
        <f t="shared" ref="AV24:AV87" si="93">_xlfn.POISSON.DIST(4,K24,FALSE) * _xlfn.POISSON.DIST(5,L24,FALSE)</f>
        <v>3.019363244178781E-5</v>
      </c>
      <c r="AW24" s="5">
        <f t="shared" ref="AW24:AW87" si="94">_xlfn.POISSON.DIST(6,K24,FALSE) * _xlfn.POISSON.DIST(6,L24,FALSE)</f>
        <v>2.0167789812230435E-7</v>
      </c>
      <c r="AX24" s="5">
        <f t="shared" ref="AX24:AX87" si="95">_xlfn.POISSON.DIST(6,K24,FALSE) * _xlfn.POISSON.DIST(0,L24,FALSE)</f>
        <v>7.0724359937531487E-4</v>
      </c>
      <c r="AY24" s="5">
        <f t="shared" ref="AY24:AY87" si="96">_xlfn.POISSON.DIST(6,K24,FALSE) * _xlfn.POISSON.DIST(1,L24,FALSE)</f>
        <v>5.4321612759019504E-4</v>
      </c>
      <c r="AZ24" s="5">
        <f t="shared" ref="AZ24:AZ87" si="97">_xlfn.POISSON.DIST(6,K24,FALSE) * _xlfn.POISSON.DIST(2,L24,FALSE)</f>
        <v>2.086153635994195E-4</v>
      </c>
      <c r="BA24" s="5">
        <f t="shared" ref="BA24:BA87" si="98">_xlfn.POISSON.DIST(6,K24,FALSE) * _xlfn.POISSON.DIST(3,L24,FALSE)</f>
        <v>5.3410748465541381E-5</v>
      </c>
      <c r="BB24" s="5">
        <f t="shared" ref="BB24:BB87" si="99">_xlfn.POISSON.DIST(6,K24,FALSE) * _xlfn.POISSON.DIST(4,L24,FALSE)</f>
        <v>1.0255865156917675E-5</v>
      </c>
      <c r="BC24" s="5">
        <f t="shared" ref="BC24:BC87" si="100">_xlfn.POISSON.DIST(6,K24,FALSE) * _xlfn.POISSON.DIST(5,L24,FALSE)</f>
        <v>1.5754547260799094E-6</v>
      </c>
      <c r="BD24" s="5">
        <f t="shared" ref="BD24:BD87" si="101">_xlfn.POISSON.DIST(0,K24,FALSE) * _xlfn.POISSON.DIST(6,L24,FALSE)</f>
        <v>3.7857797901474032E-5</v>
      </c>
      <c r="BE24" s="5">
        <f t="shared" ref="BE24:BE87" si="102">_xlfn.POISSON.DIST(1,K24,FALSE) * _xlfn.POISSON.DIST(6,L24,FALSE)</f>
        <v>4.7365405266450212E-5</v>
      </c>
      <c r="BF24" s="5">
        <f t="shared" ref="BF24:BF87" si="103">_xlfn.POISSON.DIST(2,K24,FALSE) * _xlfn.POISSON.DIST(6,L24,FALSE)</f>
        <v>2.9630376572533267E-5</v>
      </c>
      <c r="BG24" s="5">
        <f t="shared" ref="BG24:BG87" si="104">_xlfn.POISSON.DIST(3,K24,FALSE) * _xlfn.POISSON.DIST(6,L24,FALSE)</f>
        <v>1.2357249781653093E-5</v>
      </c>
      <c r="BH24" s="5">
        <f t="shared" ref="BH24:BH87" si="105">_xlfn.POISSON.DIST(4,K24,FALSE) * _xlfn.POISSON.DIST(6,L24,FALSE)</f>
        <v>3.8651623729543615E-6</v>
      </c>
      <c r="BI24" s="5">
        <f t="shared" ref="BI24:BI87" si="106">_xlfn.POISSON.DIST(5,K24,FALSE) * _xlfn.POISSON.DIST(6,L24,FALSE)</f>
        <v>9.6717185025962363E-7</v>
      </c>
      <c r="BJ24" s="8">
        <f t="shared" ref="BJ24:BJ87" si="107">SUM(N24,Q24,T24,W24,X24,Y24,AD24,AE24,AF24,AG24,AM24,AN24,AO24,AP24,AQ24,AX24,AY24,AZ24,BA24,BB24,BC24)</f>
        <v>0.47703196975050038</v>
      </c>
      <c r="BK24" s="8">
        <f t="shared" ref="BK24:BK87" si="108">SUM(M24,P24,S24,V24,AC24,AL24,AY24)</f>
        <v>0.29500713060412032</v>
      </c>
      <c r="BL24" s="8">
        <f t="shared" ref="BL24:BL87" si="109">SUM(O24,R24,U24,AA24,AB24,AH24,AI24,AJ24,AK24,AR24,AS24,AT24,AU24,AV24,BD24,BE24,BF24,BG24,BH24,BI24)</f>
        <v>0.21814006507473363</v>
      </c>
      <c r="BM24" s="8">
        <f t="shared" ref="BM24:BM87" si="110">SUM(S24:BI24)</f>
        <v>0.32818646443686933</v>
      </c>
      <c r="BN24" s="8">
        <f t="shared" ref="BN24:BN87" si="111">SUM(M24:R24)</f>
        <v>0.67147564050205499</v>
      </c>
    </row>
    <row r="25" spans="1:66" x14ac:dyDescent="0.25">
      <c r="A25" t="s">
        <v>40</v>
      </c>
      <c r="B25" t="s">
        <v>236</v>
      </c>
      <c r="C25" t="s">
        <v>321</v>
      </c>
      <c r="D25" t="s">
        <v>493</v>
      </c>
      <c r="E25">
        <f>VLOOKUP(A25,home!$A$2:$E$405,3,FALSE)</f>
        <v>1.5125</v>
      </c>
      <c r="F25">
        <f>VLOOKUP(B25,home!$B$2:$E$405,3,FALSE)</f>
        <v>1.27</v>
      </c>
      <c r="G25">
        <f>VLOOKUP(C25,away!$B$2:$E$405,4,FALSE)</f>
        <v>0.66</v>
      </c>
      <c r="H25">
        <f>VLOOKUP(A25,away!$A$2:$E$405,3,FALSE)</f>
        <v>1.1875</v>
      </c>
      <c r="I25">
        <f>VLOOKUP(C25,away!$B$2:$E$405,3,FALSE)</f>
        <v>1.1000000000000001</v>
      </c>
      <c r="J25">
        <f>VLOOKUP(B25,home!$B$2:$E$405,4,FALSE)</f>
        <v>0.84</v>
      </c>
      <c r="K25" s="3">
        <f t="shared" si="56"/>
        <v>1.2677775</v>
      </c>
      <c r="L25" s="3">
        <f t="shared" si="57"/>
        <v>1.0972500000000001</v>
      </c>
      <c r="M25" s="5">
        <f t="shared" si="58"/>
        <v>9.3946716798243304E-2</v>
      </c>
      <c r="N25" s="5">
        <f t="shared" si="59"/>
        <v>0.11910353375568491</v>
      </c>
      <c r="O25" s="5">
        <f t="shared" si="60"/>
        <v>0.10308303500687248</v>
      </c>
      <c r="P25" s="5">
        <f t="shared" si="61"/>
        <v>0.1306863524134253</v>
      </c>
      <c r="Q25" s="5">
        <f t="shared" si="62"/>
        <v>7.5498390132973936E-2</v>
      </c>
      <c r="R25" s="5">
        <f t="shared" si="63"/>
        <v>5.6553930080645409E-2</v>
      </c>
      <c r="S25" s="5">
        <f t="shared" si="64"/>
        <v>4.5448428878584676E-2</v>
      </c>
      <c r="T25" s="5">
        <f t="shared" si="65"/>
        <v>8.2840608573405652E-2</v>
      </c>
      <c r="U25" s="5">
        <f t="shared" si="66"/>
        <v>7.1697800092815442E-2</v>
      </c>
      <c r="V25" s="5">
        <f t="shared" si="67"/>
        <v>7.0246549149044091E-3</v>
      </c>
      <c r="W25" s="5">
        <f t="shared" si="68"/>
        <v>3.1905053432268786E-2</v>
      </c>
      <c r="X25" s="5">
        <f t="shared" si="69"/>
        <v>3.5007819878556931E-2</v>
      </c>
      <c r="Y25" s="5">
        <f t="shared" si="70"/>
        <v>1.9206165180873296E-2</v>
      </c>
      <c r="Z25" s="5">
        <f t="shared" si="71"/>
        <v>2.0684599926996061E-2</v>
      </c>
      <c r="AA25" s="5">
        <f t="shared" si="72"/>
        <v>2.6223470383947251E-2</v>
      </c>
      <c r="AB25" s="5">
        <f t="shared" si="73"/>
        <v>1.6622762862342346E-2</v>
      </c>
      <c r="AC25" s="5">
        <f t="shared" si="74"/>
        <v>6.1073616984629378E-4</v>
      </c>
      <c r="AD25" s="5">
        <f t="shared" si="75"/>
        <v>1.0112127219432035E-2</v>
      </c>
      <c r="AE25" s="5">
        <f t="shared" si="76"/>
        <v>1.1095531591521803E-2</v>
      </c>
      <c r="AF25" s="5">
        <f t="shared" si="77"/>
        <v>6.0872860193986484E-3</v>
      </c>
      <c r="AG25" s="5">
        <f t="shared" si="78"/>
        <v>2.226424861595056E-3</v>
      </c>
      <c r="AH25" s="5">
        <f t="shared" si="79"/>
        <v>5.6740443174741065E-3</v>
      </c>
      <c r="AI25" s="5">
        <f t="shared" si="80"/>
        <v>7.1934257196965305E-3</v>
      </c>
      <c r="AJ25" s="5">
        <f t="shared" si="81"/>
        <v>4.5598316376762853E-3</v>
      </c>
      <c r="AK25" s="5">
        <f t="shared" si="82"/>
        <v>1.9269506513447155E-3</v>
      </c>
      <c r="AL25" s="5">
        <f t="shared" si="83"/>
        <v>3.3983042747759227E-5</v>
      </c>
      <c r="AM25" s="5">
        <f t="shared" si="84"/>
        <v>2.5639854731866994E-3</v>
      </c>
      <c r="AN25" s="5">
        <f t="shared" si="85"/>
        <v>2.8133330604541065E-3</v>
      </c>
      <c r="AO25" s="5">
        <f t="shared" si="86"/>
        <v>1.543464850291634E-3</v>
      </c>
      <c r="AP25" s="5">
        <f t="shared" si="87"/>
        <v>5.6452226899416519E-4</v>
      </c>
      <c r="AQ25" s="5">
        <f t="shared" si="88"/>
        <v>1.5485551491346193E-4</v>
      </c>
      <c r="AR25" s="5">
        <f t="shared" si="89"/>
        <v>1.2451690254696929E-3</v>
      </c>
      <c r="AS25" s="5">
        <f t="shared" si="90"/>
        <v>1.5785972741874038E-3</v>
      </c>
      <c r="AT25" s="5">
        <f t="shared" si="91"/>
        <v>1.0006550528880609E-3</v>
      </c>
      <c r="AU25" s="5">
        <f t="shared" si="92"/>
        <v>4.2286932043759793E-4</v>
      </c>
      <c r="AV25" s="5">
        <f t="shared" si="93"/>
        <v>1.3402605247276919E-4</v>
      </c>
      <c r="AW25" s="5">
        <f t="shared" si="94"/>
        <v>1.3131320166159692E-6</v>
      </c>
      <c r="AX25" s="5">
        <f t="shared" si="95"/>
        <v>5.4176051553882513E-4</v>
      </c>
      <c r="AY25" s="5">
        <f t="shared" si="96"/>
        <v>5.9444672567497594E-4</v>
      </c>
      <c r="AZ25" s="5">
        <f t="shared" si="97"/>
        <v>3.2612833487343364E-4</v>
      </c>
      <c r="BA25" s="5">
        <f t="shared" si="98"/>
        <v>1.1928143847995838E-4</v>
      </c>
      <c r="BB25" s="5">
        <f t="shared" si="99"/>
        <v>3.272038959303358E-5</v>
      </c>
      <c r="BC25" s="5">
        <f t="shared" si="100"/>
        <v>7.1804894961912212E-6</v>
      </c>
      <c r="BD25" s="5">
        <f t="shared" si="101"/>
        <v>2.2771028553277006E-4</v>
      </c>
      <c r="BE25" s="5">
        <f t="shared" si="102"/>
        <v>2.8868597651702144E-4</v>
      </c>
      <c r="BF25" s="5">
        <f t="shared" si="103"/>
        <v>1.8299479279690412E-4</v>
      </c>
      <c r="BG25" s="5">
        <f t="shared" si="104"/>
        <v>7.73322269750257E-5</v>
      </c>
      <c r="BH25" s="5">
        <f t="shared" si="105"/>
        <v>2.451001434595766E-5</v>
      </c>
      <c r="BI25" s="5">
        <f t="shared" si="106"/>
        <v>6.2146489424964677E-6</v>
      </c>
      <c r="BJ25" s="8">
        <f t="shared" si="107"/>
        <v>0.4023446197072077</v>
      </c>
      <c r="BK25" s="8">
        <f t="shared" si="108"/>
        <v>0.27834531894342673</v>
      </c>
      <c r="BL25" s="8">
        <f t="shared" si="109"/>
        <v>0.29872401542338028</v>
      </c>
      <c r="BM25" s="8">
        <f t="shared" si="110"/>
        <v>0.42063346221950704</v>
      </c>
      <c r="BN25" s="8">
        <f t="shared" si="111"/>
        <v>0.57887195818784543</v>
      </c>
    </row>
    <row r="26" spans="1:66" x14ac:dyDescent="0.25">
      <c r="A26" t="s">
        <v>10</v>
      </c>
      <c r="B26" t="s">
        <v>50</v>
      </c>
      <c r="C26" t="s">
        <v>46</v>
      </c>
      <c r="D26" t="s">
        <v>494</v>
      </c>
      <c r="E26">
        <f>VLOOKUP(A26,home!$A$2:$E$405,3,FALSE)</f>
        <v>1.5</v>
      </c>
      <c r="F26">
        <f>VLOOKUP(B26,home!$B$2:$E$405,3,FALSE)</f>
        <v>1.05</v>
      </c>
      <c r="G26">
        <f>VLOOKUP(C26,away!$B$2:$E$405,4,FALSE)</f>
        <v>0.97</v>
      </c>
      <c r="H26">
        <f>VLOOKUP(A26,away!$A$2:$E$405,3,FALSE)</f>
        <v>1.42307692307692</v>
      </c>
      <c r="I26">
        <f>VLOOKUP(C26,away!$B$2:$E$405,3,FALSE)</f>
        <v>1.08</v>
      </c>
      <c r="J26">
        <f>VLOOKUP(B26,home!$B$2:$E$405,4,FALSE)</f>
        <v>1.25</v>
      </c>
      <c r="K26" s="3">
        <f t="shared" si="56"/>
        <v>1.5277500000000002</v>
      </c>
      <c r="L26" s="3">
        <f t="shared" si="57"/>
        <v>1.9211538461538422</v>
      </c>
      <c r="M26" s="5">
        <f t="shared" si="58"/>
        <v>3.1780453558489373E-2</v>
      </c>
      <c r="N26" s="5">
        <f t="shared" si="59"/>
        <v>4.8552587923982149E-2</v>
      </c>
      <c r="O26" s="5">
        <f t="shared" si="60"/>
        <v>6.1055140586405425E-2</v>
      </c>
      <c r="P26" s="5">
        <f t="shared" si="61"/>
        <v>9.3276991030880912E-2</v>
      </c>
      <c r="Q26" s="5">
        <f t="shared" si="62"/>
        <v>3.7088108100431866E-2</v>
      </c>
      <c r="R26" s="5">
        <f t="shared" si="63"/>
        <v>5.8648159082518171E-2</v>
      </c>
      <c r="S26" s="5">
        <f t="shared" si="64"/>
        <v>6.8442989963644535E-2</v>
      </c>
      <c r="T26" s="5">
        <f t="shared" si="65"/>
        <v>7.1251961523714172E-2</v>
      </c>
      <c r="U26" s="5">
        <f t="shared" si="66"/>
        <v>8.959972503831716E-2</v>
      </c>
      <c r="V26" s="5">
        <f t="shared" si="67"/>
        <v>2.2320344901504443E-2</v>
      </c>
      <c r="W26" s="5">
        <f t="shared" si="68"/>
        <v>1.8887119050144938E-2</v>
      </c>
      <c r="X26" s="5">
        <f t="shared" si="69"/>
        <v>3.628506140595146E-2</v>
      </c>
      <c r="Y26" s="5">
        <f t="shared" si="70"/>
        <v>3.4854592638985993E-2</v>
      </c>
      <c r="Z26" s="5">
        <f t="shared" si="71"/>
        <v>3.7557378797074055E-2</v>
      </c>
      <c r="AA26" s="5">
        <f t="shared" si="72"/>
        <v>5.7378285457229901E-2</v>
      </c>
      <c r="AB26" s="5">
        <f t="shared" si="73"/>
        <v>4.3829837803641497E-2</v>
      </c>
      <c r="AC26" s="5">
        <f t="shared" si="74"/>
        <v>4.0944479586959241E-3</v>
      </c>
      <c r="AD26" s="5">
        <f t="shared" si="75"/>
        <v>7.2136990322147349E-3</v>
      </c>
      <c r="AE26" s="5">
        <f t="shared" si="76"/>
        <v>1.3858625640735589E-2</v>
      </c>
      <c r="AF26" s="5">
        <f t="shared" si="77"/>
        <v>1.3312275976052716E-2</v>
      </c>
      <c r="AG26" s="5">
        <f t="shared" si="78"/>
        <v>8.5249767308183556E-3</v>
      </c>
      <c r="AH26" s="5">
        <f t="shared" si="79"/>
        <v>1.8038375681863901E-2</v>
      </c>
      <c r="AI26" s="5">
        <f t="shared" si="80"/>
        <v>2.7558128447967584E-2</v>
      </c>
      <c r="AJ26" s="5">
        <f t="shared" si="81"/>
        <v>2.1050965368191239E-2</v>
      </c>
      <c r="AK26" s="5">
        <f t="shared" si="82"/>
        <v>1.0720204113751394E-2</v>
      </c>
      <c r="AL26" s="5">
        <f t="shared" si="83"/>
        <v>4.806951981560603E-4</v>
      </c>
      <c r="AM26" s="5">
        <f t="shared" si="84"/>
        <v>2.2041457392932111E-3</v>
      </c>
      <c r="AN26" s="5">
        <f t="shared" si="85"/>
        <v>4.2345030645267569E-3</v>
      </c>
      <c r="AO26" s="5">
        <f t="shared" si="86"/>
        <v>4.0675659244829056E-3</v>
      </c>
      <c r="AP26" s="5">
        <f t="shared" si="87"/>
        <v>2.6048066401015476E-3</v>
      </c>
      <c r="AQ26" s="5">
        <f t="shared" si="88"/>
        <v>1.2510585737795391E-3</v>
      </c>
      <c r="AR26" s="5">
        <f t="shared" si="89"/>
        <v>6.9308989639161531E-3</v>
      </c>
      <c r="AS26" s="5">
        <f t="shared" si="90"/>
        <v>1.0588680892122906E-2</v>
      </c>
      <c r="AT26" s="5">
        <f t="shared" si="91"/>
        <v>8.0884286164703851E-3</v>
      </c>
      <c r="AU26" s="5">
        <f t="shared" si="92"/>
        <v>4.1190322729375457E-3</v>
      </c>
      <c r="AV26" s="5">
        <f t="shared" si="93"/>
        <v>1.5732128887450843E-3</v>
      </c>
      <c r="AW26" s="5">
        <f t="shared" si="94"/>
        <v>3.9190582633223117E-5</v>
      </c>
      <c r="AX26" s="5">
        <f t="shared" si="95"/>
        <v>5.6123060886753399E-4</v>
      </c>
      <c r="AY26" s="5">
        <f t="shared" si="96"/>
        <v>1.0782103428051259E-3</v>
      </c>
      <c r="AZ26" s="5">
        <f t="shared" si="97"/>
        <v>1.0357039735214601E-3</v>
      </c>
      <c r="BA26" s="5">
        <f t="shared" si="98"/>
        <v>6.6324889073585667E-4</v>
      </c>
      <c r="BB26" s="5">
        <f t="shared" si="99"/>
        <v>3.1855078934861524E-4</v>
      </c>
      <c r="BC26" s="5">
        <f t="shared" si="100"/>
        <v>1.2239701483048688E-4</v>
      </c>
      <c r="BD26" s="5">
        <f t="shared" si="101"/>
        <v>2.2192205336385327E-3</v>
      </c>
      <c r="BE26" s="5">
        <f t="shared" si="102"/>
        <v>3.390414170266269E-3</v>
      </c>
      <c r="BF26" s="5">
        <f t="shared" si="103"/>
        <v>2.5898526243121468E-3</v>
      </c>
      <c r="BG26" s="5">
        <f t="shared" si="104"/>
        <v>1.3188824489309614E-3</v>
      </c>
      <c r="BH26" s="5">
        <f t="shared" si="105"/>
        <v>5.0373066533856915E-4</v>
      </c>
      <c r="BI26" s="5">
        <f t="shared" si="106"/>
        <v>1.5391490479419974E-4</v>
      </c>
      <c r="BJ26" s="8">
        <f t="shared" si="107"/>
        <v>0.30797042958532517</v>
      </c>
      <c r="BK26" s="8">
        <f t="shared" si="108"/>
        <v>0.22147413295417637</v>
      </c>
      <c r="BL26" s="8">
        <f t="shared" si="109"/>
        <v>0.42935509056135901</v>
      </c>
      <c r="BM26" s="8">
        <f t="shared" si="110"/>
        <v>0.66491657185505471</v>
      </c>
      <c r="BN26" s="8">
        <f t="shared" si="111"/>
        <v>0.3304014402827079</v>
      </c>
    </row>
    <row r="27" spans="1:66" x14ac:dyDescent="0.25">
      <c r="A27" t="s">
        <v>10</v>
      </c>
      <c r="B27" t="s">
        <v>11</v>
      </c>
      <c r="C27" t="s">
        <v>45</v>
      </c>
      <c r="D27" t="s">
        <v>494</v>
      </c>
      <c r="E27">
        <f>VLOOKUP(A27,home!$A$2:$E$405,3,FALSE)</f>
        <v>1.5</v>
      </c>
      <c r="F27">
        <f>VLOOKUP(B27,home!$B$2:$E$405,3,FALSE)</f>
        <v>0.92</v>
      </c>
      <c r="G27">
        <f>VLOOKUP(C27,away!$B$2:$E$405,4,FALSE)</f>
        <v>1.08</v>
      </c>
      <c r="H27">
        <f>VLOOKUP(A27,away!$A$2:$E$405,3,FALSE)</f>
        <v>1.42307692307692</v>
      </c>
      <c r="I27">
        <f>VLOOKUP(C27,away!$B$2:$E$405,3,FALSE)</f>
        <v>0.51</v>
      </c>
      <c r="J27">
        <f>VLOOKUP(B27,home!$B$2:$E$405,4,FALSE)</f>
        <v>1.19</v>
      </c>
      <c r="K27" s="3">
        <f t="shared" si="56"/>
        <v>1.4904000000000002</v>
      </c>
      <c r="L27" s="3">
        <f t="shared" si="57"/>
        <v>0.86366538461538267</v>
      </c>
      <c r="M27" s="5">
        <f t="shared" si="58"/>
        <v>9.4982236923665114E-2</v>
      </c>
      <c r="N27" s="5">
        <f t="shared" si="59"/>
        <v>0.14156152591103049</v>
      </c>
      <c r="O27" s="5">
        <f t="shared" si="60"/>
        <v>8.2032870184306619E-2</v>
      </c>
      <c r="P27" s="5">
        <f t="shared" si="61"/>
        <v>0.12226178972269058</v>
      </c>
      <c r="Q27" s="5">
        <f t="shared" si="62"/>
        <v>0.10549164910889995</v>
      </c>
      <c r="R27" s="5">
        <f t="shared" si="63"/>
        <v>3.5424475189416466E-2</v>
      </c>
      <c r="S27" s="5">
        <f t="shared" si="64"/>
        <v>3.934405450518267E-2</v>
      </c>
      <c r="T27" s="5">
        <f t="shared" si="65"/>
        <v>9.1109485701349052E-2</v>
      </c>
      <c r="U27" s="5">
        <f t="shared" si="66"/>
        <v>5.2796637822306307E-2</v>
      </c>
      <c r="V27" s="5">
        <f t="shared" si="67"/>
        <v>5.6271042232602141E-3</v>
      </c>
      <c r="W27" s="5">
        <f t="shared" si="68"/>
        <v>5.2408251277301518E-2</v>
      </c>
      <c r="X27" s="5">
        <f t="shared" si="69"/>
        <v>4.5263192496430231E-2</v>
      </c>
      <c r="Y27" s="5">
        <f t="shared" si="70"/>
        <v>1.9546126278174758E-2</v>
      </c>
      <c r="Z27" s="5">
        <f t="shared" si="71"/>
        <v>1.0198297663088485E-2</v>
      </c>
      <c r="AA27" s="5">
        <f t="shared" si="72"/>
        <v>1.519954283706708E-2</v>
      </c>
      <c r="AB27" s="5">
        <f t="shared" si="73"/>
        <v>1.1326699322182391E-2</v>
      </c>
      <c r="AC27" s="5">
        <f t="shared" si="74"/>
        <v>4.5270295766250564E-4</v>
      </c>
      <c r="AD27" s="5">
        <f t="shared" si="75"/>
        <v>1.9527314425922555E-2</v>
      </c>
      <c r="AE27" s="5">
        <f t="shared" si="76"/>
        <v>1.6865065524169911E-2</v>
      </c>
      <c r="AF27" s="5">
        <f t="shared" si="77"/>
        <v>7.282886651247919E-3</v>
      </c>
      <c r="AG27" s="5">
        <f t="shared" si="78"/>
        <v>2.0966590335867569E-3</v>
      </c>
      <c r="AH27" s="5">
        <f t="shared" si="79"/>
        <v>2.2019791684033682E-3</v>
      </c>
      <c r="AI27" s="5">
        <f t="shared" si="80"/>
        <v>3.2818297525883805E-3</v>
      </c>
      <c r="AJ27" s="5">
        <f t="shared" si="81"/>
        <v>2.4456195316288616E-3</v>
      </c>
      <c r="AK27" s="5">
        <f t="shared" si="82"/>
        <v>1.214983783313219E-3</v>
      </c>
      <c r="AL27" s="5">
        <f t="shared" si="83"/>
        <v>2.3308894635132819E-5</v>
      </c>
      <c r="AM27" s="5">
        <f t="shared" si="84"/>
        <v>5.8207018840789855E-3</v>
      </c>
      <c r="AN27" s="5">
        <f t="shared" si="85"/>
        <v>5.027138731444559E-3</v>
      </c>
      <c r="AO27" s="5">
        <f t="shared" si="86"/>
        <v>2.1708828530039759E-3</v>
      </c>
      <c r="AP27" s="5">
        <f t="shared" si="87"/>
        <v>6.2497212473153945E-4</v>
      </c>
      <c r="AQ27" s="5">
        <f t="shared" si="88"/>
        <v>1.3494169762003945E-4</v>
      </c>
      <c r="AR27" s="5">
        <f t="shared" si="89"/>
        <v>3.8035463707883127E-4</v>
      </c>
      <c r="AS27" s="5">
        <f t="shared" si="90"/>
        <v>5.6688055110229018E-4</v>
      </c>
      <c r="AT27" s="5">
        <f t="shared" si="91"/>
        <v>4.2243938668142672E-4</v>
      </c>
      <c r="AU27" s="5">
        <f t="shared" si="92"/>
        <v>2.0986788730333289E-4</v>
      </c>
      <c r="AV27" s="5">
        <f t="shared" si="93"/>
        <v>7.8196774809221876E-5</v>
      </c>
      <c r="AW27" s="5">
        <f t="shared" si="94"/>
        <v>8.3342693763047375E-7</v>
      </c>
      <c r="AX27" s="5">
        <f t="shared" si="95"/>
        <v>1.4458623480052227E-3</v>
      </c>
      <c r="AY27" s="5">
        <f t="shared" si="96"/>
        <v>1.2487412608908307E-3</v>
      </c>
      <c r="AZ27" s="5">
        <f t="shared" si="97"/>
        <v>5.392473006861887E-4</v>
      </c>
      <c r="BA27" s="5">
        <f t="shared" si="98"/>
        <v>1.5524307578331469E-4</v>
      </c>
      <c r="BB27" s="5">
        <f t="shared" si="99"/>
        <v>3.3519517688817862E-5</v>
      </c>
      <c r="BC27" s="5">
        <f t="shared" si="100"/>
        <v>5.7899294273670028E-6</v>
      </c>
      <c r="BD27" s="5">
        <f t="shared" si="101"/>
        <v>5.4749855653822156E-5</v>
      </c>
      <c r="BE27" s="5">
        <f t="shared" si="102"/>
        <v>8.159918486645655E-5</v>
      </c>
      <c r="BF27" s="5">
        <f t="shared" si="103"/>
        <v>6.0807712562483433E-5</v>
      </c>
      <c r="BG27" s="5">
        <f t="shared" si="104"/>
        <v>3.0209271601041785E-5</v>
      </c>
      <c r="BH27" s="5">
        <f t="shared" si="105"/>
        <v>1.1255974598548174E-5</v>
      </c>
      <c r="BI27" s="5">
        <f t="shared" si="106"/>
        <v>3.3551809083352343E-6</v>
      </c>
      <c r="BJ27" s="8">
        <f t="shared" si="107"/>
        <v>0.51835919713147405</v>
      </c>
      <c r="BK27" s="8">
        <f t="shared" si="108"/>
        <v>0.26393993848798708</v>
      </c>
      <c r="BL27" s="8">
        <f t="shared" si="109"/>
        <v>0.20782435400837848</v>
      </c>
      <c r="BM27" s="8">
        <f t="shared" si="110"/>
        <v>0.41731933241696539</v>
      </c>
      <c r="BN27" s="8">
        <f t="shared" si="111"/>
        <v>0.58175454704000928</v>
      </c>
    </row>
    <row r="28" spans="1:66" x14ac:dyDescent="0.25">
      <c r="A28" t="s">
        <v>10</v>
      </c>
      <c r="B28" t="s">
        <v>247</v>
      </c>
      <c r="C28" t="s">
        <v>244</v>
      </c>
      <c r="D28" t="s">
        <v>494</v>
      </c>
      <c r="E28">
        <f>VLOOKUP(A28,home!$A$2:$E$405,3,FALSE)</f>
        <v>1.5</v>
      </c>
      <c r="F28">
        <f>VLOOKUP(B28,home!$B$2:$E$405,3,FALSE)</f>
        <v>0.82</v>
      </c>
      <c r="G28">
        <f>VLOOKUP(C28,away!$B$2:$E$405,4,FALSE)</f>
        <v>1.44</v>
      </c>
      <c r="H28">
        <f>VLOOKUP(A28,away!$A$2:$E$405,3,FALSE)</f>
        <v>1.42307692307692</v>
      </c>
      <c r="I28">
        <f>VLOOKUP(C28,away!$B$2:$E$405,3,FALSE)</f>
        <v>1.08</v>
      </c>
      <c r="J28">
        <f>VLOOKUP(B28,home!$B$2:$E$405,4,FALSE)</f>
        <v>0.92</v>
      </c>
      <c r="K28" s="3">
        <f t="shared" si="56"/>
        <v>1.7711999999999999</v>
      </c>
      <c r="L28" s="3">
        <f t="shared" si="57"/>
        <v>1.413969230769228</v>
      </c>
      <c r="M28" s="5">
        <f t="shared" si="58"/>
        <v>4.137124392108766E-2</v>
      </c>
      <c r="N28" s="5">
        <f t="shared" si="59"/>
        <v>7.3276747233030445E-2</v>
      </c>
      <c r="O28" s="5">
        <f t="shared" si="60"/>
        <v>5.8497665943066414E-2</v>
      </c>
      <c r="P28" s="5">
        <f t="shared" si="61"/>
        <v>0.10361106591835921</v>
      </c>
      <c r="Q28" s="5">
        <f t="shared" si="62"/>
        <v>6.4893887349571772E-2</v>
      </c>
      <c r="R28" s="5">
        <f t="shared" si="63"/>
        <v>4.1356949857656443E-2</v>
      </c>
      <c r="S28" s="5">
        <f t="shared" si="64"/>
        <v>6.4871466043027487E-2</v>
      </c>
      <c r="T28" s="5">
        <f t="shared" si="65"/>
        <v>9.1757959977298936E-2</v>
      </c>
      <c r="U28" s="5">
        <f t="shared" si="66"/>
        <v>7.3251429587881084E-2</v>
      </c>
      <c r="V28" s="5">
        <f t="shared" si="67"/>
        <v>1.8051727365739196E-2</v>
      </c>
      <c r="W28" s="5">
        <f t="shared" si="68"/>
        <v>3.8313351091187178E-2</v>
      </c>
      <c r="X28" s="5">
        <f t="shared" si="69"/>
        <v>5.4173899570597296E-2</v>
      </c>
      <c r="Y28" s="5">
        <f t="shared" si="70"/>
        <v>3.830011355180344E-2</v>
      </c>
      <c r="Z28" s="5">
        <f t="shared" si="71"/>
        <v>1.9492484859064001E-2</v>
      </c>
      <c r="AA28" s="5">
        <f t="shared" si="72"/>
        <v>3.4525089182374152E-2</v>
      </c>
      <c r="AB28" s="5">
        <f t="shared" si="73"/>
        <v>3.0575418979910556E-2</v>
      </c>
      <c r="AC28" s="5">
        <f t="shared" si="74"/>
        <v>2.8255717872530815E-3</v>
      </c>
      <c r="AD28" s="5">
        <f t="shared" si="75"/>
        <v>1.6965151863177683E-2</v>
      </c>
      <c r="AE28" s="5">
        <f t="shared" si="76"/>
        <v>2.3988202729860481E-2</v>
      </c>
      <c r="AF28" s="5">
        <f t="shared" si="77"/>
        <v>1.6959290280738563E-2</v>
      </c>
      <c r="AG28" s="5">
        <f t="shared" si="78"/>
        <v>7.9933048775493142E-3</v>
      </c>
      <c r="AH28" s="5">
        <f t="shared" si="79"/>
        <v>6.89044345548789E-3</v>
      </c>
      <c r="AI28" s="5">
        <f t="shared" si="80"/>
        <v>1.2204353448360149E-2</v>
      </c>
      <c r="AJ28" s="5">
        <f t="shared" si="81"/>
        <v>1.0808175413867749E-2</v>
      </c>
      <c r="AK28" s="5">
        <f t="shared" si="82"/>
        <v>6.38114676434752E-3</v>
      </c>
      <c r="AL28" s="5">
        <f t="shared" si="83"/>
        <v>2.8305699994377964E-4</v>
      </c>
      <c r="AM28" s="5">
        <f t="shared" si="84"/>
        <v>6.0097353960120595E-3</v>
      </c>
      <c r="AN28" s="5">
        <f t="shared" si="85"/>
        <v>8.4975809350257732E-3</v>
      </c>
      <c r="AO28" s="5">
        <f t="shared" si="86"/>
        <v>6.0076589890488254E-3</v>
      </c>
      <c r="AP28" s="5">
        <f t="shared" si="87"/>
        <v>2.8315483198230679E-3</v>
      </c>
      <c r="AQ28" s="5">
        <f t="shared" si="88"/>
        <v>1.0009305499165313E-3</v>
      </c>
      <c r="AR28" s="5">
        <f t="shared" si="89"/>
        <v>1.948575006483015E-3</v>
      </c>
      <c r="AS28" s="5">
        <f t="shared" si="90"/>
        <v>3.4513160514827155E-3</v>
      </c>
      <c r="AT28" s="5">
        <f t="shared" si="91"/>
        <v>3.0564854951930934E-3</v>
      </c>
      <c r="AU28" s="5">
        <f t="shared" si="92"/>
        <v>1.8045490363620025E-3</v>
      </c>
      <c r="AV28" s="5">
        <f t="shared" si="93"/>
        <v>7.9905431330109459E-4</v>
      </c>
      <c r="AW28" s="5">
        <f t="shared" si="94"/>
        <v>1.9691507312938073E-5</v>
      </c>
      <c r="AX28" s="5">
        <f t="shared" si="95"/>
        <v>1.7740738889027584E-3</v>
      </c>
      <c r="AY28" s="5">
        <f t="shared" si="96"/>
        <v>2.5084858920196062E-3</v>
      </c>
      <c r="AZ28" s="5">
        <f t="shared" si="97"/>
        <v>1.7734609335672117E-3</v>
      </c>
      <c r="BA28" s="5">
        <f t="shared" si="98"/>
        <v>8.3587306401176897E-4</v>
      </c>
      <c r="BB28" s="5">
        <f t="shared" si="99"/>
        <v>2.9547469833535975E-4</v>
      </c>
      <c r="BC28" s="5">
        <f t="shared" si="100"/>
        <v>8.3558426383403684E-5</v>
      </c>
      <c r="BD28" s="5">
        <f t="shared" si="101"/>
        <v>4.5920418383548856E-4</v>
      </c>
      <c r="BE28" s="5">
        <f t="shared" si="102"/>
        <v>8.1334245040941711E-4</v>
      </c>
      <c r="BF28" s="5">
        <f t="shared" si="103"/>
        <v>7.2029607408257985E-4</v>
      </c>
      <c r="BG28" s="5">
        <f t="shared" si="104"/>
        <v>4.2526280213835523E-4</v>
      </c>
      <c r="BH28" s="5">
        <f t="shared" si="105"/>
        <v>1.8830636878686369E-4</v>
      </c>
      <c r="BI28" s="5">
        <f t="shared" si="106"/>
        <v>6.6705648079058564E-5</v>
      </c>
      <c r="BJ28" s="8">
        <f t="shared" si="107"/>
        <v>0.45824028961786156</v>
      </c>
      <c r="BK28" s="8">
        <f t="shared" si="108"/>
        <v>0.23352261792743004</v>
      </c>
      <c r="BL28" s="8">
        <f t="shared" si="109"/>
        <v>0.28822377006310557</v>
      </c>
      <c r="BM28" s="8">
        <f t="shared" si="110"/>
        <v>0.61398280785998249</v>
      </c>
      <c r="BN28" s="8">
        <f t="shared" si="111"/>
        <v>0.38300756022277188</v>
      </c>
    </row>
    <row r="29" spans="1:66" x14ac:dyDescent="0.25">
      <c r="A29" t="s">
        <v>10</v>
      </c>
      <c r="B29" t="s">
        <v>44</v>
      </c>
      <c r="C29" t="s">
        <v>49</v>
      </c>
      <c r="D29" t="s">
        <v>494</v>
      </c>
      <c r="E29">
        <f>VLOOKUP(A29,home!$A$2:$E$405,3,FALSE)</f>
        <v>1.5</v>
      </c>
      <c r="F29">
        <f>VLOOKUP(B29,home!$B$2:$E$405,3,FALSE)</f>
        <v>1</v>
      </c>
      <c r="G29">
        <f>VLOOKUP(C29,away!$B$2:$E$405,4,FALSE)</f>
        <v>1.24</v>
      </c>
      <c r="H29">
        <f>VLOOKUP(A29,away!$A$2:$E$405,3,FALSE)</f>
        <v>1.42307692307692</v>
      </c>
      <c r="I29">
        <f>VLOOKUP(C29,away!$B$2:$E$405,3,FALSE)</f>
        <v>1.24</v>
      </c>
      <c r="J29">
        <f>VLOOKUP(B29,home!$B$2:$E$405,4,FALSE)</f>
        <v>1.36</v>
      </c>
      <c r="K29" s="3">
        <f t="shared" si="56"/>
        <v>1.8599999999999999</v>
      </c>
      <c r="L29" s="3">
        <f t="shared" si="57"/>
        <v>2.3998769230769184</v>
      </c>
      <c r="M29" s="5">
        <f t="shared" si="58"/>
        <v>1.4124040646657638E-2</v>
      </c>
      <c r="N29" s="5">
        <f t="shared" si="59"/>
        <v>2.6270715602783198E-2</v>
      </c>
      <c r="O29" s="5">
        <f t="shared" si="60"/>
        <v>3.3895959208514057E-2</v>
      </c>
      <c r="P29" s="5">
        <f t="shared" si="61"/>
        <v>6.304648412783613E-2</v>
      </c>
      <c r="Q29" s="5">
        <f t="shared" si="62"/>
        <v>2.4431765510588382E-2</v>
      </c>
      <c r="R29" s="5">
        <f t="shared" si="63"/>
        <v>4.0673065145034736E-2</v>
      </c>
      <c r="S29" s="5">
        <f t="shared" si="64"/>
        <v>7.0356268087881091E-2</v>
      </c>
      <c r="T29" s="5">
        <f t="shared" si="65"/>
        <v>5.8633230238887619E-2</v>
      </c>
      <c r="U29" s="5">
        <f t="shared" si="66"/>
        <v>7.5651901169764585E-2</v>
      </c>
      <c r="V29" s="5">
        <f t="shared" si="67"/>
        <v>3.4894919396769884E-2</v>
      </c>
      <c r="W29" s="5">
        <f t="shared" si="68"/>
        <v>1.5147694616564794E-2</v>
      </c>
      <c r="X29" s="5">
        <f t="shared" si="69"/>
        <v>3.6352602748110315E-2</v>
      </c>
      <c r="Y29" s="5">
        <f t="shared" si="70"/>
        <v>4.3620886214486267E-2</v>
      </c>
      <c r="Z29" s="5">
        <f t="shared" si="71"/>
        <v>3.253678347745767E-2</v>
      </c>
      <c r="AA29" s="5">
        <f t="shared" si="72"/>
        <v>6.0518417268071251E-2</v>
      </c>
      <c r="AB29" s="5">
        <f t="shared" si="73"/>
        <v>5.6282128059306283E-2</v>
      </c>
      <c r="AC29" s="5">
        <f t="shared" si="74"/>
        <v>9.7351832459289453E-3</v>
      </c>
      <c r="AD29" s="5">
        <f t="shared" si="75"/>
        <v>7.0436779967026266E-3</v>
      </c>
      <c r="AE29" s="5">
        <f t="shared" si="76"/>
        <v>1.6903960277871291E-2</v>
      </c>
      <c r="AF29" s="5">
        <f t="shared" si="77"/>
        <v>2.0283712089736106E-2</v>
      </c>
      <c r="AG29" s="5">
        <f t="shared" si="78"/>
        <v>1.6226137519497991E-2</v>
      </c>
      <c r="AH29" s="5">
        <f t="shared" si="79"/>
        <v>1.9521068954675258E-2</v>
      </c>
      <c r="AI29" s="5">
        <f t="shared" si="80"/>
        <v>3.6309188255695971E-2</v>
      </c>
      <c r="AJ29" s="5">
        <f t="shared" si="81"/>
        <v>3.3767545077797265E-2</v>
      </c>
      <c r="AK29" s="5">
        <f t="shared" si="82"/>
        <v>2.0935877948234299E-2</v>
      </c>
      <c r="AL29" s="5">
        <f t="shared" si="83"/>
        <v>1.7382251760689462E-3</v>
      </c>
      <c r="AM29" s="5">
        <f t="shared" si="84"/>
        <v>2.620248214773377E-3</v>
      </c>
      <c r="AN29" s="5">
        <f t="shared" si="85"/>
        <v>6.2882732233681196E-3</v>
      </c>
      <c r="AO29" s="5">
        <f t="shared" si="86"/>
        <v>7.5455408973818311E-3</v>
      </c>
      <c r="AP29" s="5">
        <f t="shared" si="87"/>
        <v>6.0361231572532521E-3</v>
      </c>
      <c r="AQ29" s="5">
        <f t="shared" si="88"/>
        <v>3.621488167485567E-3</v>
      </c>
      <c r="AR29" s="5">
        <f t="shared" si="89"/>
        <v>9.3696325796236834E-3</v>
      </c>
      <c r="AS29" s="5">
        <f t="shared" si="90"/>
        <v>1.7427516598100046E-2</v>
      </c>
      <c r="AT29" s="5">
        <f t="shared" si="91"/>
        <v>1.6207590436233047E-2</v>
      </c>
      <c r="AU29" s="5">
        <f t="shared" si="92"/>
        <v>1.0048706070464486E-2</v>
      </c>
      <c r="AV29" s="5">
        <f t="shared" si="93"/>
        <v>4.6726483227659847E-3</v>
      </c>
      <c r="AW29" s="5">
        <f t="shared" si="94"/>
        <v>2.1552886850322411E-4</v>
      </c>
      <c r="AX29" s="5">
        <f t="shared" si="95"/>
        <v>8.1227694657974732E-4</v>
      </c>
      <c r="AY29" s="5">
        <f t="shared" si="96"/>
        <v>1.9493646992441182E-3</v>
      </c>
      <c r="AZ29" s="5">
        <f t="shared" si="97"/>
        <v>2.3391176781883687E-3</v>
      </c>
      <c r="BA29" s="5">
        <f t="shared" si="98"/>
        <v>1.8711981787485092E-3</v>
      </c>
      <c r="BB29" s="5">
        <f t="shared" si="99"/>
        <v>1.1226613319205265E-3</v>
      </c>
      <c r="BC29" s="5">
        <f t="shared" si="100"/>
        <v>5.3884980458137363E-4</v>
      </c>
      <c r="BD29" s="5">
        <f t="shared" si="101"/>
        <v>3.7476608342580857E-3</v>
      </c>
      <c r="BE29" s="5">
        <f t="shared" si="102"/>
        <v>6.9706491517200373E-3</v>
      </c>
      <c r="BF29" s="5">
        <f t="shared" si="103"/>
        <v>6.4827037110996369E-3</v>
      </c>
      <c r="BG29" s="5">
        <f t="shared" si="104"/>
        <v>4.0192763008817739E-3</v>
      </c>
      <c r="BH29" s="5">
        <f t="shared" si="105"/>
        <v>1.8689634799100242E-3</v>
      </c>
      <c r="BI29" s="5">
        <f t="shared" si="106"/>
        <v>6.9525441452652896E-4</v>
      </c>
      <c r="BJ29" s="8">
        <f t="shared" si="107"/>
        <v>0.29965952511475341</v>
      </c>
      <c r="BK29" s="8">
        <f t="shared" si="108"/>
        <v>0.19584448538038676</v>
      </c>
      <c r="BL29" s="8">
        <f t="shared" si="109"/>
        <v>0.45906575298667701</v>
      </c>
      <c r="BM29" s="8">
        <f t="shared" si="110"/>
        <v>0.78293068088711959</v>
      </c>
      <c r="BN29" s="8">
        <f t="shared" si="111"/>
        <v>0.20244203024141413</v>
      </c>
    </row>
    <row r="30" spans="1:66" x14ac:dyDescent="0.25">
      <c r="A30" t="s">
        <v>13</v>
      </c>
      <c r="B30" t="s">
        <v>248</v>
      </c>
      <c r="C30" t="s">
        <v>55</v>
      </c>
      <c r="D30" t="s">
        <v>494</v>
      </c>
      <c r="E30">
        <f>VLOOKUP(A30,home!$A$2:$E$405,3,FALSE)</f>
        <v>1.6256983240223499</v>
      </c>
      <c r="F30">
        <f>VLOOKUP(B30,home!$B$2:$E$405,3,FALSE)</f>
        <v>2.3199999999999998</v>
      </c>
      <c r="G30">
        <f>VLOOKUP(C30,away!$B$2:$E$405,4,FALSE)</f>
        <v>1.29</v>
      </c>
      <c r="H30">
        <f>VLOOKUP(A30,away!$A$2:$E$405,3,FALSE)</f>
        <v>1.4636871508379901</v>
      </c>
      <c r="I30">
        <f>VLOOKUP(C30,away!$B$2:$E$405,3,FALSE)</f>
        <v>0.86</v>
      </c>
      <c r="J30">
        <f>VLOOKUP(B30,home!$B$2:$E$405,4,FALSE)</f>
        <v>0.91</v>
      </c>
      <c r="K30" s="3">
        <f t="shared" si="56"/>
        <v>4.8653899441340887</v>
      </c>
      <c r="L30" s="3">
        <f t="shared" si="57"/>
        <v>1.1454815642458109</v>
      </c>
      <c r="M30" s="5">
        <f t="shared" si="58"/>
        <v>2.4519503537019319E-3</v>
      </c>
      <c r="N30" s="5">
        <f t="shared" si="59"/>
        <v>1.1929694594417402E-2</v>
      </c>
      <c r="O30" s="5">
        <f t="shared" si="60"/>
        <v>2.8086639266115578E-3</v>
      </c>
      <c r="P30" s="5">
        <f t="shared" si="61"/>
        <v>1.366524522498804E-2</v>
      </c>
      <c r="Q30" s="5">
        <f t="shared" si="62"/>
        <v>2.9021308058134621E-2</v>
      </c>
      <c r="R30" s="5">
        <f t="shared" si="63"/>
        <v>1.6086363740478947E-3</v>
      </c>
      <c r="S30" s="5">
        <f t="shared" si="64"/>
        <v>1.903983565339341E-2</v>
      </c>
      <c r="T30" s="5">
        <f t="shared" si="65"/>
        <v>3.32433733508916E-2</v>
      </c>
      <c r="U30" s="5">
        <f t="shared" si="66"/>
        <v>7.8266432380609506E-3</v>
      </c>
      <c r="V30" s="5">
        <f t="shared" si="67"/>
        <v>1.1790343092671692E-2</v>
      </c>
      <c r="W30" s="5">
        <f t="shared" si="68"/>
        <v>4.706666013055525E-2</v>
      </c>
      <c r="X30" s="5">
        <f t="shared" si="69"/>
        <v>5.3913991470174359E-2</v>
      </c>
      <c r="Y30" s="5">
        <f t="shared" si="70"/>
        <v>3.0878741641995323E-2</v>
      </c>
      <c r="Z30" s="5">
        <f t="shared" si="71"/>
        <v>6.142211033490308E-4</v>
      </c>
      <c r="AA30" s="5">
        <f t="shared" si="72"/>
        <v>2.9884251797093193E-3</v>
      </c>
      <c r="AB30" s="5">
        <f t="shared" si="73"/>
        <v>7.269926909077417E-3</v>
      </c>
      <c r="AC30" s="5">
        <f t="shared" si="74"/>
        <v>4.1068819308690361E-3</v>
      </c>
      <c r="AD30" s="5">
        <f t="shared" si="75"/>
        <v>5.7249413725795097E-2</v>
      </c>
      <c r="AE30" s="5">
        <f t="shared" si="76"/>
        <v>6.5578147986779356E-2</v>
      </c>
      <c r="AF30" s="5">
        <f t="shared" si="77"/>
        <v>3.7559279768119652E-2</v>
      </c>
      <c r="AG30" s="5">
        <f t="shared" si="78"/>
        <v>1.4341154180243917E-2</v>
      </c>
      <c r="AH30" s="5">
        <f t="shared" si="79"/>
        <v>1.7589473756425883E-4</v>
      </c>
      <c r="AI30" s="5">
        <f t="shared" si="80"/>
        <v>8.5579648737124962E-4</v>
      </c>
      <c r="AJ30" s="5">
        <f t="shared" si="81"/>
        <v>2.0818918119406772E-3</v>
      </c>
      <c r="AK30" s="5">
        <f t="shared" si="82"/>
        <v>3.3764051621970885E-3</v>
      </c>
      <c r="AL30" s="5">
        <f t="shared" si="83"/>
        <v>9.1554135442695141E-4</v>
      </c>
      <c r="AM30" s="5">
        <f t="shared" si="84"/>
        <v>5.5708144369811093E-2</v>
      </c>
      <c r="AN30" s="5">
        <f t="shared" si="85"/>
        <v>6.3812652353962662E-2</v>
      </c>
      <c r="AO30" s="5">
        <f t="shared" si="86"/>
        <v>3.6548108418545652E-2</v>
      </c>
      <c r="AP30" s="5">
        <f t="shared" si="87"/>
        <v>1.3955061467167058E-2</v>
      </c>
      <c r="AQ30" s="5">
        <f t="shared" si="88"/>
        <v>3.996316409639239E-3</v>
      </c>
      <c r="AR30" s="5">
        <f t="shared" si="89"/>
        <v>4.0296835825542711E-5</v>
      </c>
      <c r="AS30" s="5">
        <f t="shared" si="90"/>
        <v>1.9605981980601783E-4</v>
      </c>
      <c r="AT30" s="5">
        <f t="shared" si="91"/>
        <v>4.7695373786647041E-4</v>
      </c>
      <c r="AU30" s="5">
        <f t="shared" si="92"/>
        <v>7.7352197334423019E-4</v>
      </c>
      <c r="AV30" s="5">
        <f t="shared" si="93"/>
        <v>9.408715076689438E-4</v>
      </c>
      <c r="AW30" s="5">
        <f t="shared" si="94"/>
        <v>1.4173634269657194E-4</v>
      </c>
      <c r="AX30" s="5">
        <f t="shared" si="95"/>
        <v>4.5173640903874816E-2</v>
      </c>
      <c r="AY30" s="5">
        <f t="shared" si="96"/>
        <v>5.1745572845249069E-2</v>
      </c>
      <c r="AZ30" s="5">
        <f t="shared" si="97"/>
        <v>2.9636799862785737E-2</v>
      </c>
      <c r="BA30" s="5">
        <f t="shared" si="98"/>
        <v>1.1316135955354616E-2</v>
      </c>
      <c r="BB30" s="5">
        <f t="shared" si="99"/>
        <v>3.2406062788394659E-3</v>
      </c>
      <c r="BC30" s="5">
        <f t="shared" si="100"/>
        <v>7.4241094987796544E-4</v>
      </c>
      <c r="BD30" s="5">
        <f t="shared" si="101"/>
        <v>7.6932137559332307E-6</v>
      </c>
      <c r="BE30" s="5">
        <f t="shared" si="102"/>
        <v>3.7430484846191582E-5</v>
      </c>
      <c r="BF30" s="5">
        <f t="shared" si="103"/>
        <v>9.1056952287361993E-5</v>
      </c>
      <c r="BG30" s="5">
        <f t="shared" si="104"/>
        <v>1.4767586000080947E-4</v>
      </c>
      <c r="BH30" s="5">
        <f t="shared" si="105"/>
        <v>1.7962516105982302E-4</v>
      </c>
      <c r="BI30" s="5">
        <f t="shared" si="106"/>
        <v>1.7478929046678575E-4</v>
      </c>
      <c r="BJ30" s="8">
        <f t="shared" si="107"/>
        <v>0.69665721472221398</v>
      </c>
      <c r="BK30" s="8">
        <f t="shared" si="108"/>
        <v>0.10371537045530013</v>
      </c>
      <c r="BL30" s="8">
        <f t="shared" si="109"/>
        <v>3.2058258663508511E-2</v>
      </c>
      <c r="BM30" s="8">
        <f t="shared" si="110"/>
        <v>0.71995572990991774</v>
      </c>
      <c r="BN30" s="8">
        <f t="shared" si="111"/>
        <v>6.1485498531901446E-2</v>
      </c>
    </row>
    <row r="31" spans="1:66" x14ac:dyDescent="0.25">
      <c r="A31" t="s">
        <v>13</v>
      </c>
      <c r="B31" t="s">
        <v>51</v>
      </c>
      <c r="C31" t="s">
        <v>58</v>
      </c>
      <c r="D31" t="s">
        <v>494</v>
      </c>
      <c r="E31">
        <f>VLOOKUP(A31,home!$A$2:$E$405,3,FALSE)</f>
        <v>1.6256983240223499</v>
      </c>
      <c r="F31">
        <f>VLOOKUP(B31,home!$B$2:$E$405,3,FALSE)</f>
        <v>1.37</v>
      </c>
      <c r="G31">
        <f>VLOOKUP(C31,away!$B$2:$E$405,4,FALSE)</f>
        <v>0.89</v>
      </c>
      <c r="H31">
        <f>VLOOKUP(A31,away!$A$2:$E$405,3,FALSE)</f>
        <v>1.4636871508379901</v>
      </c>
      <c r="I31">
        <f>VLOOKUP(C31,away!$B$2:$E$405,3,FALSE)</f>
        <v>0.62</v>
      </c>
      <c r="J31">
        <f>VLOOKUP(B31,home!$B$2:$E$405,4,FALSE)</f>
        <v>0.91</v>
      </c>
      <c r="K31" s="3">
        <f t="shared" si="56"/>
        <v>1.9822139664804512</v>
      </c>
      <c r="L31" s="3">
        <f t="shared" si="57"/>
        <v>0.82581229050279403</v>
      </c>
      <c r="M31" s="5">
        <f t="shared" si="58"/>
        <v>6.0323938922008269E-2</v>
      </c>
      <c r="N31" s="5">
        <f t="shared" si="59"/>
        <v>0.11957495424431848</v>
      </c>
      <c r="O31" s="5">
        <f t="shared" si="60"/>
        <v>4.9816250173334291E-2</v>
      </c>
      <c r="P31" s="5">
        <f t="shared" si="61"/>
        <v>9.8746466851267423E-2</v>
      </c>
      <c r="Q31" s="5">
        <f t="shared" si="62"/>
        <v>0.11851157217217453</v>
      </c>
      <c r="R31" s="5">
        <f t="shared" si="63"/>
        <v>2.0569435829950699E-2</v>
      </c>
      <c r="S31" s="5">
        <f t="shared" si="64"/>
        <v>4.041042780800163E-2</v>
      </c>
      <c r="T31" s="5">
        <f t="shared" si="65"/>
        <v>9.7868312866590618E-2</v>
      </c>
      <c r="U31" s="5">
        <f t="shared" si="66"/>
        <v>4.0773022984751682E-2</v>
      </c>
      <c r="V31" s="5">
        <f t="shared" si="67"/>
        <v>7.3499233956181298E-3</v>
      </c>
      <c r="W31" s="5">
        <f t="shared" si="68"/>
        <v>7.8305097849746763E-2</v>
      </c>
      <c r="X31" s="5">
        <f t="shared" si="69"/>
        <v>6.4665312213344775E-2</v>
      </c>
      <c r="Y31" s="5">
        <f t="shared" si="70"/>
        <v>2.6700704797490274E-2</v>
      </c>
      <c r="Z31" s="5">
        <f t="shared" si="71"/>
        <v>5.6621643056939432E-3</v>
      </c>
      <c r="AA31" s="5">
        <f t="shared" si="72"/>
        <v>1.122362116725362E-2</v>
      </c>
      <c r="AB31" s="5">
        <f t="shared" si="73"/>
        <v>1.1123809316107878E-2</v>
      </c>
      <c r="AC31" s="5">
        <f t="shared" si="74"/>
        <v>7.5195993903339451E-4</v>
      </c>
      <c r="AD31" s="5">
        <f t="shared" si="75"/>
        <v>3.8804364651096615E-2</v>
      </c>
      <c r="AE31" s="5">
        <f t="shared" si="76"/>
        <v>3.2045121254027746E-2</v>
      </c>
      <c r="AF31" s="5">
        <f t="shared" si="77"/>
        <v>1.3231627491114208E-2</v>
      </c>
      <c r="AG31" s="5">
        <f t="shared" si="78"/>
        <v>3.6422802018389218E-3</v>
      </c>
      <c r="AH31" s="5">
        <f t="shared" si="79"/>
        <v>1.168971218622069E-3</v>
      </c>
      <c r="AI31" s="5">
        <f t="shared" si="80"/>
        <v>2.3171510759663378E-3</v>
      </c>
      <c r="AJ31" s="5">
        <f t="shared" si="81"/>
        <v>2.2965446126128409E-3</v>
      </c>
      <c r="AK31" s="5">
        <f t="shared" si="82"/>
        <v>1.5174142685888698E-3</v>
      </c>
      <c r="AL31" s="5">
        <f t="shared" si="83"/>
        <v>4.9236431519661239E-5</v>
      </c>
      <c r="AM31" s="5">
        <f t="shared" si="84"/>
        <v>1.5383710714360803E-2</v>
      </c>
      <c r="AN31" s="5">
        <f t="shared" si="85"/>
        <v>1.2704057381458666E-2</v>
      </c>
      <c r="AO31" s="5">
        <f t="shared" si="86"/>
        <v>5.2455833624306539E-3</v>
      </c>
      <c r="AP31" s="5">
        <f t="shared" si="87"/>
        <v>1.4439557371840692E-3</v>
      </c>
      <c r="AQ31" s="5">
        <f t="shared" si="88"/>
        <v>2.9810909867715658E-4</v>
      </c>
      <c r="AR31" s="5">
        <f t="shared" si="89"/>
        <v>1.9307015991642672E-4</v>
      </c>
      <c r="AS31" s="5">
        <f t="shared" si="90"/>
        <v>3.8270636749695519E-4</v>
      </c>
      <c r="AT31" s="5">
        <f t="shared" si="91"/>
        <v>3.7930295335673252E-4</v>
      </c>
      <c r="AU31" s="5">
        <f t="shared" si="92"/>
        <v>2.5061987055699937E-4</v>
      </c>
      <c r="AV31" s="5">
        <f t="shared" si="93"/>
        <v>1.241955519239018E-4</v>
      </c>
      <c r="AW31" s="5">
        <f t="shared" si="94"/>
        <v>2.2388033211532326E-6</v>
      </c>
      <c r="AX31" s="5">
        <f t="shared" si="95"/>
        <v>5.0823010390501572E-3</v>
      </c>
      <c r="AY31" s="5">
        <f t="shared" si="96"/>
        <v>4.1970266620827397E-3</v>
      </c>
      <c r="AZ31" s="5">
        <f t="shared" si="97"/>
        <v>1.7329781005579216E-3</v>
      </c>
      <c r="BA31" s="5">
        <f t="shared" si="98"/>
        <v>4.7703820487097294E-4</v>
      </c>
      <c r="BB31" s="5">
        <f t="shared" si="99"/>
        <v>9.8486003155459799E-5</v>
      </c>
      <c r="BC31" s="5">
        <f t="shared" si="100"/>
        <v>1.6266190369655135E-5</v>
      </c>
      <c r="BD31" s="5">
        <f t="shared" si="101"/>
        <v>2.6573285164720845E-5</v>
      </c>
      <c r="BE31" s="5">
        <f t="shared" si="102"/>
        <v>5.2673936988777429E-5</v>
      </c>
      <c r="BF31" s="5">
        <f t="shared" si="103"/>
        <v>5.2205506784332943E-5</v>
      </c>
      <c r="BG31" s="5">
        <f t="shared" si="104"/>
        <v>3.4494161558364897E-5</v>
      </c>
      <c r="BH31" s="5">
        <f t="shared" si="105"/>
        <v>1.7093702200756005E-5</v>
      </c>
      <c r="BI31" s="5">
        <f t="shared" si="106"/>
        <v>6.7766750482392343E-6</v>
      </c>
      <c r="BJ31" s="8">
        <f t="shared" si="107"/>
        <v>0.64002886023594108</v>
      </c>
      <c r="BK31" s="8">
        <f t="shared" si="108"/>
        <v>0.21182898000953126</v>
      </c>
      <c r="BL31" s="8">
        <f t="shared" si="109"/>
        <v>0.14232593281818445</v>
      </c>
      <c r="BM31" s="8">
        <f t="shared" si="110"/>
        <v>0.52810853131753555</v>
      </c>
      <c r="BN31" s="8">
        <f t="shared" si="111"/>
        <v>0.46754261819305371</v>
      </c>
    </row>
    <row r="32" spans="1:66" x14ac:dyDescent="0.25">
      <c r="A32" t="s">
        <v>13</v>
      </c>
      <c r="B32" t="s">
        <v>250</v>
      </c>
      <c r="C32" t="s">
        <v>54</v>
      </c>
      <c r="D32" t="s">
        <v>494</v>
      </c>
      <c r="E32">
        <f>VLOOKUP(A32,home!$A$2:$E$405,3,FALSE)</f>
        <v>1.6256983240223499</v>
      </c>
      <c r="F32">
        <f>VLOOKUP(B32,home!$B$2:$E$405,3,FALSE)</f>
        <v>1.1599999999999999</v>
      </c>
      <c r="G32">
        <f>VLOOKUP(C32,away!$B$2:$E$405,4,FALSE)</f>
        <v>0.98</v>
      </c>
      <c r="H32">
        <f>VLOOKUP(A32,away!$A$2:$E$405,3,FALSE)</f>
        <v>1.4636871508379901</v>
      </c>
      <c r="I32">
        <f>VLOOKUP(C32,away!$B$2:$E$405,3,FALSE)</f>
        <v>0.86</v>
      </c>
      <c r="J32">
        <f>VLOOKUP(B32,home!$B$2:$E$405,4,FALSE)</f>
        <v>0.84</v>
      </c>
      <c r="K32" s="3">
        <f t="shared" si="56"/>
        <v>1.8480938547486072</v>
      </c>
      <c r="L32" s="3">
        <f t="shared" si="57"/>
        <v>1.0573675977653638</v>
      </c>
      <c r="M32" s="5">
        <f t="shared" si="58"/>
        <v>5.4723532462594392E-2</v>
      </c>
      <c r="N32" s="5">
        <f t="shared" si="59"/>
        <v>0.10113422405425661</v>
      </c>
      <c r="O32" s="5">
        <f t="shared" si="60"/>
        <v>5.7862890061208337E-2</v>
      </c>
      <c r="P32" s="5">
        <f t="shared" si="61"/>
        <v>0.10693605154011339</v>
      </c>
      <c r="Q32" s="5">
        <f t="shared" si="62"/>
        <v>9.3452768989720228E-2</v>
      </c>
      <c r="R32" s="5">
        <f t="shared" si="63"/>
        <v>3.0591172531890597E-2</v>
      </c>
      <c r="S32" s="5">
        <f t="shared" si="64"/>
        <v>5.2241323816249713E-2</v>
      </c>
      <c r="T32" s="5">
        <f t="shared" si="65"/>
        <v>9.8813929851181953E-2</v>
      </c>
      <c r="U32" s="5">
        <f t="shared" si="66"/>
        <v>5.6535357965741405E-2</v>
      </c>
      <c r="V32" s="5">
        <f t="shared" si="67"/>
        <v>1.1342836831580647E-2</v>
      </c>
      <c r="W32" s="5">
        <f t="shared" si="68"/>
        <v>5.7569829359714393E-2</v>
      </c>
      <c r="X32" s="5">
        <f t="shared" si="69"/>
        <v>6.0872472173843117E-2</v>
      </c>
      <c r="Y32" s="5">
        <f t="shared" si="70"/>
        <v>3.218228983624772E-2</v>
      </c>
      <c r="Z32" s="5">
        <f t="shared" si="71"/>
        <v>1.0782038204290316E-2</v>
      </c>
      <c r="AA32" s="5">
        <f t="shared" si="72"/>
        <v>1.9926218547013642E-2</v>
      </c>
      <c r="AB32" s="5">
        <f t="shared" si="73"/>
        <v>1.8412761022556817E-2</v>
      </c>
      <c r="AC32" s="5">
        <f t="shared" si="74"/>
        <v>1.3853251625136171E-3</v>
      </c>
      <c r="AD32" s="5">
        <f t="shared" si="75"/>
        <v>2.6598611964653528E-2</v>
      </c>
      <c r="AE32" s="5">
        <f t="shared" si="76"/>
        <v>2.8124510436958763E-2</v>
      </c>
      <c r="AF32" s="5">
        <f t="shared" si="77"/>
        <v>1.4868973019526993E-2</v>
      </c>
      <c r="AG32" s="5">
        <f t="shared" si="78"/>
        <v>5.2406567609650893E-3</v>
      </c>
      <c r="AH32" s="5">
        <f t="shared" si="79"/>
        <v>2.850144458771207E-3</v>
      </c>
      <c r="AI32" s="5">
        <f t="shared" si="80"/>
        <v>5.2673344594008631E-3</v>
      </c>
      <c r="AJ32" s="5">
        <f t="shared" si="81"/>
        <v>4.8672642226621566E-3</v>
      </c>
      <c r="AK32" s="5">
        <f t="shared" si="82"/>
        <v>2.9983870331132295E-3</v>
      </c>
      <c r="AL32" s="5">
        <f t="shared" si="83"/>
        <v>1.0828336279616614E-4</v>
      </c>
      <c r="AM32" s="5">
        <f t="shared" si="84"/>
        <v>9.831346263343789E-3</v>
      </c>
      <c r="AN32" s="5">
        <f t="shared" si="85"/>
        <v>1.0395346981271309E-2</v>
      </c>
      <c r="AO32" s="5">
        <f t="shared" si="86"/>
        <v>5.4958515327621343E-3</v>
      </c>
      <c r="AP32" s="5">
        <f t="shared" si="87"/>
        <v>1.9370451109572639E-3</v>
      </c>
      <c r="AQ32" s="5">
        <f t="shared" si="88"/>
        <v>5.1204218393400614E-4</v>
      </c>
      <c r="AR32" s="5">
        <f t="shared" si="89"/>
        <v>6.0273007993103488E-4</v>
      </c>
      <c r="AS32" s="5">
        <f t="shared" si="90"/>
        <v>1.1139017567926824E-3</v>
      </c>
      <c r="AT32" s="5">
        <f t="shared" si="91"/>
        <v>1.0292974957611173E-3</v>
      </c>
      <c r="AU32" s="5">
        <f t="shared" si="92"/>
        <v>6.3407945887475044E-4</v>
      </c>
      <c r="AV32" s="5">
        <f t="shared" si="93"/>
        <v>2.9295958784218712E-4</v>
      </c>
      <c r="AW32" s="5">
        <f t="shared" si="94"/>
        <v>5.8777248835227449E-6</v>
      </c>
      <c r="AX32" s="5">
        <f t="shared" si="95"/>
        <v>3.028208435531888E-3</v>
      </c>
      <c r="AY32" s="5">
        <f t="shared" si="96"/>
        <v>3.2019294790111628E-3</v>
      </c>
      <c r="AZ32" s="5">
        <f t="shared" si="97"/>
        <v>1.6928082407180679E-3</v>
      </c>
      <c r="BA32" s="5">
        <f t="shared" si="98"/>
        <v>5.9664019432182519E-4</v>
      </c>
      <c r="BB32" s="5">
        <f t="shared" si="99"/>
        <v>1.5771700225008202E-4</v>
      </c>
      <c r="BC32" s="5">
        <f t="shared" si="100"/>
        <v>3.3352969559184744E-5</v>
      </c>
      <c r="BD32" s="5">
        <f t="shared" si="101"/>
        <v>1.0621787611960064E-4</v>
      </c>
      <c r="BE32" s="5">
        <f t="shared" si="102"/>
        <v>1.963006041210828E-4</v>
      </c>
      <c r="BF32" s="5">
        <f t="shared" si="103"/>
        <v>1.8139097007980614E-4</v>
      </c>
      <c r="BG32" s="5">
        <f t="shared" si="104"/>
        <v>1.1174251237045942E-4</v>
      </c>
      <c r="BH32" s="5">
        <f t="shared" si="105"/>
        <v>5.1627662606504067E-5</v>
      </c>
      <c r="BI32" s="5">
        <f t="shared" si="106"/>
        <v>1.9082553199622922E-5</v>
      </c>
      <c r="BJ32" s="8">
        <f t="shared" si="107"/>
        <v>0.55574055484072904</v>
      </c>
      <c r="BK32" s="8">
        <f t="shared" si="108"/>
        <v>0.22993928265485908</v>
      </c>
      <c r="BL32" s="8">
        <f t="shared" si="109"/>
        <v>0.2036508608600571</v>
      </c>
      <c r="BM32" s="8">
        <f t="shared" si="110"/>
        <v>0.55221604516602429</v>
      </c>
      <c r="BN32" s="8">
        <f t="shared" si="111"/>
        <v>0.44470063963978351</v>
      </c>
    </row>
    <row r="33" spans="1:66" x14ac:dyDescent="0.25">
      <c r="A33" t="s">
        <v>13</v>
      </c>
      <c r="B33" t="s">
        <v>14</v>
      </c>
      <c r="C33" t="s">
        <v>62</v>
      </c>
      <c r="D33" t="s">
        <v>494</v>
      </c>
      <c r="E33">
        <f>VLOOKUP(A33,home!$A$2:$E$405,3,FALSE)</f>
        <v>1.6256983240223499</v>
      </c>
      <c r="F33">
        <f>VLOOKUP(B33,home!$B$2:$E$405,3,FALSE)</f>
        <v>1.29</v>
      </c>
      <c r="G33">
        <f>VLOOKUP(C33,away!$B$2:$E$405,4,FALSE)</f>
        <v>1.23</v>
      </c>
      <c r="H33">
        <f>VLOOKUP(A33,away!$A$2:$E$405,3,FALSE)</f>
        <v>1.4636871508379901</v>
      </c>
      <c r="I33">
        <f>VLOOKUP(C33,away!$B$2:$E$405,3,FALSE)</f>
        <v>1.23</v>
      </c>
      <c r="J33">
        <f>VLOOKUP(B33,home!$B$2:$E$405,4,FALSE)</f>
        <v>0.82</v>
      </c>
      <c r="K33" s="3">
        <f t="shared" si="56"/>
        <v>2.5794955307262626</v>
      </c>
      <c r="L33" s="3">
        <f t="shared" si="57"/>
        <v>1.4762748603351967</v>
      </c>
      <c r="M33" s="5">
        <f t="shared" si="58"/>
        <v>1.7322130227490351E-2</v>
      </c>
      <c r="N33" s="5">
        <f t="shared" si="59"/>
        <v>4.4682357504469652E-2</v>
      </c>
      <c r="O33" s="5">
        <f t="shared" si="60"/>
        <v>2.557222538229641E-2</v>
      </c>
      <c r="P33" s="5">
        <f t="shared" si="61"/>
        <v>6.5963441084358268E-2</v>
      </c>
      <c r="Q33" s="5">
        <f t="shared" si="62"/>
        <v>5.7628970742546304E-2</v>
      </c>
      <c r="R33" s="5">
        <f t="shared" si="63"/>
        <v>1.8875816727354909E-2</v>
      </c>
      <c r="S33" s="5">
        <f t="shared" si="64"/>
        <v>6.2797928178375248E-2</v>
      </c>
      <c r="T33" s="5">
        <f t="shared" si="65"/>
        <v>8.5076200734213681E-2</v>
      </c>
      <c r="U33" s="5">
        <f t="shared" si="66"/>
        <v>4.8690084887020001E-2</v>
      </c>
      <c r="V33" s="5">
        <f t="shared" si="67"/>
        <v>2.6570811000549834E-2</v>
      </c>
      <c r="W33" s="5">
        <f t="shared" si="68"/>
        <v>4.9551224156917574E-2</v>
      </c>
      <c r="X33" s="5">
        <f t="shared" si="69"/>
        <v>7.3151226521691509E-2</v>
      </c>
      <c r="Y33" s="5">
        <f t="shared" si="70"/>
        <v>5.3995658358329257E-2</v>
      </c>
      <c r="Z33" s="5">
        <f t="shared" si="71"/>
        <v>9.2886312342962112E-3</v>
      </c>
      <c r="AA33" s="5">
        <f t="shared" si="72"/>
        <v>2.3959982755431437E-2</v>
      </c>
      <c r="AB33" s="5">
        <f t="shared" si="73"/>
        <v>3.0902334216956873E-2</v>
      </c>
      <c r="AC33" s="5">
        <f t="shared" si="74"/>
        <v>6.3239267593689077E-3</v>
      </c>
      <c r="AD33" s="5">
        <f t="shared" si="75"/>
        <v>3.1954290313696017E-2</v>
      </c>
      <c r="AE33" s="5">
        <f t="shared" si="76"/>
        <v>4.7173315469961917E-2</v>
      </c>
      <c r="AF33" s="5">
        <f t="shared" si="77"/>
        <v>3.4820389853483111E-2</v>
      </c>
      <c r="AG33" s="5">
        <f t="shared" si="78"/>
        <v>1.7134822055922625E-2</v>
      </c>
      <c r="AH33" s="5">
        <f t="shared" si="79"/>
        <v>3.4281431945289475E-3</v>
      </c>
      <c r="AI33" s="5">
        <f t="shared" si="80"/>
        <v>8.8428800489770698E-3</v>
      </c>
      <c r="AJ33" s="5">
        <f t="shared" si="81"/>
        <v>1.1405084782542398E-2</v>
      </c>
      <c r="AK33" s="5">
        <f t="shared" si="82"/>
        <v>9.8064550747074073E-3</v>
      </c>
      <c r="AL33" s="5">
        <f t="shared" si="83"/>
        <v>9.6327175638342847E-4</v>
      </c>
      <c r="AM33" s="5">
        <f t="shared" si="84"/>
        <v>1.6485189810341683E-2</v>
      </c>
      <c r="AN33" s="5">
        <f t="shared" si="85"/>
        <v>2.4336671284861375E-2</v>
      </c>
      <c r="AO33" s="5">
        <f t="shared" si="86"/>
        <v>1.7963808001041165E-2</v>
      </c>
      <c r="AP33" s="5">
        <f t="shared" si="87"/>
        <v>8.8398393826084436E-3</v>
      </c>
      <c r="AQ33" s="5">
        <f t="shared" si="88"/>
        <v>3.2625081624864639E-3</v>
      </c>
      <c r="AR33" s="5">
        <f t="shared" si="89"/>
        <v>1.0121763231424551E-3</v>
      </c>
      <c r="AS33" s="5">
        <f t="shared" si="90"/>
        <v>2.6109043018529036E-3</v>
      </c>
      <c r="AT33" s="5">
        <f t="shared" si="91"/>
        <v>3.3674079888917703E-3</v>
      </c>
      <c r="AU33" s="5">
        <f t="shared" si="92"/>
        <v>2.8954046191594111E-3</v>
      </c>
      <c r="AV33" s="5">
        <f t="shared" si="93"/>
        <v>1.8671708186914688E-3</v>
      </c>
      <c r="AW33" s="5">
        <f t="shared" si="94"/>
        <v>1.0189393393811625E-4</v>
      </c>
      <c r="AX33" s="5">
        <f t="shared" si="95"/>
        <v>7.0872455731584155E-3</v>
      </c>
      <c r="AY33" s="5">
        <f t="shared" si="96"/>
        <v>1.0462722468675681E-2</v>
      </c>
      <c r="AZ33" s="5">
        <f t="shared" si="97"/>
        <v>7.72292707558506E-3</v>
      </c>
      <c r="BA33" s="5">
        <f t="shared" si="98"/>
        <v>3.800387696629414E-3</v>
      </c>
      <c r="BB33" s="5">
        <f t="shared" si="99"/>
        <v>1.4026042040152975E-3</v>
      </c>
      <c r="BC33" s="5">
        <f t="shared" si="100"/>
        <v>4.1412586507764851E-4</v>
      </c>
      <c r="BD33" s="5">
        <f t="shared" si="101"/>
        <v>2.4904174334695325E-4</v>
      </c>
      <c r="BE33" s="5">
        <f t="shared" si="102"/>
        <v>6.4240206392774269E-4</v>
      </c>
      <c r="BF33" s="5">
        <f t="shared" si="103"/>
        <v>8.2853662641546989E-4</v>
      </c>
      <c r="BG33" s="5">
        <f t="shared" si="104"/>
        <v>7.1240217496057316E-4</v>
      </c>
      <c r="BH33" s="5">
        <f t="shared" si="105"/>
        <v>4.5940955659761677E-4</v>
      </c>
      <c r="BI33" s="5">
        <f t="shared" si="106"/>
        <v>2.3700897960329736E-4</v>
      </c>
      <c r="BJ33" s="8">
        <f t="shared" si="107"/>
        <v>0.59694648523571214</v>
      </c>
      <c r="BK33" s="8">
        <f t="shared" si="108"/>
        <v>0.19040423147520172</v>
      </c>
      <c r="BL33" s="8">
        <f t="shared" si="109"/>
        <v>0.19636487226640509</v>
      </c>
      <c r="BM33" s="8">
        <f t="shared" si="110"/>
        <v>0.7525984500083619</v>
      </c>
      <c r="BN33" s="8">
        <f t="shared" si="111"/>
        <v>0.23004494166851588</v>
      </c>
    </row>
    <row r="34" spans="1:66" x14ac:dyDescent="0.25">
      <c r="A34" t="s">
        <v>13</v>
      </c>
      <c r="B34" t="s">
        <v>57</v>
      </c>
      <c r="C34" t="s">
        <v>251</v>
      </c>
      <c r="D34" t="s">
        <v>494</v>
      </c>
      <c r="E34">
        <f>VLOOKUP(A34,home!$A$2:$E$405,3,FALSE)</f>
        <v>1.6256983240223499</v>
      </c>
      <c r="F34">
        <f>VLOOKUP(B34,home!$B$2:$E$405,3,FALSE)</f>
        <v>0.62</v>
      </c>
      <c r="G34">
        <f>VLOOKUP(C34,away!$B$2:$E$405,4,FALSE)</f>
        <v>2.0499999999999998</v>
      </c>
      <c r="H34">
        <f>VLOOKUP(A34,away!$A$2:$E$405,3,FALSE)</f>
        <v>1.4636871508379901</v>
      </c>
      <c r="I34">
        <f>VLOOKUP(C34,away!$B$2:$E$405,3,FALSE)</f>
        <v>0.48</v>
      </c>
      <c r="J34">
        <f>VLOOKUP(B34,home!$B$2:$E$405,4,FALSE)</f>
        <v>0.99</v>
      </c>
      <c r="K34" s="3">
        <f t="shared" si="56"/>
        <v>2.0662625698324066</v>
      </c>
      <c r="L34" s="3">
        <f t="shared" si="57"/>
        <v>0.69554413407821292</v>
      </c>
      <c r="M34" s="5">
        <f t="shared" si="58"/>
        <v>6.3177522109885129E-2</v>
      </c>
      <c r="N34" s="5">
        <f t="shared" si="59"/>
        <v>0.13054134919041493</v>
      </c>
      <c r="O34" s="5">
        <f t="shared" si="60"/>
        <v>4.3942754909127191E-2</v>
      </c>
      <c r="P34" s="5">
        <f t="shared" si="61"/>
        <v>9.0797269684048762E-2</v>
      </c>
      <c r="Q34" s="5">
        <f t="shared" si="62"/>
        <v>0.13486635182378814</v>
      </c>
      <c r="R34" s="5">
        <f t="shared" si="63"/>
        <v>1.5282062706140008E-2</v>
      </c>
      <c r="S34" s="5">
        <f t="shared" si="64"/>
        <v>3.2622932598317091E-2</v>
      </c>
      <c r="T34" s="5">
        <f t="shared" si="65"/>
        <v>9.3805499895564332E-2</v>
      </c>
      <c r="U34" s="5">
        <f t="shared" si="66"/>
        <v>3.1576754159528833E-2</v>
      </c>
      <c r="V34" s="5">
        <f t="shared" si="67"/>
        <v>5.2094358001814984E-3</v>
      </c>
      <c r="W34" s="5">
        <f t="shared" si="68"/>
        <v>9.2889764901113989E-2</v>
      </c>
      <c r="X34" s="5">
        <f t="shared" si="69"/>
        <v>6.4608931092874092E-2</v>
      </c>
      <c r="Y34" s="5">
        <f t="shared" si="70"/>
        <v>2.246918151535602E-2</v>
      </c>
      <c r="Z34" s="5">
        <f t="shared" si="71"/>
        <v>3.5431163572903685E-3</v>
      </c>
      <c r="AA34" s="5">
        <f t="shared" si="72"/>
        <v>7.3210087096300322E-3</v>
      </c>
      <c r="AB34" s="5">
        <f t="shared" si="73"/>
        <v>7.5635631350627905E-3</v>
      </c>
      <c r="AC34" s="5">
        <f t="shared" si="74"/>
        <v>4.679300202967373E-4</v>
      </c>
      <c r="AD34" s="5">
        <f t="shared" si="75"/>
        <v>4.7983661083925988E-2</v>
      </c>
      <c r="AE34" s="5">
        <f t="shared" si="76"/>
        <v>3.3374753998521738E-2</v>
      </c>
      <c r="AF34" s="5">
        <f t="shared" si="77"/>
        <v>1.160680718498759E-2</v>
      </c>
      <c r="AG34" s="5">
        <f t="shared" si="78"/>
        <v>2.6910155509649912E-3</v>
      </c>
      <c r="AH34" s="5">
        <f t="shared" si="79"/>
        <v>6.1609844966747007E-4</v>
      </c>
      <c r="AI34" s="5">
        <f t="shared" si="80"/>
        <v>1.2730211658796683E-3</v>
      </c>
      <c r="AJ34" s="5">
        <f t="shared" si="81"/>
        <v>1.315197992830785E-3</v>
      </c>
      <c r="AK34" s="5">
        <f t="shared" si="82"/>
        <v>9.0584812816832015E-4</v>
      </c>
      <c r="AL34" s="5">
        <f t="shared" si="83"/>
        <v>2.6899926953290585E-5</v>
      </c>
      <c r="AM34" s="5">
        <f t="shared" si="84"/>
        <v>1.982936857224802E-2</v>
      </c>
      <c r="AN34" s="5">
        <f t="shared" si="85"/>
        <v>1.3792200992901977E-2</v>
      </c>
      <c r="AO34" s="5">
        <f t="shared" si="86"/>
        <v>4.7965422483203374E-3</v>
      </c>
      <c r="AP34" s="5">
        <f t="shared" si="87"/>
        <v>1.112068941559178E-3</v>
      </c>
      <c r="AQ34" s="5">
        <f t="shared" si="88"/>
        <v>1.9337325724801322E-4</v>
      </c>
      <c r="AR34" s="5">
        <f t="shared" si="89"/>
        <v>8.5704732536178016E-5</v>
      </c>
      <c r="AS34" s="5">
        <f t="shared" si="90"/>
        <v>1.7708848089700226E-4</v>
      </c>
      <c r="AT34" s="5">
        <f t="shared" si="91"/>
        <v>1.8295564981297846E-4</v>
      </c>
      <c r="AU34" s="5">
        <f t="shared" si="92"/>
        <v>1.2601147038264092E-4</v>
      </c>
      <c r="AV34" s="5">
        <f t="shared" si="93"/>
        <v>6.5093196155298976E-5</v>
      </c>
      <c r="AW34" s="5">
        <f t="shared" si="94"/>
        <v>1.0738875334890052E-6</v>
      </c>
      <c r="AX34" s="5">
        <f t="shared" si="95"/>
        <v>6.8287803440411953E-3</v>
      </c>
      <c r="AY34" s="5">
        <f t="shared" si="96"/>
        <v>4.7497181112064538E-3</v>
      </c>
      <c r="AZ34" s="5">
        <f t="shared" si="97"/>
        <v>1.6518192853873489E-3</v>
      </c>
      <c r="BA34" s="5">
        <f t="shared" si="98"/>
        <v>3.829710715028121E-4</v>
      </c>
      <c r="BB34" s="5">
        <f t="shared" si="99"/>
        <v>6.6593320576357172E-5</v>
      </c>
      <c r="BC34" s="5">
        <f t="shared" si="100"/>
        <v>9.2637186991350417E-6</v>
      </c>
      <c r="BD34" s="5">
        <f t="shared" si="101"/>
        <v>9.9352373297134622E-6</v>
      </c>
      <c r="BE34" s="5">
        <f t="shared" si="102"/>
        <v>2.0528809016788597E-5</v>
      </c>
      <c r="BF34" s="5">
        <f t="shared" si="103"/>
        <v>2.1208954837314146E-5</v>
      </c>
      <c r="BG34" s="5">
        <f t="shared" si="104"/>
        <v>1.4607756508536058E-5</v>
      </c>
      <c r="BH34" s="5">
        <f t="shared" si="105"/>
        <v>7.5458651257034469E-6</v>
      </c>
      <c r="BI34" s="5">
        <f t="shared" si="106"/>
        <v>3.1183477332489465E-6</v>
      </c>
      <c r="BJ34" s="8">
        <f t="shared" si="107"/>
        <v>0.68825001610120273</v>
      </c>
      <c r="BK34" s="8">
        <f t="shared" si="108"/>
        <v>0.19705170825088894</v>
      </c>
      <c r="BL34" s="8">
        <f t="shared" si="109"/>
        <v>0.11051010785637053</v>
      </c>
      <c r="BM34" s="8">
        <f t="shared" si="110"/>
        <v>0.51599899391867543</v>
      </c>
      <c r="BN34" s="8">
        <f t="shared" si="111"/>
        <v>0.47860731042340421</v>
      </c>
    </row>
    <row r="35" spans="1:66" x14ac:dyDescent="0.25">
      <c r="A35" t="s">
        <v>13</v>
      </c>
      <c r="B35" t="s">
        <v>60</v>
      </c>
      <c r="C35" t="s">
        <v>15</v>
      </c>
      <c r="D35" t="s">
        <v>494</v>
      </c>
      <c r="E35">
        <f>VLOOKUP(A35,home!$A$2:$E$405,3,FALSE)</f>
        <v>1.6256983240223499</v>
      </c>
      <c r="F35">
        <f>VLOOKUP(B35,home!$B$2:$E$405,3,FALSE)</f>
        <v>1.17</v>
      </c>
      <c r="G35">
        <f>VLOOKUP(C35,away!$B$2:$E$405,4,FALSE)</f>
        <v>0.49</v>
      </c>
      <c r="H35">
        <f>VLOOKUP(A35,away!$A$2:$E$405,3,FALSE)</f>
        <v>1.4636871508379901</v>
      </c>
      <c r="I35">
        <f>VLOOKUP(C35,away!$B$2:$E$405,3,FALSE)</f>
        <v>0.98</v>
      </c>
      <c r="J35">
        <f>VLOOKUP(B35,home!$B$2:$E$405,4,FALSE)</f>
        <v>0.41</v>
      </c>
      <c r="K35" s="3">
        <f t="shared" si="56"/>
        <v>0.93201284916201321</v>
      </c>
      <c r="L35" s="3">
        <f t="shared" si="57"/>
        <v>0.58810949720670436</v>
      </c>
      <c r="M35" s="5">
        <f t="shared" si="58"/>
        <v>0.21868512998389314</v>
      </c>
      <c r="N35" s="5">
        <f t="shared" si="59"/>
        <v>0.20381735106565346</v>
      </c>
      <c r="O35" s="5">
        <f t="shared" si="60"/>
        <v>0.12861080184141016</v>
      </c>
      <c r="P35" s="5">
        <f t="shared" si="61"/>
        <v>0.11986691985722379</v>
      </c>
      <c r="Q35" s="5">
        <f t="shared" si="62"/>
        <v>9.4980195037676976E-2</v>
      </c>
      <c r="R35" s="5">
        <f t="shared" si="63"/>
        <v>3.7818617003151402E-2</v>
      </c>
      <c r="S35" s="5">
        <f t="shared" si="64"/>
        <v>1.642553208477911E-2</v>
      </c>
      <c r="T35" s="5">
        <f t="shared" si="65"/>
        <v>5.585875474820292E-2</v>
      </c>
      <c r="U35" s="5">
        <f t="shared" si="66"/>
        <v>3.52474369844741E-2</v>
      </c>
      <c r="V35" s="5">
        <f t="shared" si="67"/>
        <v>1.0003616402793319E-3</v>
      </c>
      <c r="W35" s="5">
        <f t="shared" si="68"/>
        <v>2.9507587397009673E-2</v>
      </c>
      <c r="X35" s="5">
        <f t="shared" si="69"/>
        <v>1.7353692387838245E-2</v>
      </c>
      <c r="Y35" s="5">
        <f t="shared" si="70"/>
        <v>5.1029356524456802E-3</v>
      </c>
      <c r="Z35" s="5">
        <f t="shared" si="71"/>
        <v>7.4138292769254325E-3</v>
      </c>
      <c r="AA35" s="5">
        <f t="shared" si="72"/>
        <v>6.9097841475880212E-3</v>
      </c>
      <c r="AB35" s="5">
        <f t="shared" si="73"/>
        <v>3.220003805244012E-3</v>
      </c>
      <c r="AC35" s="5">
        <f t="shared" si="74"/>
        <v>3.4270239525555344E-5</v>
      </c>
      <c r="AD35" s="5">
        <f t="shared" si="75"/>
        <v>6.8753626504460237E-3</v>
      </c>
      <c r="AE35" s="5">
        <f t="shared" si="76"/>
        <v>4.0434660714675644E-3</v>
      </c>
      <c r="AF35" s="5">
        <f t="shared" si="77"/>
        <v>1.1890003991315787E-3</v>
      </c>
      <c r="AG35" s="5">
        <f t="shared" si="78"/>
        <v>2.3308747563728123E-4</v>
      </c>
      <c r="AH35" s="5">
        <f t="shared" si="79"/>
        <v>1.0900358521072399E-3</v>
      </c>
      <c r="AI35" s="5">
        <f t="shared" si="80"/>
        <v>1.0159274202112115E-3</v>
      </c>
      <c r="AJ35" s="5">
        <f t="shared" si="81"/>
        <v>4.7342870472643256E-4</v>
      </c>
      <c r="AK35" s="5">
        <f t="shared" si="82"/>
        <v>1.4708054532238795E-4</v>
      </c>
      <c r="AL35" s="5">
        <f t="shared" si="83"/>
        <v>7.513758352019942E-7</v>
      </c>
      <c r="AM35" s="5">
        <f t="shared" si="84"/>
        <v>1.2815852665728584E-3</v>
      </c>
      <c r="AN35" s="5">
        <f t="shared" si="85"/>
        <v>7.5371246675168388E-4</v>
      </c>
      <c r="AO35" s="5">
        <f t="shared" si="86"/>
        <v>2.2163272992987878E-4</v>
      </c>
      <c r="AP35" s="5">
        <f t="shared" si="87"/>
        <v>4.3448104454536784E-5</v>
      </c>
      <c r="AQ35" s="5">
        <f t="shared" si="88"/>
        <v>6.388060716335498E-6</v>
      </c>
      <c r="AR35" s="5">
        <f t="shared" si="89"/>
        <v>1.2821208738401414E-4</v>
      </c>
      <c r="AS35" s="5">
        <f t="shared" si="90"/>
        <v>1.1949531285978403E-4</v>
      </c>
      <c r="AT35" s="5">
        <f t="shared" si="91"/>
        <v>5.5685583499976736E-5</v>
      </c>
      <c r="AU35" s="5">
        <f t="shared" si="92"/>
        <v>1.7299893111687499E-5</v>
      </c>
      <c r="AV35" s="5">
        <f t="shared" si="93"/>
        <v>4.0309306673055377E-6</v>
      </c>
      <c r="AW35" s="5">
        <f t="shared" si="94"/>
        <v>1.1440231571941605E-8</v>
      </c>
      <c r="AX35" s="5">
        <f t="shared" si="95"/>
        <v>1.9907565595710458E-4</v>
      </c>
      <c r="AY35" s="5">
        <f t="shared" si="96"/>
        <v>1.1707828393102762E-4</v>
      </c>
      <c r="AZ35" s="5">
        <f t="shared" si="97"/>
        <v>3.4427425348250207E-5</v>
      </c>
      <c r="BA35" s="5">
        <f t="shared" si="98"/>
        <v>6.749031937226928E-6</v>
      </c>
      <c r="BB35" s="5">
        <f t="shared" si="99"/>
        <v>9.9229244480862945E-7</v>
      </c>
      <c r="BC35" s="5">
        <f t="shared" si="100"/>
        <v>1.1671532215968294E-7</v>
      </c>
      <c r="BD35" s="5">
        <f t="shared" si="101"/>
        <v>1.2567124374539093E-5</v>
      </c>
      <c r="BE35" s="5">
        <f t="shared" si="102"/>
        <v>1.1712721394087565E-5</v>
      </c>
      <c r="BF35" s="5">
        <f t="shared" si="103"/>
        <v>5.4582034189722092E-6</v>
      </c>
      <c r="BG35" s="5">
        <f t="shared" si="104"/>
        <v>1.6957052399407099E-6</v>
      </c>
      <c r="BH35" s="5">
        <f t="shared" si="105"/>
        <v>3.9510476800402401E-7</v>
      </c>
      <c r="BI35" s="5">
        <f t="shared" si="106"/>
        <v>7.364854410898536E-8</v>
      </c>
      <c r="BJ35" s="8">
        <f t="shared" si="107"/>
        <v>0.42162663891887525</v>
      </c>
      <c r="BK35" s="8">
        <f t="shared" si="108"/>
        <v>0.35613004346546717</v>
      </c>
      <c r="BL35" s="8">
        <f t="shared" si="109"/>
        <v>0.21488974261949736</v>
      </c>
      <c r="BM35" s="8">
        <f t="shared" si="110"/>
        <v>0.19616417264805686</v>
      </c>
      <c r="BN35" s="8">
        <f t="shared" si="111"/>
        <v>0.80377901478900882</v>
      </c>
    </row>
    <row r="36" spans="1:66" x14ac:dyDescent="0.25">
      <c r="A36" t="s">
        <v>16</v>
      </c>
      <c r="B36" t="s">
        <v>322</v>
      </c>
      <c r="C36" t="s">
        <v>18</v>
      </c>
      <c r="D36" t="s">
        <v>494</v>
      </c>
      <c r="E36">
        <f>VLOOKUP(A36,home!$A$2:$E$405,3,FALSE)</f>
        <v>1.6145251396647999</v>
      </c>
      <c r="F36">
        <f>VLOOKUP(B36,home!$B$2:$E$405,3,FALSE)</f>
        <v>1.61</v>
      </c>
      <c r="G36">
        <f>VLOOKUP(C36,away!$B$2:$E$405,4,FALSE)</f>
        <v>0.74</v>
      </c>
      <c r="H36">
        <f>VLOOKUP(A36,away!$A$2:$E$405,3,FALSE)</f>
        <v>1.3296089385474901</v>
      </c>
      <c r="I36">
        <f>VLOOKUP(C36,away!$B$2:$E$405,3,FALSE)</f>
        <v>0.56000000000000005</v>
      </c>
      <c r="J36">
        <f>VLOOKUP(B36,home!$B$2:$E$405,4,FALSE)</f>
        <v>0.75</v>
      </c>
      <c r="K36" s="3">
        <f t="shared" si="56"/>
        <v>1.9235452513966429</v>
      </c>
      <c r="L36" s="3">
        <f t="shared" si="57"/>
        <v>0.55843575418994584</v>
      </c>
      <c r="M36" s="5">
        <f t="shared" si="58"/>
        <v>8.3577494006257191E-2</v>
      </c>
      <c r="N36" s="5">
        <f t="shared" si="59"/>
        <v>0.1607650917193674</v>
      </c>
      <c r="O36" s="5">
        <f t="shared" si="60"/>
        <v>4.6672660898689905E-2</v>
      </c>
      <c r="P36" s="5">
        <f t="shared" si="61"/>
        <v>8.9776975241720736E-2</v>
      </c>
      <c r="Q36" s="5">
        <f t="shared" si="62"/>
        <v>0.15461946438356747</v>
      </c>
      <c r="R36" s="5">
        <f t="shared" si="63"/>
        <v>1.3031841294505747E-2</v>
      </c>
      <c r="S36" s="5">
        <f t="shared" si="64"/>
        <v>2.4109077986201405E-2</v>
      </c>
      <c r="T36" s="5">
        <f t="shared" si="65"/>
        <v>8.6345037205482963E-2</v>
      </c>
      <c r="U36" s="5">
        <f t="shared" si="66"/>
        <v>2.5067336439001206E-2</v>
      </c>
      <c r="V36" s="5">
        <f t="shared" si="67"/>
        <v>2.8774892932910516E-3</v>
      </c>
      <c r="W36" s="5">
        <f t="shared" si="68"/>
        <v>9.9139178829501198E-2</v>
      </c>
      <c r="X36" s="5">
        <f t="shared" si="69"/>
        <v>5.5362862099424412E-2</v>
      </c>
      <c r="Y36" s="5">
        <f t="shared" si="70"/>
        <v>1.5458300825303018E-2</v>
      </c>
      <c r="Z36" s="5">
        <f t="shared" si="71"/>
        <v>2.4258153739269992E-3</v>
      </c>
      <c r="AA36" s="5">
        <f t="shared" si="72"/>
        <v>4.6661656432822503E-3</v>
      </c>
      <c r="AB36" s="5">
        <f t="shared" si="73"/>
        <v>4.4877903826828682E-3</v>
      </c>
      <c r="AC36" s="5">
        <f t="shared" si="74"/>
        <v>1.9318320089763548E-4</v>
      </c>
      <c r="AD36" s="5">
        <f t="shared" si="75"/>
        <v>4.7674674166212426E-2</v>
      </c>
      <c r="AE36" s="5">
        <f t="shared" si="76"/>
        <v>2.6623242623768761E-2</v>
      </c>
      <c r="AF36" s="5">
        <f t="shared" si="77"/>
        <v>7.4336852867931099E-3</v>
      </c>
      <c r="AG36" s="5">
        <f t="shared" si="78"/>
        <v>1.3837452165136716E-3</v>
      </c>
      <c r="AH36" s="5">
        <f t="shared" si="79"/>
        <v>3.3866550946612221E-4</v>
      </c>
      <c r="AI36" s="5">
        <f t="shared" si="80"/>
        <v>6.5143843254538423E-4</v>
      </c>
      <c r="AJ36" s="5">
        <f t="shared" si="81"/>
        <v>6.2653565174997311E-4</v>
      </c>
      <c r="AK36" s="5">
        <f t="shared" si="82"/>
        <v>4.0172322591812057E-4</v>
      </c>
      <c r="AL36" s="5">
        <f t="shared" si="83"/>
        <v>8.3005137449107708E-6</v>
      </c>
      <c r="AM36" s="5">
        <f t="shared" si="84"/>
        <v>1.8340878620860011E-2</v>
      </c>
      <c r="AN36" s="5">
        <f t="shared" si="85"/>
        <v>1.0242202385146214E-2</v>
      </c>
      <c r="AO36" s="5">
        <f t="shared" si="86"/>
        <v>2.8598060067575939E-3</v>
      </c>
      <c r="AP36" s="5">
        <f t="shared" si="87"/>
        <v>5.323393080735382E-4</v>
      </c>
      <c r="AQ36" s="5">
        <f t="shared" si="88"/>
        <v>7.4319325747250034E-5</v>
      </c>
      <c r="AR36" s="5">
        <f t="shared" si="89"/>
        <v>3.7824585839367261E-5</v>
      </c>
      <c r="AS36" s="5">
        <f t="shared" si="90"/>
        <v>7.2757302477359588E-5</v>
      </c>
      <c r="AT36" s="5">
        <f t="shared" si="91"/>
        <v>6.9975981842377129E-5</v>
      </c>
      <c r="AU36" s="5">
        <f t="shared" si="92"/>
        <v>4.4867322528240751E-5</v>
      </c>
      <c r="AV36" s="5">
        <f t="shared" si="93"/>
        <v>2.1576081298019787E-5</v>
      </c>
      <c r="AW36" s="5">
        <f t="shared" si="94"/>
        <v>2.4767267586369409E-7</v>
      </c>
      <c r="AX36" s="5">
        <f t="shared" si="95"/>
        <v>5.8799183295995807E-3</v>
      </c>
      <c r="AY36" s="5">
        <f t="shared" si="96"/>
        <v>3.2835566269652284E-3</v>
      </c>
      <c r="AZ36" s="5">
        <f t="shared" si="97"/>
        <v>9.1682771070236094E-4</v>
      </c>
      <c r="BA36" s="5">
        <f t="shared" si="98"/>
        <v>1.706631246961048E-4</v>
      </c>
      <c r="BB36" s="5">
        <f t="shared" si="99"/>
        <v>2.382609768802051E-5</v>
      </c>
      <c r="BC36" s="5">
        <f t="shared" si="100"/>
        <v>2.6610689663626128E-6</v>
      </c>
      <c r="BD36" s="5">
        <f t="shared" si="101"/>
        <v>3.5204335200215644E-6</v>
      </c>
      <c r="BE36" s="5">
        <f t="shared" si="102"/>
        <v>6.7717131802950485E-6</v>
      </c>
      <c r="BF36" s="5">
        <f t="shared" si="103"/>
        <v>6.5128483658883001E-6</v>
      </c>
      <c r="BG36" s="5">
        <f t="shared" si="104"/>
        <v>4.1759195157569424E-6</v>
      </c>
      <c r="BH36" s="5">
        <f t="shared" si="105"/>
        <v>2.0081425386872095E-6</v>
      </c>
      <c r="BI36" s="5">
        <f t="shared" si="106"/>
        <v>7.7255060888387581E-7</v>
      </c>
      <c r="BJ36" s="8">
        <f t="shared" si="107"/>
        <v>0.69713228096113655</v>
      </c>
      <c r="BK36" s="8">
        <f t="shared" si="108"/>
        <v>0.20382607686907817</v>
      </c>
      <c r="BL36" s="8">
        <f t="shared" si="109"/>
        <v>9.6214920359556463E-2</v>
      </c>
      <c r="BM36" s="8">
        <f t="shared" si="110"/>
        <v>0.44787225706530054</v>
      </c>
      <c r="BN36" s="8">
        <f t="shared" si="111"/>
        <v>0.54844352754410841</v>
      </c>
    </row>
    <row r="37" spans="1:66" x14ac:dyDescent="0.25">
      <c r="A37" t="s">
        <v>16</v>
      </c>
      <c r="B37" t="s">
        <v>254</v>
      </c>
      <c r="C37" t="s">
        <v>20</v>
      </c>
      <c r="D37" t="s">
        <v>494</v>
      </c>
      <c r="E37">
        <f>VLOOKUP(A37,home!$A$2:$E$405,3,FALSE)</f>
        <v>1.6145251396647999</v>
      </c>
      <c r="F37">
        <f>VLOOKUP(B37,home!$B$2:$E$405,3,FALSE)</f>
        <v>1.05</v>
      </c>
      <c r="G37">
        <f>VLOOKUP(C37,away!$B$2:$E$405,4,FALSE)</f>
        <v>1.58</v>
      </c>
      <c r="H37">
        <f>VLOOKUP(A37,away!$A$2:$E$405,3,FALSE)</f>
        <v>1.3296089385474901</v>
      </c>
      <c r="I37">
        <f>VLOOKUP(C37,away!$B$2:$E$405,3,FALSE)</f>
        <v>0.48</v>
      </c>
      <c r="J37">
        <f>VLOOKUP(B37,home!$B$2:$E$405,4,FALSE)</f>
        <v>1.05</v>
      </c>
      <c r="K37" s="3">
        <f t="shared" si="56"/>
        <v>2.6784972067039035</v>
      </c>
      <c r="L37" s="3">
        <f t="shared" si="57"/>
        <v>0.67012290502793503</v>
      </c>
      <c r="M37" s="5">
        <f t="shared" si="58"/>
        <v>3.5132800006746283E-2</v>
      </c>
      <c r="N37" s="5">
        <f t="shared" si="59"/>
        <v>9.4103106681756796E-2</v>
      </c>
      <c r="O37" s="5">
        <f t="shared" si="60"/>
        <v>2.3543294002286275E-2</v>
      </c>
      <c r="P37" s="5">
        <f t="shared" si="61"/>
        <v>6.3060647221732546E-2</v>
      </c>
      <c r="Q37" s="5">
        <f t="shared" si="62"/>
        <v>0.12602745419462255</v>
      </c>
      <c r="R37" s="5">
        <f t="shared" si="63"/>
        <v>7.8884502853694173E-3</v>
      </c>
      <c r="S37" s="5">
        <f t="shared" si="64"/>
        <v>2.8297240949057577E-2</v>
      </c>
      <c r="T37" s="5">
        <f t="shared" si="65"/>
        <v>8.4453883718175471E-2</v>
      </c>
      <c r="U37" s="5">
        <f t="shared" si="66"/>
        <v>2.1129192054584592E-2</v>
      </c>
      <c r="V37" s="5">
        <f t="shared" si="67"/>
        <v>5.6434832928970204E-3</v>
      </c>
      <c r="W37" s="5">
        <f t="shared" si="68"/>
        <v>0.1125213946761002</v>
      </c>
      <c r="X37" s="5">
        <f t="shared" si="69"/>
        <v>7.5403163878143081E-2</v>
      </c>
      <c r="Y37" s="5">
        <f t="shared" si="70"/>
        <v>2.5264693613159344E-2</v>
      </c>
      <c r="Z37" s="5">
        <f t="shared" si="71"/>
        <v>1.7620770738000662E-3</v>
      </c>
      <c r="AA37" s="5">
        <f t="shared" si="72"/>
        <v>4.7197185201704643E-3</v>
      </c>
      <c r="AB37" s="5">
        <f t="shared" si="73"/>
        <v>6.3208764363526368E-3</v>
      </c>
      <c r="AC37" s="5">
        <f t="shared" si="74"/>
        <v>6.3310088607864876E-4</v>
      </c>
      <c r="AD37" s="5">
        <f t="shared" si="75"/>
        <v>7.5347060333590454E-2</v>
      </c>
      <c r="AE37" s="5">
        <f t="shared" si="76"/>
        <v>5.0491790956060725E-2</v>
      </c>
      <c r="AF37" s="5">
        <f t="shared" si="77"/>
        <v>1.6917852817769311E-2</v>
      </c>
      <c r="AG37" s="5">
        <f t="shared" si="78"/>
        <v>3.7790135590262037E-3</v>
      </c>
      <c r="AH37" s="5">
        <f t="shared" si="79"/>
        <v>2.9520205189450578E-4</v>
      </c>
      <c r="AI37" s="5">
        <f t="shared" si="80"/>
        <v>7.9069787141269443E-4</v>
      </c>
      <c r="AJ37" s="5">
        <f t="shared" si="81"/>
        <v>1.0589410199628123E-3</v>
      </c>
      <c r="AK37" s="5">
        <f t="shared" si="82"/>
        <v>9.4545685467819184E-4</v>
      </c>
      <c r="AL37" s="5">
        <f t="shared" si="83"/>
        <v>4.5454676684016887E-5</v>
      </c>
      <c r="AM37" s="5">
        <f t="shared" si="84"/>
        <v>4.0363378127374505E-2</v>
      </c>
      <c r="AN37" s="5">
        <f t="shared" si="85"/>
        <v>2.7048424207457216E-2</v>
      </c>
      <c r="AO37" s="5">
        <f t="shared" si="86"/>
        <v>9.0628843031645735E-3</v>
      </c>
      <c r="AP37" s="5">
        <f t="shared" si="87"/>
        <v>2.0244154523895727E-3</v>
      </c>
      <c r="AQ37" s="5">
        <f t="shared" si="88"/>
        <v>3.391517909846854E-4</v>
      </c>
      <c r="AR37" s="5">
        <f t="shared" si="89"/>
        <v>3.9564331317150699E-5</v>
      </c>
      <c r="AS37" s="5">
        <f t="shared" si="90"/>
        <v>1.059729509180959E-4</v>
      </c>
      <c r="AT37" s="5">
        <f t="shared" si="91"/>
        <v>1.4192412651014489E-4</v>
      </c>
      <c r="AU37" s="5">
        <f t="shared" si="92"/>
        <v>1.2671445880710485E-4</v>
      </c>
      <c r="AV37" s="5">
        <f t="shared" si="93"/>
        <v>8.4851080990956784E-5</v>
      </c>
      <c r="AW37" s="5">
        <f t="shared" si="94"/>
        <v>2.2663226152692127E-6</v>
      </c>
      <c r="AX37" s="5">
        <f t="shared" si="95"/>
        <v>1.8018865927884337E-2</v>
      </c>
      <c r="AY37" s="5">
        <f t="shared" si="96"/>
        <v>1.2074854780902731E-2</v>
      </c>
      <c r="AZ37" s="5">
        <f t="shared" si="97"/>
        <v>4.0458183817844925E-3</v>
      </c>
      <c r="BA37" s="5">
        <f t="shared" si="98"/>
        <v>9.0373185573894808E-4</v>
      </c>
      <c r="BB37" s="5">
        <f t="shared" si="99"/>
        <v>1.514028541335176E-4</v>
      </c>
      <c r="BC37" s="5">
        <f t="shared" si="100"/>
        <v>2.0291704088294709E-5</v>
      </c>
      <c r="BD37" s="5">
        <f t="shared" si="101"/>
        <v>4.4188274396227887E-6</v>
      </c>
      <c r="BE37" s="5">
        <f t="shared" si="102"/>
        <v>1.1835816953936199E-5</v>
      </c>
      <c r="BF37" s="5">
        <f t="shared" si="103"/>
        <v>1.585110132508841E-5</v>
      </c>
      <c r="BG37" s="5">
        <f t="shared" si="104"/>
        <v>1.4152376874143283E-5</v>
      </c>
      <c r="BH37" s="5">
        <f t="shared" si="105"/>
        <v>9.4767754814034256E-6</v>
      </c>
      <c r="BI37" s="5">
        <f t="shared" si="106"/>
        <v>5.0767033310998232E-6</v>
      </c>
      <c r="BJ37" s="8">
        <f t="shared" si="107"/>
        <v>0.77836263381430737</v>
      </c>
      <c r="BK37" s="8">
        <f t="shared" si="108"/>
        <v>0.14488758181409883</v>
      </c>
      <c r="BL37" s="8">
        <f t="shared" si="109"/>
        <v>6.7251667646660337E-2</v>
      </c>
      <c r="BM37" s="8">
        <f t="shared" si="110"/>
        <v>0.63043561949806504</v>
      </c>
      <c r="BN37" s="8">
        <f t="shared" si="111"/>
        <v>0.34975575239251389</v>
      </c>
    </row>
    <row r="38" spans="1:66" x14ac:dyDescent="0.25">
      <c r="A38" t="s">
        <v>16</v>
      </c>
      <c r="B38" t="s">
        <v>256</v>
      </c>
      <c r="C38" t="s">
        <v>253</v>
      </c>
      <c r="D38" t="s">
        <v>494</v>
      </c>
      <c r="E38">
        <f>VLOOKUP(A38,home!$A$2:$E$405,3,FALSE)</f>
        <v>1.6145251396647999</v>
      </c>
      <c r="F38">
        <f>VLOOKUP(B38,home!$B$2:$E$405,3,FALSE)</f>
        <v>0.93</v>
      </c>
      <c r="G38">
        <f>VLOOKUP(C38,away!$B$2:$E$405,4,FALSE)</f>
        <v>1.3</v>
      </c>
      <c r="H38">
        <f>VLOOKUP(A38,away!$A$2:$E$405,3,FALSE)</f>
        <v>1.3296089385474901</v>
      </c>
      <c r="I38">
        <f>VLOOKUP(C38,away!$B$2:$E$405,3,FALSE)</f>
        <v>1.1100000000000001</v>
      </c>
      <c r="J38">
        <f>VLOOKUP(B38,home!$B$2:$E$405,4,FALSE)</f>
        <v>0.98</v>
      </c>
      <c r="K38" s="3">
        <f t="shared" si="56"/>
        <v>1.9519608938547433</v>
      </c>
      <c r="L38" s="3">
        <f t="shared" si="57"/>
        <v>1.4463486033519599</v>
      </c>
      <c r="M38" s="5">
        <f t="shared" si="58"/>
        <v>3.342973528035887E-2</v>
      </c>
      <c r="N38" s="5">
        <f t="shared" si="59"/>
        <v>6.5253535959176739E-2</v>
      </c>
      <c r="O38" s="5">
        <f t="shared" si="60"/>
        <v>4.8351050933172789E-2</v>
      </c>
      <c r="P38" s="5">
        <f t="shared" si="61"/>
        <v>9.4379360598332171E-2</v>
      </c>
      <c r="Q38" s="5">
        <f t="shared" si="62"/>
        <v>6.3686175189028638E-2</v>
      </c>
      <c r="R38" s="5">
        <f t="shared" si="63"/>
        <v>3.4966237493896976E-2</v>
      </c>
      <c r="S38" s="5">
        <f t="shared" si="64"/>
        <v>6.6613328166133162E-2</v>
      </c>
      <c r="T38" s="5">
        <f t="shared" si="65"/>
        <v>9.2112410537479816E-2</v>
      </c>
      <c r="U38" s="5">
        <f t="shared" si="66"/>
        <v>6.8252728193324383E-2</v>
      </c>
      <c r="V38" s="5">
        <f t="shared" si="67"/>
        <v>2.0895978674611296E-2</v>
      </c>
      <c r="W38" s="5">
        <f t="shared" si="68"/>
        <v>4.14376411493887E-2</v>
      </c>
      <c r="X38" s="5">
        <f t="shared" si="69"/>
        <v>5.9933274402618052E-2</v>
      </c>
      <c r="Y38" s="5">
        <f t="shared" si="70"/>
        <v>4.3342203863268203E-2</v>
      </c>
      <c r="Z38" s="5">
        <f t="shared" si="71"/>
        <v>1.6857789587923611E-2</v>
      </c>
      <c r="AA38" s="5">
        <f t="shared" si="72"/>
        <v>3.2905746032458556E-2</v>
      </c>
      <c r="AB38" s="5">
        <f t="shared" si="73"/>
        <v>3.2115364719237489E-2</v>
      </c>
      <c r="AC38" s="5">
        <f t="shared" si="74"/>
        <v>3.6871162190014886E-3</v>
      </c>
      <c r="AD38" s="5">
        <f t="shared" si="75"/>
        <v>2.0221163764298212E-2</v>
      </c>
      <c r="AE38" s="5">
        <f t="shared" si="76"/>
        <v>2.9246851968643982E-2</v>
      </c>
      <c r="AF38" s="5">
        <f t="shared" si="77"/>
        <v>2.1150571748644875E-2</v>
      </c>
      <c r="AG38" s="5">
        <f t="shared" si="78"/>
        <v>1.0197033302915978E-2</v>
      </c>
      <c r="AH38" s="5">
        <f t="shared" si="79"/>
        <v>6.0955601065236344E-3</v>
      </c>
      <c r="AI38" s="5">
        <f t="shared" si="80"/>
        <v>1.1898294954075187E-2</v>
      </c>
      <c r="AJ38" s="5">
        <f t="shared" si="81"/>
        <v>1.1612503226951993E-2</v>
      </c>
      <c r="AK38" s="5">
        <f t="shared" si="82"/>
        <v>7.5557173929240995E-3</v>
      </c>
      <c r="AL38" s="5">
        <f t="shared" si="83"/>
        <v>4.1638100724722768E-4</v>
      </c>
      <c r="AM38" s="5">
        <f t="shared" si="84"/>
        <v>7.8941841792285368E-3</v>
      </c>
      <c r="AN38" s="5">
        <f t="shared" si="85"/>
        <v>1.1417742262230331E-2</v>
      </c>
      <c r="AO38" s="5">
        <f t="shared" si="86"/>
        <v>8.257017787204746E-3</v>
      </c>
      <c r="AP38" s="5">
        <f t="shared" si="87"/>
        <v>3.9808420481252911E-3</v>
      </c>
      <c r="AQ38" s="5">
        <f t="shared" si="88"/>
        <v>1.4394213341176933E-3</v>
      </c>
      <c r="AR38" s="5">
        <f t="shared" si="89"/>
        <v>1.7632609693436746E-3</v>
      </c>
      <c r="AS38" s="5">
        <f t="shared" si="90"/>
        <v>3.4418164578192598E-3</v>
      </c>
      <c r="AT38" s="5">
        <f t="shared" si="91"/>
        <v>3.3591455647444248E-3</v>
      </c>
      <c r="AU38" s="5">
        <f t="shared" si="92"/>
        <v>2.1856402597155741E-3</v>
      </c>
      <c r="AV38" s="5">
        <f t="shared" si="93"/>
        <v>1.0665710787498314E-3</v>
      </c>
      <c r="AW38" s="5">
        <f t="shared" si="94"/>
        <v>3.2653707927082536E-5</v>
      </c>
      <c r="AX38" s="5">
        <f t="shared" si="95"/>
        <v>2.5681898011234868E-3</v>
      </c>
      <c r="AY38" s="5">
        <f t="shared" si="96"/>
        <v>3.7144977319977027E-3</v>
      </c>
      <c r="AZ38" s="5">
        <f t="shared" si="97"/>
        <v>2.6862293034144507E-3</v>
      </c>
      <c r="BA38" s="5">
        <f t="shared" si="98"/>
        <v>1.2950746670921996E-3</v>
      </c>
      <c r="BB38" s="5">
        <f t="shared" si="99"/>
        <v>4.6828235899632706E-4</v>
      </c>
      <c r="BC38" s="5">
        <f t="shared" si="100"/>
        <v>1.3545990718173961E-4</v>
      </c>
      <c r="BD38" s="5">
        <f t="shared" si="101"/>
        <v>4.2504834005920782E-4</v>
      </c>
      <c r="BE38" s="5">
        <f t="shared" si="102"/>
        <v>8.2967773779344615E-4</v>
      </c>
      <c r="BF38" s="5">
        <f t="shared" si="103"/>
        <v>8.0974924933733834E-4</v>
      </c>
      <c r="BG38" s="5">
        <f t="shared" si="104"/>
        <v>5.2686628951157267E-4</v>
      </c>
      <c r="BH38" s="5">
        <f t="shared" si="105"/>
        <v>2.5710559835423534E-4</v>
      </c>
      <c r="BI38" s="5">
        <f t="shared" si="106"/>
        <v>1.0037201471571834E-4</v>
      </c>
      <c r="BJ38" s="8">
        <f t="shared" si="107"/>
        <v>0.4904378032661757</v>
      </c>
      <c r="BK38" s="8">
        <f t="shared" si="108"/>
        <v>0.22313639767768192</v>
      </c>
      <c r="BL38" s="8">
        <f t="shared" si="109"/>
        <v>0.26851845661270946</v>
      </c>
      <c r="BM38" s="8">
        <f t="shared" si="110"/>
        <v>0.65520250766645372</v>
      </c>
      <c r="BN38" s="8">
        <f t="shared" si="111"/>
        <v>0.34006609545396621</v>
      </c>
    </row>
    <row r="39" spans="1:66" x14ac:dyDescent="0.25">
      <c r="A39" t="s">
        <v>69</v>
      </c>
      <c r="B39" t="s">
        <v>381</v>
      </c>
      <c r="C39" t="s">
        <v>325</v>
      </c>
      <c r="D39" t="s">
        <v>494</v>
      </c>
      <c r="E39">
        <f>VLOOKUP(A39,home!$A$2:$E$405,3,FALSE)</f>
        <v>1.34666666666667</v>
      </c>
      <c r="F39">
        <f>VLOOKUP(B39,home!$B$2:$E$405,3,FALSE)</f>
        <v>1.19</v>
      </c>
      <c r="G39">
        <f>VLOOKUP(C39,away!$B$2:$E$405,4,FALSE)</f>
        <v>1.1499999999999999</v>
      </c>
      <c r="H39">
        <f>VLOOKUP(A39,away!$A$2:$E$405,3,FALSE)</f>
        <v>1.3688888888888899</v>
      </c>
      <c r="I39">
        <f>VLOOKUP(C39,away!$B$2:$E$405,3,FALSE)</f>
        <v>0.68</v>
      </c>
      <c r="J39">
        <f>VLOOKUP(B39,home!$B$2:$E$405,4,FALSE)</f>
        <v>1.1000000000000001</v>
      </c>
      <c r="K39" s="3">
        <f t="shared" si="56"/>
        <v>1.8429133333333376</v>
      </c>
      <c r="L39" s="3">
        <f t="shared" si="57"/>
        <v>1.0239288888888898</v>
      </c>
      <c r="M39" s="5">
        <f t="shared" si="58"/>
        <v>5.6878252176403236E-2</v>
      </c>
      <c r="N39" s="5">
        <f t="shared" si="59"/>
        <v>0.10482168931258944</v>
      </c>
      <c r="O39" s="5">
        <f t="shared" si="60"/>
        <v>5.8239285552926644E-2</v>
      </c>
      <c r="P39" s="5">
        <f t="shared" si="61"/>
        <v>0.1073299558692961</v>
      </c>
      <c r="Q39" s="5">
        <f t="shared" si="62"/>
        <v>9.6588644428347858E-2</v>
      </c>
      <c r="R39" s="5">
        <f t="shared" si="63"/>
        <v>2.9816443472945469E-2</v>
      </c>
      <c r="S39" s="5">
        <f t="shared" si="64"/>
        <v>5.0633234083818139E-2</v>
      </c>
      <c r="T39" s="5">
        <f t="shared" si="65"/>
        <v>9.8899903368802278E-2</v>
      </c>
      <c r="U39" s="5">
        <f t="shared" si="66"/>
        <v>5.494912122887096E-2</v>
      </c>
      <c r="V39" s="5">
        <f t="shared" si="67"/>
        <v>1.0616170058737235E-2</v>
      </c>
      <c r="W39" s="5">
        <f t="shared" si="68"/>
        <v>5.9334833555198363E-2</v>
      </c>
      <c r="X39" s="5">
        <f t="shared" si="69"/>
        <v>6.0754650194581469E-2</v>
      </c>
      <c r="Y39" s="5">
        <f t="shared" si="70"/>
        <v>3.1104220734285485E-2</v>
      </c>
      <c r="Z39" s="5">
        <f t="shared" si="71"/>
        <v>1.0176639278623814E-2</v>
      </c>
      <c r="AA39" s="5">
        <f t="shared" si="72"/>
        <v>1.8754664215099585E-2</v>
      </c>
      <c r="AB39" s="5">
        <f t="shared" si="73"/>
        <v>1.728161037209832E-2</v>
      </c>
      <c r="AC39" s="5">
        <f t="shared" si="74"/>
        <v>1.2520526522722516E-3</v>
      </c>
      <c r="AD39" s="5">
        <f t="shared" si="75"/>
        <v>2.7337238972497343E-2</v>
      </c>
      <c r="AE39" s="5">
        <f t="shared" si="76"/>
        <v>2.7991388726399259E-2</v>
      </c>
      <c r="AF39" s="5">
        <f t="shared" si="77"/>
        <v>1.4330595778539493E-2</v>
      </c>
      <c r="AG39" s="5">
        <f t="shared" si="78"/>
        <v>4.8911703375452524E-3</v>
      </c>
      <c r="AH39" s="5">
        <f t="shared" si="79"/>
        <v>2.6050387372960788E-3</v>
      </c>
      <c r="AI39" s="5">
        <f t="shared" si="80"/>
        <v>4.8008606228127845E-3</v>
      </c>
      <c r="AJ39" s="5">
        <f t="shared" si="81"/>
        <v>4.4237850266283371E-3</v>
      </c>
      <c r="AK39" s="5">
        <f t="shared" si="82"/>
        <v>2.717550803124579E-3</v>
      </c>
      <c r="AL39" s="5">
        <f t="shared" si="83"/>
        <v>9.450554528127123E-5</v>
      </c>
      <c r="AM39" s="5">
        <f t="shared" si="84"/>
        <v>1.0076032439787023E-2</v>
      </c>
      <c r="AN39" s="5">
        <f t="shared" si="85"/>
        <v>1.0317140700479536E-2</v>
      </c>
      <c r="AO39" s="5">
        <f t="shared" si="86"/>
        <v>5.2820092069761765E-3</v>
      </c>
      <c r="AP39" s="5">
        <f t="shared" si="87"/>
        <v>1.8028006061333341E-3</v>
      </c>
      <c r="AQ39" s="5">
        <f t="shared" si="88"/>
        <v>4.6148490538158043E-4</v>
      </c>
      <c r="AR39" s="5">
        <f t="shared" si="89"/>
        <v>5.3347488395841822E-4</v>
      </c>
      <c r="AS39" s="5">
        <f t="shared" si="90"/>
        <v>9.8314797664542379E-4</v>
      </c>
      <c r="AT39" s="5">
        <f t="shared" si="91"/>
        <v>9.0592825739977236E-4</v>
      </c>
      <c r="AU39" s="5">
        <f t="shared" si="92"/>
        <v>5.565157548684922E-4</v>
      </c>
      <c r="AV39" s="5">
        <f t="shared" si="93"/>
        <v>2.5640257621430286E-4</v>
      </c>
      <c r="AW39" s="5">
        <f t="shared" si="94"/>
        <v>4.9536976965505907E-6</v>
      </c>
      <c r="AX39" s="5">
        <f t="shared" si="95"/>
        <v>3.094875755063791E-3</v>
      </c>
      <c r="AY39" s="5">
        <f t="shared" si="96"/>
        <v>3.1689326931316313E-3</v>
      </c>
      <c r="AZ39" s="5">
        <f t="shared" si="97"/>
        <v>1.6223808657209739E-3</v>
      </c>
      <c r="BA39" s="5">
        <f t="shared" si="98"/>
        <v>5.5373421239742404E-4</v>
      </c>
      <c r="BB39" s="5">
        <f t="shared" si="99"/>
        <v>1.4174611420996472E-4</v>
      </c>
      <c r="BC39" s="5">
        <f t="shared" si="100"/>
        <v>2.9027588245465374E-5</v>
      </c>
      <c r="BD39" s="5">
        <f t="shared" si="101"/>
        <v>9.1040057530278727E-5</v>
      </c>
      <c r="BE39" s="5">
        <f t="shared" si="102"/>
        <v>1.6777893588998475E-4</v>
      </c>
      <c r="BF39" s="5">
        <f t="shared" si="103"/>
        <v>1.5460101900206612E-4</v>
      </c>
      <c r="BG39" s="5">
        <f t="shared" si="104"/>
        <v>9.4972093088609464E-5</v>
      </c>
      <c r="BH39" s="5">
        <f t="shared" si="105"/>
        <v>4.3756334161893319E-5</v>
      </c>
      <c r="BI39" s="5">
        <f t="shared" si="106"/>
        <v>1.6127826328948446E-5</v>
      </c>
      <c r="BJ39" s="8">
        <f t="shared" si="107"/>
        <v>0.56260450049631316</v>
      </c>
      <c r="BK39" s="8">
        <f t="shared" si="108"/>
        <v>0.22997310307893984</v>
      </c>
      <c r="BL39" s="8">
        <f t="shared" si="109"/>
        <v>0.19739210574689095</v>
      </c>
      <c r="BM39" s="8">
        <f t="shared" si="110"/>
        <v>0.54330809879282405</v>
      </c>
      <c r="BN39" s="8">
        <f t="shared" si="111"/>
        <v>0.45367427081250877</v>
      </c>
    </row>
    <row r="40" spans="1:66" x14ac:dyDescent="0.25">
      <c r="A40" t="s">
        <v>69</v>
      </c>
      <c r="B40" t="s">
        <v>263</v>
      </c>
      <c r="C40" t="s">
        <v>70</v>
      </c>
      <c r="D40" t="s">
        <v>494</v>
      </c>
      <c r="E40">
        <f>VLOOKUP(A40,home!$A$2:$E$405,3,FALSE)</f>
        <v>1.34666666666667</v>
      </c>
      <c r="F40">
        <f>VLOOKUP(B40,home!$B$2:$E$405,3,FALSE)</f>
        <v>0.95</v>
      </c>
      <c r="G40">
        <f>VLOOKUP(C40,away!$B$2:$E$405,4,FALSE)</f>
        <v>1.1499999999999999</v>
      </c>
      <c r="H40">
        <f>VLOOKUP(A40,away!$A$2:$E$405,3,FALSE)</f>
        <v>1.3688888888888899</v>
      </c>
      <c r="I40">
        <f>VLOOKUP(C40,away!$B$2:$E$405,3,FALSE)</f>
        <v>0.61</v>
      </c>
      <c r="J40">
        <f>VLOOKUP(B40,home!$B$2:$E$405,4,FALSE)</f>
        <v>1.2</v>
      </c>
      <c r="K40" s="3">
        <f t="shared" si="56"/>
        <v>1.4712333333333369</v>
      </c>
      <c r="L40" s="3">
        <f t="shared" si="57"/>
        <v>1.0020266666666675</v>
      </c>
      <c r="M40" s="5">
        <f t="shared" si="58"/>
        <v>8.4309561340219968E-2</v>
      </c>
      <c r="N40" s="5">
        <f t="shared" si="59"/>
        <v>0.12403903696244326</v>
      </c>
      <c r="O40" s="5">
        <f t="shared" si="60"/>
        <v>8.4480428717869552E-2</v>
      </c>
      <c r="P40" s="5">
        <f t="shared" si="61"/>
        <v>0.12429042274402057</v>
      </c>
      <c r="Q40" s="5">
        <f t="shared" si="62"/>
        <v>9.1245182906856209E-2</v>
      </c>
      <c r="R40" s="5">
        <f t="shared" si="63"/>
        <v>4.2325821193368911E-2</v>
      </c>
      <c r="S40" s="5">
        <f t="shared" si="64"/>
        <v>4.5807702413337703E-2</v>
      </c>
      <c r="T40" s="5">
        <f t="shared" si="65"/>
        <v>9.1430106477547513E-2</v>
      </c>
      <c r="U40" s="5">
        <f t="shared" si="66"/>
        <v>6.2271159000390937E-2</v>
      </c>
      <c r="V40" s="5">
        <f t="shared" si="67"/>
        <v>7.5033781688714817E-3</v>
      </c>
      <c r="W40" s="5">
        <f t="shared" si="68"/>
        <v>4.4747651532888039E-2</v>
      </c>
      <c r="X40" s="5">
        <f t="shared" si="69"/>
        <v>4.4838340106661399E-2</v>
      </c>
      <c r="Y40" s="5">
        <f t="shared" si="70"/>
        <v>2.246460623797213E-2</v>
      </c>
      <c r="Z40" s="5">
        <f t="shared" si="71"/>
        <v>1.413720050810695E-2</v>
      </c>
      <c r="AA40" s="5">
        <f t="shared" si="72"/>
        <v>2.0799120627543931E-2</v>
      </c>
      <c r="AB40" s="5">
        <f t="shared" si="73"/>
        <v>1.5300179785631815E-2</v>
      </c>
      <c r="AC40" s="5">
        <f t="shared" si="74"/>
        <v>6.9134955587504213E-4</v>
      </c>
      <c r="AD40" s="5">
        <f t="shared" si="75"/>
        <v>1.6458559130892367E-2</v>
      </c>
      <c r="AE40" s="5">
        <f t="shared" si="76"/>
        <v>1.6491915144064322E-2</v>
      </c>
      <c r="AF40" s="5">
        <f t="shared" si="77"/>
        <v>8.2626693793781524E-3</v>
      </c>
      <c r="AG40" s="5">
        <f t="shared" si="78"/>
        <v>2.7598050186623444E-3</v>
      </c>
      <c r="AH40" s="5">
        <f t="shared" si="79"/>
        <v>3.5414629752841807E-3</v>
      </c>
      <c r="AI40" s="5">
        <f t="shared" si="80"/>
        <v>5.2103183780039418E-3</v>
      </c>
      <c r="AJ40" s="5">
        <f t="shared" si="81"/>
        <v>3.8327970374993432E-3</v>
      </c>
      <c r="AK40" s="5">
        <f t="shared" si="82"/>
        <v>1.8796462538234332E-3</v>
      </c>
      <c r="AL40" s="5">
        <f t="shared" si="83"/>
        <v>4.0767916330081892E-5</v>
      </c>
      <c r="AM40" s="5">
        <f t="shared" si="84"/>
        <v>4.8428761624013193E-3</v>
      </c>
      <c r="AN40" s="5">
        <f t="shared" si="85"/>
        <v>4.8526910580904562E-3</v>
      </c>
      <c r="AO40" s="5">
        <f t="shared" si="86"/>
        <v>2.4312629226507618E-3</v>
      </c>
      <c r="AP40" s="5">
        <f t="shared" si="87"/>
        <v>8.1206342739133437E-4</v>
      </c>
      <c r="AQ40" s="5">
        <f t="shared" si="88"/>
        <v>2.0342730231771199E-4</v>
      </c>
      <c r="AR40" s="5">
        <f t="shared" si="89"/>
        <v>7.097280680494855E-4</v>
      </c>
      <c r="AS40" s="5">
        <f t="shared" si="90"/>
        <v>1.0441755913166738E-3</v>
      </c>
      <c r="AT40" s="5">
        <f t="shared" si="91"/>
        <v>7.6811296789906932E-4</v>
      </c>
      <c r="AU40" s="5">
        <f t="shared" si="92"/>
        <v>3.7669113404623685E-4</v>
      </c>
      <c r="AV40" s="5">
        <f t="shared" si="93"/>
        <v>1.3855013819498996E-4</v>
      </c>
      <c r="AW40" s="5">
        <f t="shared" si="94"/>
        <v>1.6694631975934246E-6</v>
      </c>
      <c r="AX40" s="5">
        <f t="shared" si="95"/>
        <v>1.1875001398883745E-3</v>
      </c>
      <c r="AY40" s="5">
        <f t="shared" si="96"/>
        <v>1.1899068068385492E-3</v>
      </c>
      <c r="AZ40" s="5">
        <f t="shared" si="97"/>
        <v>5.9615917565020474E-4</v>
      </c>
      <c r="BA40" s="5">
        <f t="shared" si="98"/>
        <v>1.9912246385984104E-4</v>
      </c>
      <c r="BB40" s="5">
        <f t="shared" si="99"/>
        <v>4.9881504679982611E-5</v>
      </c>
      <c r="BC40" s="5">
        <f t="shared" si="100"/>
        <v>9.9965195725601541E-6</v>
      </c>
      <c r="BD40" s="5">
        <f t="shared" si="101"/>
        <v>1.1852774171123324E-4</v>
      </c>
      <c r="BE40" s="5">
        <f t="shared" si="102"/>
        <v>1.7438196453029047E-4</v>
      </c>
      <c r="BF40" s="5">
        <f t="shared" si="103"/>
        <v>1.2827827947455752E-4</v>
      </c>
      <c r="BG40" s="5">
        <f t="shared" si="104"/>
        <v>6.2909093568539571E-5</v>
      </c>
      <c r="BH40" s="5">
        <f t="shared" si="105"/>
        <v>2.3138488856955311E-5</v>
      </c>
      <c r="BI40" s="5">
        <f t="shared" si="106"/>
        <v>6.8084232178629247E-6</v>
      </c>
      <c r="BJ40" s="8">
        <f t="shared" si="107"/>
        <v>0.47911276038070683</v>
      </c>
      <c r="BK40" s="8">
        <f t="shared" si="108"/>
        <v>0.26383308894549334</v>
      </c>
      <c r="BL40" s="8">
        <f t="shared" si="109"/>
        <v>0.24319223586028196</v>
      </c>
      <c r="BM40" s="8">
        <f t="shared" si="110"/>
        <v>0.44839659448616964</v>
      </c>
      <c r="BN40" s="8">
        <f t="shared" si="111"/>
        <v>0.55069045386477844</v>
      </c>
    </row>
    <row r="41" spans="1:66" x14ac:dyDescent="0.25">
      <c r="A41" t="s">
        <v>69</v>
      </c>
      <c r="B41" t="s">
        <v>262</v>
      </c>
      <c r="C41" t="s">
        <v>258</v>
      </c>
      <c r="D41" t="s">
        <v>494</v>
      </c>
      <c r="E41">
        <f>VLOOKUP(A41,home!$A$2:$E$405,3,FALSE)</f>
        <v>1.34666666666667</v>
      </c>
      <c r="F41">
        <f>VLOOKUP(B41,home!$B$2:$E$405,3,FALSE)</f>
        <v>1.49</v>
      </c>
      <c r="G41">
        <f>VLOOKUP(C41,away!$B$2:$E$405,4,FALSE)</f>
        <v>1.28</v>
      </c>
      <c r="H41">
        <f>VLOOKUP(A41,away!$A$2:$E$405,3,FALSE)</f>
        <v>1.3688888888888899</v>
      </c>
      <c r="I41">
        <f>VLOOKUP(C41,away!$B$2:$E$405,3,FALSE)</f>
        <v>0.41</v>
      </c>
      <c r="J41">
        <f>VLOOKUP(B41,home!$B$2:$E$405,4,FALSE)</f>
        <v>0.46</v>
      </c>
      <c r="K41" s="3">
        <f t="shared" si="56"/>
        <v>2.568362666666673</v>
      </c>
      <c r="L41" s="3">
        <f t="shared" si="57"/>
        <v>0.25817244444444465</v>
      </c>
      <c r="M41" s="5">
        <f t="shared" si="58"/>
        <v>5.9217681297994797E-2</v>
      </c>
      <c r="N41" s="5">
        <f t="shared" si="59"/>
        <v>0.15209248185233509</v>
      </c>
      <c r="O41" s="5">
        <f t="shared" si="60"/>
        <v>1.5288373535035388E-2</v>
      </c>
      <c r="P41" s="5">
        <f t="shared" si="61"/>
        <v>3.9266087821439678E-2</v>
      </c>
      <c r="Q41" s="5">
        <f t="shared" si="62"/>
        <v>0.19531432613510802</v>
      </c>
      <c r="R41" s="5">
        <f t="shared" si="63"/>
        <v>1.9735183835599204E-3</v>
      </c>
      <c r="S41" s="5">
        <f t="shared" si="64"/>
        <v>6.5091439710474727E-3</v>
      </c>
      <c r="T41" s="5">
        <f t="shared" si="65"/>
        <v>5.0424777013320307E-2</v>
      </c>
      <c r="U41" s="5">
        <f t="shared" si="66"/>
        <v>5.0687109383156593E-3</v>
      </c>
      <c r="V41" s="5">
        <f t="shared" si="67"/>
        <v>4.7956513664178832E-4</v>
      </c>
      <c r="W41" s="5">
        <f t="shared" si="68"/>
        <v>0.16721267450352342</v>
      </c>
      <c r="X41" s="5">
        <f t="shared" si="69"/>
        <v>4.3169704918667902E-2</v>
      </c>
      <c r="Y41" s="5">
        <f t="shared" si="70"/>
        <v>5.5726141223989278E-3</v>
      </c>
      <c r="Z41" s="5">
        <f t="shared" si="71"/>
        <v>1.6983602174657126E-4</v>
      </c>
      <c r="AA41" s="5">
        <f t="shared" si="72"/>
        <v>4.3620049770908285E-4</v>
      </c>
      <c r="AB41" s="5">
        <f t="shared" si="73"/>
        <v>5.6016053674871511E-4</v>
      </c>
      <c r="AC41" s="5">
        <f t="shared" si="74"/>
        <v>1.9874392198756622E-5</v>
      </c>
      <c r="AD41" s="5">
        <f t="shared" si="75"/>
        <v>0.10736569764708398</v>
      </c>
      <c r="AE41" s="5">
        <f t="shared" si="76"/>
        <v>2.7718864611030826E-2</v>
      </c>
      <c r="AF41" s="5">
        <f t="shared" si="77"/>
        <v>3.5781235169272188E-3</v>
      </c>
      <c r="AG41" s="5">
        <f t="shared" si="78"/>
        <v>3.0792429829641779E-4</v>
      </c>
      <c r="AH41" s="5">
        <f t="shared" si="79"/>
        <v>1.0961745222258037E-5</v>
      </c>
      <c r="AI41" s="5">
        <f t="shared" si="80"/>
        <v>2.8153737190359314E-5</v>
      </c>
      <c r="AJ41" s="5">
        <f t="shared" si="81"/>
        <v>3.6154503763431977E-5</v>
      </c>
      <c r="AK41" s="5">
        <f t="shared" si="82"/>
        <v>3.095262589928614E-5</v>
      </c>
      <c r="AL41" s="5">
        <f t="shared" si="83"/>
        <v>5.271328511138704E-7</v>
      </c>
      <c r="AM41" s="5">
        <f t="shared" si="84"/>
        <v>5.5150809903478433E-2</v>
      </c>
      <c r="AN41" s="5">
        <f t="shared" si="85"/>
        <v>1.4238419405871911E-2</v>
      </c>
      <c r="AO41" s="5">
        <f t="shared" si="86"/>
        <v>1.8379837715195842E-3</v>
      </c>
      <c r="AP41" s="5">
        <f t="shared" si="87"/>
        <v>1.5817225438081022E-4</v>
      </c>
      <c r="AQ41" s="5">
        <f t="shared" si="88"/>
        <v>1.020892938919557E-5</v>
      </c>
      <c r="AR41" s="5">
        <f t="shared" si="89"/>
        <v>5.6600411188151401E-7</v>
      </c>
      <c r="AS41" s="5">
        <f t="shared" si="90"/>
        <v>1.4537038301363074E-6</v>
      </c>
      <c r="AT41" s="5">
        <f t="shared" si="91"/>
        <v>1.8668193228562218E-6</v>
      </c>
      <c r="AU41" s="5">
        <f t="shared" si="92"/>
        <v>1.5982230180786263E-6</v>
      </c>
      <c r="AV41" s="5">
        <f t="shared" si="93"/>
        <v>1.02620408316012E-6</v>
      </c>
      <c r="AW41" s="5">
        <f t="shared" si="94"/>
        <v>9.709208265219778E-9</v>
      </c>
      <c r="AX41" s="5">
        <f t="shared" si="95"/>
        <v>2.3607880198754091E-2</v>
      </c>
      <c r="AY41" s="5">
        <f t="shared" si="96"/>
        <v>6.0949041390639443E-3</v>
      </c>
      <c r="AZ41" s="5">
        <f t="shared" si="97"/>
        <v>7.8676815011835088E-4</v>
      </c>
      <c r="BA41" s="5">
        <f t="shared" si="98"/>
        <v>6.7707285509029471E-5</v>
      </c>
      <c r="BB41" s="5">
        <f t="shared" si="99"/>
        <v>4.3700388516410143E-6</v>
      </c>
      <c r="BC41" s="5">
        <f t="shared" si="100"/>
        <v>2.2564472252907097E-7</v>
      </c>
      <c r="BD41" s="5">
        <f t="shared" si="101"/>
        <v>2.4354444188342891E-8</v>
      </c>
      <c r="BE41" s="5">
        <f t="shared" si="102"/>
        <v>6.2551045220757002E-8</v>
      </c>
      <c r="BF41" s="5">
        <f t="shared" si="103"/>
        <v>8.0326884652985578E-8</v>
      </c>
      <c r="BG41" s="5">
        <f t="shared" si="104"/>
        <v>6.8769523890789428E-8</v>
      </c>
      <c r="BH41" s="5">
        <f t="shared" si="105"/>
        <v>4.4156269441386366E-8</v>
      </c>
      <c r="BI41" s="5">
        <f t="shared" si="106"/>
        <v>2.2681862786506226E-8</v>
      </c>
      <c r="BJ41" s="8">
        <f t="shared" si="107"/>
        <v>0.85471463834035155</v>
      </c>
      <c r="BK41" s="8">
        <f t="shared" si="108"/>
        <v>0.11158778389123755</v>
      </c>
      <c r="BL41" s="8">
        <f t="shared" si="109"/>
        <v>2.3440000297840397E-2</v>
      </c>
      <c r="BM41" s="8">
        <f t="shared" si="110"/>
        <v>0.52066489509584768</v>
      </c>
      <c r="BN41" s="8">
        <f t="shared" si="111"/>
        <v>0.46315246902547291</v>
      </c>
    </row>
    <row r="42" spans="1:66" x14ac:dyDescent="0.25">
      <c r="A42" t="s">
        <v>69</v>
      </c>
      <c r="B42" t="s">
        <v>71</v>
      </c>
      <c r="C42" t="s">
        <v>76</v>
      </c>
      <c r="D42" t="s">
        <v>494</v>
      </c>
      <c r="E42">
        <f>VLOOKUP(A42,home!$A$2:$E$405,3,FALSE)</f>
        <v>1.34666666666667</v>
      </c>
      <c r="F42">
        <f>VLOOKUP(B42,home!$B$2:$E$405,3,FALSE)</f>
        <v>0.47</v>
      </c>
      <c r="G42">
        <f>VLOOKUP(C42,away!$B$2:$E$405,4,FALSE)</f>
        <v>1.04</v>
      </c>
      <c r="H42">
        <f>VLOOKUP(A42,away!$A$2:$E$405,3,FALSE)</f>
        <v>1.3688888888888899</v>
      </c>
      <c r="I42">
        <f>VLOOKUP(C42,away!$B$2:$E$405,3,FALSE)</f>
        <v>0.74</v>
      </c>
      <c r="J42">
        <f>VLOOKUP(B42,home!$B$2:$E$405,4,FALSE)</f>
        <v>2.06</v>
      </c>
      <c r="K42" s="3">
        <f t="shared" si="56"/>
        <v>0.65825066666666832</v>
      </c>
      <c r="L42" s="3">
        <f t="shared" si="57"/>
        <v>2.086734222222224</v>
      </c>
      <c r="M42" s="5">
        <f t="shared" si="58"/>
        <v>6.4249271815052578E-2</v>
      </c>
      <c r="N42" s="5">
        <f t="shared" si="59"/>
        <v>4.2292126005106345E-2</v>
      </c>
      <c r="O42" s="5">
        <f t="shared" si="60"/>
        <v>0.134071154249328</v>
      </c>
      <c r="P42" s="5">
        <f t="shared" si="61"/>
        <v>8.8252426665389877E-2</v>
      </c>
      <c r="Q42" s="5">
        <f t="shared" si="62"/>
        <v>1.3919410068805994E-2</v>
      </c>
      <c r="R42" s="5">
        <f t="shared" si="63"/>
        <v>0.1398854328924537</v>
      </c>
      <c r="S42" s="5">
        <f t="shared" si="64"/>
        <v>3.0305755194976781E-2</v>
      </c>
      <c r="T42" s="5">
        <f t="shared" si="65"/>
        <v>2.9046109343722069E-2</v>
      </c>
      <c r="U42" s="5">
        <f t="shared" si="66"/>
        <v>9.2079679458413138E-2</v>
      </c>
      <c r="V42" s="5">
        <f t="shared" si="67"/>
        <v>4.6253121498108256E-3</v>
      </c>
      <c r="W42" s="5">
        <f t="shared" si="68"/>
        <v>3.0541536524660946E-3</v>
      </c>
      <c r="X42" s="5">
        <f t="shared" si="69"/>
        <v>6.3732069465260001E-3</v>
      </c>
      <c r="Y42" s="5">
        <f t="shared" si="70"/>
        <v>6.6495945203101066E-3</v>
      </c>
      <c r="Z42" s="5">
        <f t="shared" si="71"/>
        <v>9.7301240002351172E-2</v>
      </c>
      <c r="AA42" s="5">
        <f t="shared" si="72"/>
        <v>6.4048606099041158E-2</v>
      </c>
      <c r="AB42" s="5">
        <f t="shared" si="73"/>
        <v>2.1080018831882336E-2</v>
      </c>
      <c r="AC42" s="5">
        <f t="shared" si="74"/>
        <v>3.9708136934293138E-4</v>
      </c>
      <c r="AD42" s="5">
        <f t="shared" si="75"/>
        <v>5.0259966945956163E-4</v>
      </c>
      <c r="AE42" s="5">
        <f t="shared" si="76"/>
        <v>1.0487919303388451E-3</v>
      </c>
      <c r="AF42" s="5">
        <f t="shared" si="77"/>
        <v>1.0942750065142878E-3</v>
      </c>
      <c r="AG42" s="5">
        <f t="shared" si="78"/>
        <v>7.6115370153860399E-4</v>
      </c>
      <c r="AH42" s="5">
        <f t="shared" si="79"/>
        <v>5.0760456844391053E-2</v>
      </c>
      <c r="AI42" s="5">
        <f t="shared" si="80"/>
        <v>3.3413104558125059E-2</v>
      </c>
      <c r="AJ42" s="5">
        <f t="shared" si="81"/>
        <v>1.0997099175394456E-2</v>
      </c>
      <c r="AK42" s="5">
        <f t="shared" si="82"/>
        <v>2.412949287867624E-3</v>
      </c>
      <c r="AL42" s="5">
        <f t="shared" si="83"/>
        <v>2.1817146522068148E-5</v>
      </c>
      <c r="AM42" s="5">
        <f t="shared" si="84"/>
        <v>6.6167313497640735E-5</v>
      </c>
      <c r="AN42" s="5">
        <f t="shared" si="85"/>
        <v>1.3807359746803339E-4</v>
      </c>
      <c r="AO42" s="5">
        <f t="shared" si="86"/>
        <v>1.4406145051094061E-4</v>
      </c>
      <c r="AP42" s="5">
        <f t="shared" si="87"/>
        <v>1.002059862947177E-4</v>
      </c>
      <c r="AQ42" s="5">
        <f t="shared" si="88"/>
        <v>5.2275815218179647E-5</v>
      </c>
      <c r="AR42" s="5">
        <f t="shared" si="89"/>
        <v>2.1184716486565013E-2</v>
      </c>
      <c r="AS42" s="5">
        <f t="shared" si="90"/>
        <v>1.3944853750425779E-2</v>
      </c>
      <c r="AT42" s="5">
        <f t="shared" si="91"/>
        <v>4.5896046388934795E-3</v>
      </c>
      <c r="AU42" s="5">
        <f t="shared" si="92"/>
        <v>1.0070367710960225E-3</v>
      </c>
      <c r="AV42" s="5">
        <f t="shared" si="93"/>
        <v>1.6572065648295142E-4</v>
      </c>
      <c r="AW42" s="5">
        <f t="shared" si="94"/>
        <v>8.3244182691948673E-7</v>
      </c>
      <c r="AX42" s="5">
        <f t="shared" si="95"/>
        <v>7.2591130368940729E-6</v>
      </c>
      <c r="AY42" s="5">
        <f t="shared" si="96"/>
        <v>1.5147839597066358E-5</v>
      </c>
      <c r="AZ42" s="5">
        <f t="shared" si="97"/>
        <v>1.5804757639965644E-5</v>
      </c>
      <c r="BA42" s="5">
        <f t="shared" si="98"/>
        <v>1.0993442880414821E-5</v>
      </c>
      <c r="BB42" s="5">
        <f t="shared" si="99"/>
        <v>5.7350983696517172E-6</v>
      </c>
      <c r="BC42" s="5">
        <f t="shared" si="100"/>
        <v>2.3935252071526227E-6</v>
      </c>
      <c r="BD42" s="5">
        <f t="shared" si="101"/>
        <v>7.3678121467651023E-3</v>
      </c>
      <c r="BE42" s="5">
        <f t="shared" si="102"/>
        <v>4.8498672574829055E-3</v>
      </c>
      <c r="BF42" s="5">
        <f t="shared" si="103"/>
        <v>1.5962141777414842E-3</v>
      </c>
      <c r="BG42" s="5">
        <f t="shared" si="104"/>
        <v>3.502363488803734E-4</v>
      </c>
      <c r="BH42" s="5">
        <f t="shared" si="105"/>
        <v>5.7635827535351388E-5</v>
      </c>
      <c r="BI42" s="5">
        <f t="shared" si="106"/>
        <v>7.5877643798060366E-6</v>
      </c>
      <c r="BJ42" s="8">
        <f t="shared" si="107"/>
        <v>0.10529953878450857</v>
      </c>
      <c r="BK42" s="8">
        <f t="shared" si="108"/>
        <v>0.18786681218069215</v>
      </c>
      <c r="BL42" s="8">
        <f t="shared" si="109"/>
        <v>0.60386978722314488</v>
      </c>
      <c r="BM42" s="8">
        <f t="shared" si="110"/>
        <v>0.51165324109679</v>
      </c>
      <c r="BN42" s="8">
        <f t="shared" si="111"/>
        <v>0.48266982169613648</v>
      </c>
    </row>
    <row r="43" spans="1:66" x14ac:dyDescent="0.25">
      <c r="A43" t="s">
        <v>69</v>
      </c>
      <c r="B43" t="s">
        <v>324</v>
      </c>
      <c r="C43" t="s">
        <v>261</v>
      </c>
      <c r="D43" t="s">
        <v>494</v>
      </c>
      <c r="E43">
        <f>VLOOKUP(A43,home!$A$2:$E$405,3,FALSE)</f>
        <v>1.34666666666667</v>
      </c>
      <c r="F43">
        <f>VLOOKUP(B43,home!$B$2:$E$405,3,FALSE)</f>
        <v>0.81</v>
      </c>
      <c r="G43">
        <f>VLOOKUP(C43,away!$B$2:$E$405,4,FALSE)</f>
        <v>0.81</v>
      </c>
      <c r="H43">
        <f>VLOOKUP(A43,away!$A$2:$E$405,3,FALSE)</f>
        <v>1.3688888888888899</v>
      </c>
      <c r="I43">
        <f>VLOOKUP(C43,away!$B$2:$E$405,3,FALSE)</f>
        <v>1.62</v>
      </c>
      <c r="J43">
        <f>VLOOKUP(B43,home!$B$2:$E$405,4,FALSE)</f>
        <v>0.73</v>
      </c>
      <c r="K43" s="3">
        <f t="shared" si="56"/>
        <v>0.88354800000000244</v>
      </c>
      <c r="L43" s="3">
        <f t="shared" si="57"/>
        <v>1.6188480000000012</v>
      </c>
      <c r="M43" s="5">
        <f t="shared" si="58"/>
        <v>8.1888558396565253E-2</v>
      </c>
      <c r="N43" s="5">
        <f t="shared" si="59"/>
        <v>7.2352471994168624E-2</v>
      </c>
      <c r="O43" s="5">
        <f t="shared" si="60"/>
        <v>0.13256512898316294</v>
      </c>
      <c r="P43" s="5">
        <f t="shared" si="61"/>
        <v>0.11712765458281597</v>
      </c>
      <c r="Q43" s="5">
        <f t="shared" si="62"/>
        <v>3.1963440962751936E-2</v>
      </c>
      <c r="R43" s="5">
        <f t="shared" si="63"/>
        <v>0.10730139696206779</v>
      </c>
      <c r="S43" s="5">
        <f t="shared" si="64"/>
        <v>4.1882796988666017E-2</v>
      </c>
      <c r="T43" s="5">
        <f t="shared" si="65"/>
        <v>5.1743952475669083E-2</v>
      </c>
      <c r="U43" s="5">
        <f t="shared" si="66"/>
        <v>9.4805934683041326E-2</v>
      </c>
      <c r="V43" s="5">
        <f t="shared" si="67"/>
        <v>6.6562463733998009E-3</v>
      </c>
      <c r="W43" s="5">
        <f t="shared" si="68"/>
        <v>9.413744778585878E-3</v>
      </c>
      <c r="X43" s="5">
        <f t="shared" si="69"/>
        <v>1.5239421907324201E-2</v>
      </c>
      <c r="Y43" s="5">
        <f t="shared" si="70"/>
        <v>1.2335153837913997E-2</v>
      </c>
      <c r="Z43" s="5">
        <f t="shared" si="71"/>
        <v>5.7901550623083192E-2</v>
      </c>
      <c r="AA43" s="5">
        <f t="shared" si="72"/>
        <v>5.1158799249924045E-2</v>
      </c>
      <c r="AB43" s="5">
        <f t="shared" si="73"/>
        <v>2.2600627379836005E-2</v>
      </c>
      <c r="AC43" s="5">
        <f t="shared" si="74"/>
        <v>5.9503926838758072E-4</v>
      </c>
      <c r="AD43" s="5">
        <f t="shared" si="75"/>
        <v>2.079373842907504E-3</v>
      </c>
      <c r="AE43" s="5">
        <f t="shared" si="76"/>
        <v>3.3661901868431289E-3</v>
      </c>
      <c r="AF43" s="5">
        <f t="shared" si="77"/>
        <v>2.7246751257953158E-3</v>
      </c>
      <c r="AG43" s="5">
        <f t="shared" si="78"/>
        <v>1.4702782926811653E-3</v>
      </c>
      <c r="AH43" s="5">
        <f t="shared" si="79"/>
        <v>2.3433452355769279E-2</v>
      </c>
      <c r="AI43" s="5">
        <f t="shared" si="80"/>
        <v>2.0704579962035292E-2</v>
      </c>
      <c r="AJ43" s="5">
        <f t="shared" si="81"/>
        <v>9.1467451081482035E-3</v>
      </c>
      <c r="AK43" s="5">
        <f t="shared" si="82"/>
        <v>2.6938627822713844E-3</v>
      </c>
      <c r="AL43" s="5">
        <f t="shared" si="83"/>
        <v>3.4044098592330529E-5</v>
      </c>
      <c r="AM43" s="5">
        <f t="shared" si="84"/>
        <v>3.6744532003064894E-4</v>
      </c>
      <c r="AN43" s="5">
        <f t="shared" si="85"/>
        <v>5.948381214409764E-4</v>
      </c>
      <c r="AO43" s="5">
        <f t="shared" si="86"/>
        <v>4.8147625160924136E-4</v>
      </c>
      <c r="AP43" s="5">
        <f t="shared" si="87"/>
        <v>2.5981228898837246E-4</v>
      </c>
      <c r="AQ43" s="5">
        <f t="shared" si="88"/>
        <v>1.0514915110106236E-4</v>
      </c>
      <c r="AR43" s="5">
        <f t="shared" si="89"/>
        <v>7.5870394958464796E-3</v>
      </c>
      <c r="AS43" s="5">
        <f t="shared" si="90"/>
        <v>6.7035135724761831E-3</v>
      </c>
      <c r="AT43" s="5">
        <f t="shared" si="91"/>
        <v>2.9614380049671016E-3</v>
      </c>
      <c r="AU43" s="5">
        <f t="shared" si="92"/>
        <v>8.7219087547089349E-4</v>
      </c>
      <c r="AV43" s="5">
        <f t="shared" si="93"/>
        <v>1.9265562591013971E-4</v>
      </c>
      <c r="AW43" s="5">
        <f t="shared" si="94"/>
        <v>1.3526192379904066E-6</v>
      </c>
      <c r="AX43" s="5">
        <f t="shared" si="95"/>
        <v>5.4109262937073434E-5</v>
      </c>
      <c r="AY43" s="5">
        <f t="shared" si="96"/>
        <v>8.7594672087155516E-5</v>
      </c>
      <c r="AZ43" s="5">
        <f t="shared" si="97"/>
        <v>7.0901229859473839E-5</v>
      </c>
      <c r="BA43" s="5">
        <f t="shared" si="98"/>
        <v>3.8259438051849847E-5</v>
      </c>
      <c r="BB43" s="5">
        <f t="shared" si="99"/>
        <v>1.548405369284028E-5</v>
      </c>
      <c r="BC43" s="5">
        <f t="shared" si="100"/>
        <v>5.0132658705094217E-6</v>
      </c>
      <c r="BD43" s="5">
        <f t="shared" si="101"/>
        <v>2.0470439522953482E-3</v>
      </c>
      <c r="BE43" s="5">
        <f t="shared" si="102"/>
        <v>1.8086615899626549E-3</v>
      </c>
      <c r="BF43" s="5">
        <f t="shared" si="103"/>
        <v>7.9901966524416411E-4</v>
      </c>
      <c r="BG43" s="5">
        <f t="shared" si="104"/>
        <v>2.3532407572905093E-4</v>
      </c>
      <c r="BH43" s="5">
        <f t="shared" si="105"/>
        <v>5.1980029115563002E-5</v>
      </c>
      <c r="BI43" s="5">
        <f t="shared" si="106"/>
        <v>9.1853701529995204E-6</v>
      </c>
      <c r="BJ43" s="8">
        <f t="shared" si="107"/>
        <v>0.2047687864603101</v>
      </c>
      <c r="BK43" s="8">
        <f t="shared" si="108"/>
        <v>0.24827193438051409</v>
      </c>
      <c r="BL43" s="8">
        <f t="shared" si="109"/>
        <v>0.48767857972342687</v>
      </c>
      <c r="BM43" s="8">
        <f t="shared" si="110"/>
        <v>0.45533595725295245</v>
      </c>
      <c r="BN43" s="8">
        <f t="shared" si="111"/>
        <v>0.5431986518815326</v>
      </c>
    </row>
    <row r="44" spans="1:66" x14ac:dyDescent="0.25">
      <c r="A44" t="s">
        <v>69</v>
      </c>
      <c r="B44" t="s">
        <v>79</v>
      </c>
      <c r="C44" t="s">
        <v>351</v>
      </c>
      <c r="D44" t="s">
        <v>494</v>
      </c>
      <c r="E44">
        <f>VLOOKUP(A44,home!$A$2:$E$405,3,FALSE)</f>
        <v>1.34666666666667</v>
      </c>
      <c r="F44">
        <f>VLOOKUP(B44,home!$B$2:$E$405,3,FALSE)</f>
        <v>1.01</v>
      </c>
      <c r="G44">
        <f>VLOOKUP(C44,away!$B$2:$E$405,4,FALSE)</f>
        <v>0.68</v>
      </c>
      <c r="H44">
        <f>VLOOKUP(A44,away!$A$2:$E$405,3,FALSE)</f>
        <v>1.3688888888888899</v>
      </c>
      <c r="I44">
        <f>VLOOKUP(C44,away!$B$2:$E$405,3,FALSE)</f>
        <v>1.1499999999999999</v>
      </c>
      <c r="J44">
        <f>VLOOKUP(B44,home!$B$2:$E$405,4,FALSE)</f>
        <v>0.86</v>
      </c>
      <c r="K44" s="3">
        <f t="shared" si="56"/>
        <v>0.92489066666666908</v>
      </c>
      <c r="L44" s="3">
        <f t="shared" si="57"/>
        <v>1.3538311111111121</v>
      </c>
      <c r="M44" s="5">
        <f t="shared" si="58"/>
        <v>0.10241503225578723</v>
      </c>
      <c r="N44" s="5">
        <f t="shared" si="59"/>
        <v>9.4722707459743455E-2</v>
      </c>
      <c r="O44" s="5">
        <f t="shared" si="60"/>
        <v>0.13865265691333278</v>
      </c>
      <c r="P44" s="5">
        <f t="shared" si="61"/>
        <v>0.12823854828767731</v>
      </c>
      <c r="Q44" s="5">
        <f t="shared" si="62"/>
        <v>4.3804074025456989E-2</v>
      </c>
      <c r="R44" s="5">
        <f t="shared" si="63"/>
        <v>9.385614028374259E-2</v>
      </c>
      <c r="S44" s="5">
        <f t="shared" si="64"/>
        <v>4.014333859178585E-2</v>
      </c>
      <c r="T44" s="5">
        <f t="shared" si="65"/>
        <v>5.9303318209077839E-2</v>
      </c>
      <c r="U44" s="5">
        <f t="shared" si="66"/>
        <v>8.6806668157791089E-2</v>
      </c>
      <c r="V44" s="5">
        <f t="shared" si="67"/>
        <v>5.5850345740197883E-3</v>
      </c>
      <c r="W44" s="5">
        <f t="shared" si="68"/>
        <v>1.3504659742707014E-2</v>
      </c>
      <c r="X44" s="5">
        <f t="shared" si="69"/>
        <v>1.828302850464654E-2</v>
      </c>
      <c r="Y44" s="5">
        <f t="shared" si="70"/>
        <v>1.2376066397460882E-2</v>
      </c>
      <c r="Z44" s="5">
        <f t="shared" si="71"/>
        <v>4.2355120894979885E-2</v>
      </c>
      <c r="AA44" s="5">
        <f t="shared" si="72"/>
        <v>3.9173856001305303E-2</v>
      </c>
      <c r="AB44" s="5">
        <f t="shared" si="73"/>
        <v>1.8115766896475677E-2</v>
      </c>
      <c r="AC44" s="5">
        <f t="shared" si="74"/>
        <v>4.3707983470140944E-4</v>
      </c>
      <c r="AD44" s="5">
        <f t="shared" si="75"/>
        <v>3.1225834381347043E-3</v>
      </c>
      <c r="AE44" s="5">
        <f t="shared" si="76"/>
        <v>4.2274506055870629E-3</v>
      </c>
      <c r="AF44" s="5">
        <f t="shared" si="77"/>
        <v>2.861627075264639E-3</v>
      </c>
      <c r="AG44" s="5">
        <f t="shared" si="78"/>
        <v>1.2913865876303895E-3</v>
      </c>
      <c r="AH44" s="5">
        <f t="shared" si="79"/>
        <v>1.4335420095624024E-2</v>
      </c>
      <c r="AI44" s="5">
        <f t="shared" si="80"/>
        <v>1.3258696249188467E-2</v>
      </c>
      <c r="AJ44" s="5">
        <f t="shared" si="81"/>
        <v>6.1314222065213921E-3</v>
      </c>
      <c r="AK44" s="5">
        <f t="shared" si="82"/>
        <v>1.8902983907347968E-3</v>
      </c>
      <c r="AL44" s="5">
        <f t="shared" si="83"/>
        <v>2.1891506453051752E-5</v>
      </c>
      <c r="AM44" s="5">
        <f t="shared" si="84"/>
        <v>5.776096555637414E-4</v>
      </c>
      <c r="AN44" s="5">
        <f t="shared" si="85"/>
        <v>7.8198592178036668E-4</v>
      </c>
      <c r="AO44" s="5">
        <f t="shared" si="86"/>
        <v>5.2933843467858064E-4</v>
      </c>
      <c r="AP44" s="5">
        <f t="shared" si="87"/>
        <v>2.3887828039157323E-4</v>
      </c>
      <c r="AQ44" s="5">
        <f t="shared" si="88"/>
        <v>8.0850211940708839E-5</v>
      </c>
      <c r="AR44" s="5">
        <f t="shared" si="89"/>
        <v>3.8815475432606478E-3</v>
      </c>
      <c r="AS44" s="5">
        <f t="shared" si="90"/>
        <v>3.5900070949847116E-3</v>
      </c>
      <c r="AT44" s="5">
        <f t="shared" si="91"/>
        <v>1.6601820277092408E-3</v>
      </c>
      <c r="AU44" s="5">
        <f t="shared" si="92"/>
        <v>5.1182895413200743E-4</v>
      </c>
      <c r="AV44" s="5">
        <f t="shared" si="93"/>
        <v>1.1834645565161408E-4</v>
      </c>
      <c r="AW44" s="5">
        <f t="shared" si="94"/>
        <v>7.6142658225921252E-7</v>
      </c>
      <c r="AX44" s="5">
        <f t="shared" si="95"/>
        <v>8.9037629901242286E-5</v>
      </c>
      <c r="AY44" s="5">
        <f t="shared" si="96"/>
        <v>1.205419134198988E-4</v>
      </c>
      <c r="AZ44" s="5">
        <f t="shared" si="97"/>
        <v>8.1596696290360543E-5</v>
      </c>
      <c r="BA44" s="5">
        <f t="shared" si="98"/>
        <v>3.6822715333924928E-5</v>
      </c>
      <c r="BB44" s="5">
        <f t="shared" si="99"/>
        <v>1.2462934403663943E-5</v>
      </c>
      <c r="BC44" s="5">
        <f t="shared" si="100"/>
        <v>3.3745416662834526E-6</v>
      </c>
      <c r="BD44" s="5">
        <f t="shared" si="101"/>
        <v>8.7582663722052929E-4</v>
      </c>
      <c r="BE44" s="5">
        <f t="shared" si="102"/>
        <v>8.1004388238332221E-4</v>
      </c>
      <c r="BF44" s="5">
        <f t="shared" si="103"/>
        <v>3.7460101320338382E-4</v>
      </c>
      <c r="BG44" s="5">
        <f t="shared" si="104"/>
        <v>1.1548832694522914E-4</v>
      </c>
      <c r="BH44" s="5">
        <f t="shared" si="105"/>
        <v>2.6703518925147801E-5</v>
      </c>
      <c r="BI44" s="5">
        <f t="shared" si="106"/>
        <v>4.9395670842051943E-6</v>
      </c>
      <c r="BJ44" s="8">
        <f t="shared" si="107"/>
        <v>0.25604940098107998</v>
      </c>
      <c r="BK44" s="8">
        <f t="shared" si="108"/>
        <v>0.27696146696384455</v>
      </c>
      <c r="BL44" s="8">
        <f t="shared" si="109"/>
        <v>0.42419044021621605</v>
      </c>
      <c r="BM44" s="8">
        <f t="shared" si="110"/>
        <v>0.39774748934354248</v>
      </c>
      <c r="BN44" s="8">
        <f t="shared" si="111"/>
        <v>0.60168915922574029</v>
      </c>
    </row>
    <row r="45" spans="1:66" x14ac:dyDescent="0.25">
      <c r="A45" t="s">
        <v>80</v>
      </c>
      <c r="B45" t="s">
        <v>90</v>
      </c>
      <c r="C45" t="s">
        <v>81</v>
      </c>
      <c r="D45" t="s">
        <v>494</v>
      </c>
      <c r="E45">
        <f>VLOOKUP(A45,home!$A$2:$E$405,3,FALSE)</f>
        <v>1.18844984802432</v>
      </c>
      <c r="F45">
        <f>VLOOKUP(B45,home!$B$2:$E$405,3,FALSE)</f>
        <v>1.02</v>
      </c>
      <c r="G45">
        <f>VLOOKUP(C45,away!$B$2:$E$405,4,FALSE)</f>
        <v>0.9</v>
      </c>
      <c r="H45">
        <f>VLOOKUP(A45,away!$A$2:$E$405,3,FALSE)</f>
        <v>1.02431610942249</v>
      </c>
      <c r="I45">
        <f>VLOOKUP(C45,away!$B$2:$E$405,3,FALSE)</f>
        <v>0.9</v>
      </c>
      <c r="J45">
        <f>VLOOKUP(B45,home!$B$2:$E$405,4,FALSE)</f>
        <v>0.56000000000000005</v>
      </c>
      <c r="K45" s="3">
        <f t="shared" si="56"/>
        <v>1.0909969604863257</v>
      </c>
      <c r="L45" s="3">
        <f t="shared" si="57"/>
        <v>0.51625531914893497</v>
      </c>
      <c r="M45" s="5">
        <f t="shared" si="58"/>
        <v>0.20043760460705626</v>
      </c>
      <c r="N45" s="5">
        <f t="shared" si="59"/>
        <v>0.21867681739345834</v>
      </c>
      <c r="O45" s="5">
        <f t="shared" si="60"/>
        <v>0.10347697953586385</v>
      </c>
      <c r="P45" s="5">
        <f t="shared" si="61"/>
        <v>0.11289307015393318</v>
      </c>
      <c r="Q45" s="5">
        <f t="shared" si="62"/>
        <v>0.11928787155254315</v>
      </c>
      <c r="R45" s="5">
        <f t="shared" si="63"/>
        <v>2.6710270547427604E-2</v>
      </c>
      <c r="S45" s="5">
        <f t="shared" si="64"/>
        <v>1.5896275194674982E-2</v>
      </c>
      <c r="T45" s="5">
        <f t="shared" si="65"/>
        <v>6.1582998198955317E-2</v>
      </c>
      <c r="U45" s="5">
        <f t="shared" si="66"/>
        <v>2.9140823981010942E-2</v>
      </c>
      <c r="V45" s="5">
        <f t="shared" si="67"/>
        <v>9.9481183475571286E-4</v>
      </c>
      <c r="W45" s="5">
        <f t="shared" si="68"/>
        <v>4.3380901762235941E-2</v>
      </c>
      <c r="X45" s="5">
        <f t="shared" si="69"/>
        <v>2.2395621284231709E-2</v>
      </c>
      <c r="Y45" s="5">
        <f t="shared" si="70"/>
        <v>5.7809293068148606E-3</v>
      </c>
      <c r="Z45" s="5">
        <f t="shared" si="71"/>
        <v>4.5964397486722135E-3</v>
      </c>
      <c r="AA45" s="5">
        <f t="shared" si="72"/>
        <v>5.0147017948599156E-3</v>
      </c>
      <c r="AB45" s="5">
        <f t="shared" si="73"/>
        <v>2.7355122079687449E-3</v>
      </c>
      <c r="AC45" s="5">
        <f t="shared" si="74"/>
        <v>3.501942738963899E-5</v>
      </c>
      <c r="AD45" s="5">
        <f t="shared" si="75"/>
        <v>1.1832107991438823E-2</v>
      </c>
      <c r="AE45" s="5">
        <f t="shared" si="76"/>
        <v>6.1083886873249124E-3</v>
      </c>
      <c r="AF45" s="5">
        <f t="shared" si="77"/>
        <v>1.5767440756303335E-3</v>
      </c>
      <c r="AG45" s="5">
        <f t="shared" si="78"/>
        <v>2.7133417199357685E-4</v>
      </c>
      <c r="AH45" s="5">
        <f t="shared" si="79"/>
        <v>5.9323411734990583E-4</v>
      </c>
      <c r="AI45" s="5">
        <f t="shared" si="80"/>
        <v>6.4721661888553542E-4</v>
      </c>
      <c r="AJ45" s="5">
        <f t="shared" si="81"/>
        <v>3.5305568199017789E-4</v>
      </c>
      <c r="AK45" s="5">
        <f t="shared" si="82"/>
        <v>1.2839422531123697E-4</v>
      </c>
      <c r="AL45" s="5">
        <f t="shared" si="83"/>
        <v>7.8896386350246956E-7</v>
      </c>
      <c r="AM45" s="5">
        <f t="shared" si="84"/>
        <v>2.5817587709611452E-3</v>
      </c>
      <c r="AN45" s="5">
        <f t="shared" si="85"/>
        <v>1.3328466982681078E-3</v>
      </c>
      <c r="AO45" s="5">
        <f t="shared" si="86"/>
        <v>3.4404459879550315E-4</v>
      </c>
      <c r="AP45" s="5">
        <f t="shared" si="87"/>
        <v>5.920495138421327E-5</v>
      </c>
      <c r="AQ45" s="5">
        <f t="shared" si="88"/>
        <v>7.6412177680135473E-6</v>
      </c>
      <c r="AR45" s="5">
        <f t="shared" si="89"/>
        <v>6.1252053716502481E-5</v>
      </c>
      <c r="AS45" s="5">
        <f t="shared" si="90"/>
        <v>6.6825804428249366E-5</v>
      </c>
      <c r="AT45" s="5">
        <f t="shared" si="91"/>
        <v>3.6453374756636847E-5</v>
      </c>
      <c r="AU45" s="5">
        <f t="shared" si="92"/>
        <v>1.3256840352986586E-5</v>
      </c>
      <c r="AV45" s="5">
        <f t="shared" si="93"/>
        <v>3.6157931326902076E-6</v>
      </c>
      <c r="AW45" s="5">
        <f t="shared" si="94"/>
        <v>1.2343624198041167E-8</v>
      </c>
      <c r="AX45" s="5">
        <f t="shared" si="95"/>
        <v>4.6944849530458659E-4</v>
      </c>
      <c r="AY45" s="5">
        <f t="shared" si="96"/>
        <v>2.4235528276745662E-4</v>
      </c>
      <c r="AZ45" s="5">
        <f t="shared" si="97"/>
        <v>6.2558601926271853E-5</v>
      </c>
      <c r="BA45" s="5">
        <f t="shared" si="98"/>
        <v>1.0765403667652887E-5</v>
      </c>
      <c r="BB45" s="5">
        <f t="shared" si="99"/>
        <v>1.3894242265528137E-6</v>
      </c>
      <c r="BC45" s="5">
        <f t="shared" si="100"/>
        <v>1.4345952950245703E-7</v>
      </c>
      <c r="BD45" s="5">
        <f t="shared" si="101"/>
        <v>5.2702830899901164E-6</v>
      </c>
      <c r="BE45" s="5">
        <f t="shared" si="102"/>
        <v>5.7498628320816977E-6</v>
      </c>
      <c r="BF45" s="5">
        <f t="shared" si="103"/>
        <v>3.1365414365072143E-6</v>
      </c>
      <c r="BG45" s="5">
        <f t="shared" si="104"/>
        <v>1.1406523912229282E-6</v>
      </c>
      <c r="BH45" s="5">
        <f t="shared" si="105"/>
        <v>3.1111207294891839E-7</v>
      </c>
      <c r="BI45" s="5">
        <f t="shared" si="106"/>
        <v>6.7884465191574031E-8</v>
      </c>
      <c r="BJ45" s="8">
        <f t="shared" si="107"/>
        <v>0.49600587132922608</v>
      </c>
      <c r="BK45" s="8">
        <f t="shared" si="108"/>
        <v>0.33049992546444068</v>
      </c>
      <c r="BL45" s="8">
        <f t="shared" si="109"/>
        <v>0.16899726891334294</v>
      </c>
      <c r="BM45" s="8">
        <f t="shared" si="110"/>
        <v>0.21837454872625617</v>
      </c>
      <c r="BN45" s="8">
        <f t="shared" si="111"/>
        <v>0.78148261379028239</v>
      </c>
    </row>
    <row r="46" spans="1:66" x14ac:dyDescent="0.25">
      <c r="A46" t="s">
        <v>80</v>
      </c>
      <c r="B46" t="s">
        <v>82</v>
      </c>
      <c r="C46" t="s">
        <v>369</v>
      </c>
      <c r="D46" t="s">
        <v>494</v>
      </c>
      <c r="E46">
        <f>VLOOKUP(A46,home!$A$2:$E$405,3,FALSE)</f>
        <v>1.18844984802432</v>
      </c>
      <c r="F46">
        <f>VLOOKUP(B46,home!$B$2:$E$405,3,FALSE)</f>
        <v>0.54</v>
      </c>
      <c r="G46">
        <f>VLOOKUP(C46,away!$B$2:$E$405,4,FALSE)</f>
        <v>1.32</v>
      </c>
      <c r="H46">
        <f>VLOOKUP(A46,away!$A$2:$E$405,3,FALSE)</f>
        <v>1.02431610942249</v>
      </c>
      <c r="I46">
        <f>VLOOKUP(C46,away!$B$2:$E$405,3,FALSE)</f>
        <v>0.66</v>
      </c>
      <c r="J46">
        <f>VLOOKUP(B46,home!$B$2:$E$405,4,FALSE)</f>
        <v>1.6</v>
      </c>
      <c r="K46" s="3">
        <f t="shared" si="56"/>
        <v>0.8471270516717353</v>
      </c>
      <c r="L46" s="3">
        <f t="shared" si="57"/>
        <v>1.0816778115501495</v>
      </c>
      <c r="M46" s="5">
        <f t="shared" si="58"/>
        <v>0.14532177413657138</v>
      </c>
      <c r="N46" s="5">
        <f t="shared" si="59"/>
        <v>0.12310600606801955</v>
      </c>
      <c r="O46" s="5">
        <f t="shared" si="60"/>
        <v>0.15719133861863163</v>
      </c>
      <c r="P46" s="5">
        <f t="shared" si="61"/>
        <v>0.1331610352323348</v>
      </c>
      <c r="Q46" s="5">
        <f t="shared" si="62"/>
        <v>5.2143213981742084E-2</v>
      </c>
      <c r="R46" s="5">
        <f t="shared" si="63"/>
        <v>8.5015191575819993E-2</v>
      </c>
      <c r="S46" s="5">
        <f t="shared" si="64"/>
        <v>3.0504481192685822E-2</v>
      </c>
      <c r="T46" s="5">
        <f t="shared" si="65"/>
        <v>5.6402157586961925E-2</v>
      </c>
      <c r="U46" s="5">
        <f t="shared" si="66"/>
        <v>7.2018668586932136E-2</v>
      </c>
      <c r="V46" s="5">
        <f t="shared" si="67"/>
        <v>3.1057579475903918E-3</v>
      </c>
      <c r="W46" s="5">
        <f t="shared" si="68"/>
        <v>1.4723975708347192E-2</v>
      </c>
      <c r="X46" s="5">
        <f t="shared" si="69"/>
        <v>1.5926597821522552E-2</v>
      </c>
      <c r="Y46" s="5">
        <f t="shared" si="70"/>
        <v>8.6137237385119463E-3</v>
      </c>
      <c r="Z46" s="5">
        <f t="shared" si="71"/>
        <v>3.0653015457416562E-2</v>
      </c>
      <c r="AA46" s="5">
        <f t="shared" si="72"/>
        <v>2.5966998609289419E-2</v>
      </c>
      <c r="AB46" s="5">
        <f t="shared" si="73"/>
        <v>1.0998673486325699E-2</v>
      </c>
      <c r="AC46" s="5">
        <f t="shared" si="74"/>
        <v>1.7786647335687821E-4</v>
      </c>
      <c r="AD46" s="5">
        <f t="shared" si="75"/>
        <v>3.1182695326746018E-3</v>
      </c>
      <c r="AE46" s="5">
        <f t="shared" si="76"/>
        <v>3.3729629639269701E-3</v>
      </c>
      <c r="AF46" s="5">
        <f t="shared" si="77"/>
        <v>1.8242295986301157E-3</v>
      </c>
      <c r="AG46" s="5">
        <f t="shared" si="78"/>
        <v>6.5774289333707706E-4</v>
      </c>
      <c r="AH46" s="5">
        <f t="shared" si="79"/>
        <v>8.2891716693478112E-3</v>
      </c>
      <c r="AI46" s="5">
        <f t="shared" si="80"/>
        <v>7.0219815570554886E-3</v>
      </c>
      <c r="AJ46" s="5">
        <f t="shared" si="81"/>
        <v>2.9742552666608586E-3</v>
      </c>
      <c r="AK46" s="5">
        <f t="shared" si="82"/>
        <v>8.3985736498851462E-4</v>
      </c>
      <c r="AL46" s="5">
        <f t="shared" si="83"/>
        <v>6.5192938542210997E-6</v>
      </c>
      <c r="AM46" s="5">
        <f t="shared" si="84"/>
        <v>5.2831409510648724E-4</v>
      </c>
      <c r="AN46" s="5">
        <f t="shared" si="85"/>
        <v>5.7146563420588253E-4</v>
      </c>
      <c r="AO46" s="5">
        <f t="shared" si="86"/>
        <v>3.0907084829196867E-4</v>
      </c>
      <c r="AP46" s="5">
        <f t="shared" si="87"/>
        <v>1.1143835959813499E-4</v>
      </c>
      <c r="AQ46" s="5">
        <f t="shared" si="88"/>
        <v>3.013510023321231E-5</v>
      </c>
      <c r="AR46" s="5">
        <f t="shared" si="89"/>
        <v>1.7932426141727283E-3</v>
      </c>
      <c r="AS46" s="5">
        <f t="shared" si="90"/>
        <v>1.5191043286762586E-3</v>
      </c>
      <c r="AT46" s="5">
        <f t="shared" si="91"/>
        <v>6.434371855666448E-4</v>
      </c>
      <c r="AU46" s="5">
        <f t="shared" si="92"/>
        <v>1.8169101531501037E-4</v>
      </c>
      <c r="AV46" s="5">
        <f t="shared" si="93"/>
        <v>3.8478843529762207E-5</v>
      </c>
      <c r="AW46" s="5">
        <f t="shared" si="94"/>
        <v>1.6593749433508761E-7</v>
      </c>
      <c r="AX46" s="5">
        <f t="shared" si="95"/>
        <v>7.459152695736318E-5</v>
      </c>
      <c r="AY46" s="5">
        <f t="shared" si="96"/>
        <v>8.0683999639424582E-5</v>
      </c>
      <c r="AZ46" s="5">
        <f t="shared" si="97"/>
        <v>4.3637046078542921E-5</v>
      </c>
      <c r="BA46" s="5">
        <f t="shared" si="98"/>
        <v>1.5733741501583781E-5</v>
      </c>
      <c r="BB46" s="5">
        <f t="shared" si="99"/>
        <v>4.2547097687322261E-6</v>
      </c>
      <c r="BC46" s="5">
        <f t="shared" si="100"/>
        <v>9.2044503028466362E-7</v>
      </c>
      <c r="BD46" s="5">
        <f t="shared" si="101"/>
        <v>3.2328512441280426E-4</v>
      </c>
      <c r="BE46" s="5">
        <f t="shared" si="102"/>
        <v>2.7386357429314901E-4</v>
      </c>
      <c r="BF46" s="5">
        <f t="shared" si="103"/>
        <v>1.1599862112561928E-4</v>
      </c>
      <c r="BG46" s="5">
        <f t="shared" si="104"/>
        <v>3.2755189970710841E-5</v>
      </c>
      <c r="BH46" s="5">
        <f t="shared" si="105"/>
        <v>6.9369518767089676E-6</v>
      </c>
      <c r="BI46" s="5">
        <f t="shared" si="106"/>
        <v>1.1752959181810362E-6</v>
      </c>
      <c r="BJ46" s="8">
        <f t="shared" si="107"/>
        <v>0.28165912540008559</v>
      </c>
      <c r="BK46" s="8">
        <f t="shared" si="108"/>
        <v>0.31235811827603288</v>
      </c>
      <c r="BL46" s="8">
        <f t="shared" si="109"/>
        <v>0.37524610547990911</v>
      </c>
      <c r="BM46" s="8">
        <f t="shared" si="110"/>
        <v>0.3038972869381798</v>
      </c>
      <c r="BN46" s="8">
        <f t="shared" si="111"/>
        <v>0.69593855961311935</v>
      </c>
    </row>
    <row r="47" spans="1:66" x14ac:dyDescent="0.25">
      <c r="A47" t="s">
        <v>80</v>
      </c>
      <c r="B47" t="s">
        <v>83</v>
      </c>
      <c r="C47" t="s">
        <v>86</v>
      </c>
      <c r="D47" t="s">
        <v>494</v>
      </c>
      <c r="E47">
        <f>VLOOKUP(A47,home!$A$2:$E$405,3,FALSE)</f>
        <v>1.18844984802432</v>
      </c>
      <c r="F47">
        <f>VLOOKUP(B47,home!$B$2:$E$405,3,FALSE)</f>
        <v>1.29</v>
      </c>
      <c r="G47">
        <f>VLOOKUP(C47,away!$B$2:$E$405,4,FALSE)</f>
        <v>0.9</v>
      </c>
      <c r="H47">
        <f>VLOOKUP(A47,away!$A$2:$E$405,3,FALSE)</f>
        <v>1.02431610942249</v>
      </c>
      <c r="I47">
        <f>VLOOKUP(C47,away!$B$2:$E$405,3,FALSE)</f>
        <v>0.36</v>
      </c>
      <c r="J47">
        <f>VLOOKUP(B47,home!$B$2:$E$405,4,FALSE)</f>
        <v>0.98</v>
      </c>
      <c r="K47" s="3">
        <f t="shared" si="56"/>
        <v>1.3797902735562355</v>
      </c>
      <c r="L47" s="3">
        <f t="shared" si="57"/>
        <v>0.36137872340425442</v>
      </c>
      <c r="M47" s="5">
        <f t="shared" si="58"/>
        <v>0.1753153376844965</v>
      </c>
      <c r="N47" s="5">
        <f t="shared" si="59"/>
        <v>0.24189839774229518</v>
      </c>
      <c r="O47" s="5">
        <f t="shared" si="60"/>
        <v>6.3355232925609115E-2</v>
      </c>
      <c r="P47" s="5">
        <f t="shared" si="61"/>
        <v>8.7416934169645202E-2</v>
      </c>
      <c r="Q47" s="5">
        <f t="shared" si="62"/>
        <v>0.16688452819682834</v>
      </c>
      <c r="R47" s="5">
        <f t="shared" si="63"/>
        <v>1.1447616597817904E-2</v>
      </c>
      <c r="S47" s="5">
        <f t="shared" si="64"/>
        <v>1.0897107578477233E-2</v>
      </c>
      <c r="T47" s="5">
        <f t="shared" si="65"/>
        <v>6.030851775569112E-2</v>
      </c>
      <c r="U47" s="5">
        <f t="shared" si="66"/>
        <v>1.5795310037070066E-2</v>
      </c>
      <c r="V47" s="5">
        <f t="shared" si="67"/>
        <v>6.037322666743027E-4</v>
      </c>
      <c r="W47" s="5">
        <f t="shared" si="68"/>
        <v>7.6755216271001722E-2</v>
      </c>
      <c r="X47" s="5">
        <f t="shared" si="69"/>
        <v>2.7737702070632055E-2</v>
      </c>
      <c r="Y47" s="5">
        <f t="shared" si="70"/>
        <v>5.0119076822262775E-3</v>
      </c>
      <c r="Z47" s="5">
        <f t="shared" si="71"/>
        <v>1.3789750240469295E-3</v>
      </c>
      <c r="AA47" s="5">
        <f t="shared" si="72"/>
        <v>1.9026963256569291E-3</v>
      </c>
      <c r="AB47" s="5">
        <f t="shared" si="73"/>
        <v>1.3126609418363097E-3</v>
      </c>
      <c r="AC47" s="5">
        <f t="shared" si="74"/>
        <v>1.8814819808769552E-5</v>
      </c>
      <c r="AD47" s="5">
        <f t="shared" si="75"/>
        <v>2.6476525213858366E-2</v>
      </c>
      <c r="AE47" s="5">
        <f t="shared" si="76"/>
        <v>9.568052881964691E-3</v>
      </c>
      <c r="AF47" s="5">
        <f t="shared" si="77"/>
        <v>1.7288453679743985E-3</v>
      </c>
      <c r="AG47" s="5">
        <f t="shared" si="78"/>
        <v>2.0825597734731556E-4</v>
      </c>
      <c r="AH47" s="5">
        <f t="shared" si="79"/>
        <v>1.2458305844910758E-4</v>
      </c>
      <c r="AI47" s="5">
        <f t="shared" si="80"/>
        <v>1.7189849229796661E-4</v>
      </c>
      <c r="AJ47" s="5">
        <f t="shared" si="81"/>
        <v>1.1859193385585794E-4</v>
      </c>
      <c r="AK47" s="5">
        <f t="shared" si="82"/>
        <v>5.454399895217909E-5</v>
      </c>
      <c r="AL47" s="5">
        <f t="shared" si="83"/>
        <v>3.7526297159393206E-7</v>
      </c>
      <c r="AM47" s="5">
        <f t="shared" si="84"/>
        <v>7.3064103935296387E-3</v>
      </c>
      <c r="AN47" s="5">
        <f t="shared" si="85"/>
        <v>2.640381260681317E-3</v>
      </c>
      <c r="AO47" s="5">
        <f t="shared" si="86"/>
        <v>4.7708880464276509E-4</v>
      </c>
      <c r="AP47" s="5">
        <f t="shared" si="87"/>
        <v>5.7469914390754732E-5</v>
      </c>
      <c r="AQ47" s="5">
        <f t="shared" si="88"/>
        <v>5.1921010741706823E-6</v>
      </c>
      <c r="AR47" s="5">
        <f t="shared" si="89"/>
        <v>9.0043333240272259E-6</v>
      </c>
      <c r="AS47" s="5">
        <f t="shared" si="90"/>
        <v>1.2424091540351052E-5</v>
      </c>
      <c r="AT47" s="5">
        <f t="shared" si="91"/>
        <v>8.5713203325743477E-6</v>
      </c>
      <c r="AU47" s="5">
        <f t="shared" si="92"/>
        <v>3.942208142140296E-6</v>
      </c>
      <c r="AV47" s="5">
        <f t="shared" si="93"/>
        <v>1.3598551127148445E-6</v>
      </c>
      <c r="AW47" s="5">
        <f t="shared" si="94"/>
        <v>5.1976720154349025E-9</v>
      </c>
      <c r="AX47" s="5">
        <f t="shared" si="95"/>
        <v>1.6802189992670639E-3</v>
      </c>
      <c r="AY47" s="5">
        <f t="shared" si="96"/>
        <v>6.0719539699470538E-4</v>
      </c>
      <c r="AZ47" s="5">
        <f t="shared" si="97"/>
        <v>1.0971374871144303E-4</v>
      </c>
      <c r="BA47" s="5">
        <f t="shared" si="98"/>
        <v>1.3216071483078819E-5</v>
      </c>
      <c r="BB47" s="5">
        <f t="shared" si="99"/>
        <v>1.1940017602435984E-6</v>
      </c>
      <c r="BC47" s="5">
        <f t="shared" si="100"/>
        <v>8.6297366371852889E-8</v>
      </c>
      <c r="BD47" s="5">
        <f t="shared" si="101"/>
        <v>5.4232908029055741E-7</v>
      </c>
      <c r="BE47" s="5">
        <f t="shared" si="102"/>
        <v>7.4830039005160965E-7</v>
      </c>
      <c r="BF47" s="5">
        <f t="shared" si="103"/>
        <v>5.1624879994577435E-7</v>
      </c>
      <c r="BG47" s="5">
        <f t="shared" si="104"/>
        <v>2.3743835763341951E-7</v>
      </c>
      <c r="BH47" s="5">
        <f t="shared" si="105"/>
        <v>8.1903784107939791E-8</v>
      </c>
      <c r="BI47" s="5">
        <f t="shared" si="106"/>
        <v>2.2602008935917013E-8</v>
      </c>
      <c r="BJ47" s="8">
        <f t="shared" si="107"/>
        <v>0.6294761161497211</v>
      </c>
      <c r="BK47" s="8">
        <f t="shared" si="108"/>
        <v>0.27485949717906832</v>
      </c>
      <c r="BL47" s="8">
        <f t="shared" si="109"/>
        <v>9.4320584942418184E-2</v>
      </c>
      <c r="BM47" s="8">
        <f t="shared" si="110"/>
        <v>0.25310993577923951</v>
      </c>
      <c r="BN47" s="8">
        <f t="shared" si="111"/>
        <v>0.74631804731669227</v>
      </c>
    </row>
    <row r="48" spans="1:66" x14ac:dyDescent="0.25">
      <c r="A48" t="s">
        <v>80</v>
      </c>
      <c r="B48" t="s">
        <v>359</v>
      </c>
      <c r="C48" t="s">
        <v>435</v>
      </c>
      <c r="D48" t="s">
        <v>494</v>
      </c>
      <c r="E48">
        <f>VLOOKUP(A48,home!$A$2:$E$405,3,FALSE)</f>
        <v>1.18844984802432</v>
      </c>
      <c r="F48">
        <f>VLOOKUP(B48,home!$B$2:$E$405,3,FALSE)</f>
        <v>1.74</v>
      </c>
      <c r="G48">
        <f>VLOOKUP(C48,away!$B$2:$E$405,4,FALSE)</f>
        <v>1.96</v>
      </c>
      <c r="H48">
        <f>VLOOKUP(A48,away!$A$2:$E$405,3,FALSE)</f>
        <v>1.02431610942249</v>
      </c>
      <c r="I48">
        <f>VLOOKUP(C48,away!$B$2:$E$405,3,FALSE)</f>
        <v>0.7</v>
      </c>
      <c r="J48">
        <f>VLOOKUP(B48,home!$B$2:$E$405,4,FALSE)</f>
        <v>1.05</v>
      </c>
      <c r="K48" s="3">
        <f t="shared" si="56"/>
        <v>4.0530893617021402</v>
      </c>
      <c r="L48" s="3">
        <f t="shared" si="57"/>
        <v>0.75287234042553008</v>
      </c>
      <c r="M48" s="5">
        <f t="shared" si="58"/>
        <v>8.1808297087180622E-3</v>
      </c>
      <c r="N48" s="5">
        <f t="shared" si="59"/>
        <v>3.3157633862301999E-2</v>
      </c>
      <c r="O48" s="5">
        <f t="shared" si="60"/>
        <v>6.1591204094252755E-3</v>
      </c>
      <c r="P48" s="5">
        <f t="shared" si="61"/>
        <v>2.4963465408884115E-2</v>
      </c>
      <c r="Q48" s="5">
        <f t="shared" si="62"/>
        <v>6.7195426533255428E-2</v>
      </c>
      <c r="R48" s="5">
        <f t="shared" si="63"/>
        <v>2.3185156988033274E-3</v>
      </c>
      <c r="S48" s="5">
        <f t="shared" si="64"/>
        <v>1.9043747010051289E-2</v>
      </c>
      <c r="T48" s="5">
        <f t="shared" si="65"/>
        <v>5.0589578039983783E-2</v>
      </c>
      <c r="U48" s="5">
        <f t="shared" si="66"/>
        <v>9.3971513137591708E-3</v>
      </c>
      <c r="V48" s="5">
        <f t="shared" si="67"/>
        <v>6.4568012002544951E-3</v>
      </c>
      <c r="W48" s="5">
        <f t="shared" si="68"/>
        <v>9.0783022812325115E-2</v>
      </c>
      <c r="X48" s="5">
        <f t="shared" si="69"/>
        <v>6.8348026855619498E-2</v>
      </c>
      <c r="Y48" s="5">
        <f t="shared" si="70"/>
        <v>2.5728669471128611E-2</v>
      </c>
      <c r="Z48" s="5">
        <f t="shared" si="71"/>
        <v>5.8184878015713154E-4</v>
      </c>
      <c r="AA48" s="5">
        <f t="shared" si="72"/>
        <v>2.3582851009742375E-3</v>
      </c>
      <c r="AB48" s="5">
        <f t="shared" si="73"/>
        <v>4.779170127309669E-3</v>
      </c>
      <c r="AC48" s="5">
        <f t="shared" si="74"/>
        <v>1.2314164573889845E-3</v>
      </c>
      <c r="AD48" s="5">
        <f t="shared" si="75"/>
        <v>9.1987925995949391E-2</v>
      </c>
      <c r="AE48" s="5">
        <f t="shared" si="76"/>
        <v>6.9255165135460886E-2</v>
      </c>
      <c r="AF48" s="5">
        <f t="shared" si="77"/>
        <v>2.6070149131045502E-2</v>
      </c>
      <c r="AG48" s="5">
        <f t="shared" si="78"/>
        <v>6.5424980638442752E-3</v>
      </c>
      <c r="AH48" s="5">
        <f t="shared" si="79"/>
        <v>1.0951446322265981E-4</v>
      </c>
      <c r="AI48" s="5">
        <f t="shared" si="80"/>
        <v>4.4387190584028281E-4</v>
      </c>
      <c r="AJ48" s="5">
        <f t="shared" si="81"/>
        <v>8.9952624975985212E-4</v>
      </c>
      <c r="AK48" s="5">
        <f t="shared" si="82"/>
        <v>1.2152867578244931E-3</v>
      </c>
      <c r="AL48" s="5">
        <f t="shared" si="83"/>
        <v>1.5030466704471995E-4</v>
      </c>
      <c r="AM48" s="5">
        <f t="shared" si="84"/>
        <v>7.456705685184524E-2</v>
      </c>
      <c r="AN48" s="5">
        <f t="shared" si="85"/>
        <v>5.6139474610692297E-2</v>
      </c>
      <c r="AO48" s="5">
        <f t="shared" si="86"/>
        <v>2.113292882020576E-2</v>
      </c>
      <c r="AP48" s="5">
        <f t="shared" si="87"/>
        <v>5.3034658603048164E-3</v>
      </c>
      <c r="AQ48" s="5">
        <f t="shared" si="88"/>
        <v>9.9820818865364587E-4</v>
      </c>
      <c r="AR48" s="5">
        <f t="shared" si="89"/>
        <v>1.6490082047377914E-5</v>
      </c>
      <c r="AS48" s="5">
        <f t="shared" si="90"/>
        <v>6.6835776119822876E-5</v>
      </c>
      <c r="AT48" s="5">
        <f t="shared" si="91"/>
        <v>1.3544568658617999E-4</v>
      </c>
      <c r="AU48" s="5">
        <f t="shared" si="92"/>
        <v>1.8299115713029616E-4</v>
      </c>
      <c r="AV48" s="5">
        <f t="shared" si="93"/>
        <v>1.8541987806259202E-4</v>
      </c>
      <c r="AW48" s="5">
        <f t="shared" si="94"/>
        <v>1.2740236389219729E-5</v>
      </c>
      <c r="AX48" s="5">
        <f t="shared" si="95"/>
        <v>5.037115747660878E-2</v>
      </c>
      <c r="AY48" s="5">
        <f t="shared" si="96"/>
        <v>3.7923051219357393E-2</v>
      </c>
      <c r="AZ48" s="5">
        <f t="shared" si="97"/>
        <v>1.4275608163797422E-2</v>
      </c>
      <c r="BA48" s="5">
        <f t="shared" si="98"/>
        <v>3.5825701764253233E-3</v>
      </c>
      <c r="BB48" s="5">
        <f t="shared" si="99"/>
        <v>6.7430449836600919E-4</v>
      </c>
      <c r="BC48" s="5">
        <f t="shared" si="100"/>
        <v>1.0153304116885612E-4</v>
      </c>
      <c r="BD48" s="5">
        <f t="shared" si="101"/>
        <v>2.0691544441364036E-6</v>
      </c>
      <c r="BE48" s="5">
        <f t="shared" si="102"/>
        <v>8.3864678652479637E-6</v>
      </c>
      <c r="BF48" s="5">
        <f t="shared" si="103"/>
        <v>1.6995551843446687E-5</v>
      </c>
      <c r="BG48" s="5">
        <f t="shared" si="104"/>
        <v>2.2961496790976991E-5</v>
      </c>
      <c r="BH48" s="5">
        <f t="shared" si="105"/>
        <v>2.3266249593066667E-5</v>
      </c>
      <c r="BI48" s="5">
        <f t="shared" si="106"/>
        <v>1.8860037742473052E-5</v>
      </c>
      <c r="BJ48" s="8">
        <f t="shared" si="107"/>
        <v>0.79472745480834006</v>
      </c>
      <c r="BK48" s="8">
        <f t="shared" si="108"/>
        <v>9.7949615671699047E-2</v>
      </c>
      <c r="BL48" s="8">
        <f t="shared" si="109"/>
        <v>2.8360163565144585E-2</v>
      </c>
      <c r="BM48" s="8">
        <f t="shared" si="110"/>
        <v>0.74173378022098457</v>
      </c>
      <c r="BN48" s="8">
        <f t="shared" si="111"/>
        <v>0.14197499162138821</v>
      </c>
    </row>
    <row r="49" spans="1:66" x14ac:dyDescent="0.25">
      <c r="A49" t="s">
        <v>80</v>
      </c>
      <c r="B49" t="s">
        <v>89</v>
      </c>
      <c r="C49" t="s">
        <v>94</v>
      </c>
      <c r="D49" t="s">
        <v>494</v>
      </c>
      <c r="E49">
        <f>VLOOKUP(A49,home!$A$2:$E$405,3,FALSE)</f>
        <v>1.18844984802432</v>
      </c>
      <c r="F49">
        <f>VLOOKUP(B49,home!$B$2:$E$405,3,FALSE)</f>
        <v>1.2</v>
      </c>
      <c r="G49">
        <f>VLOOKUP(C49,away!$B$2:$E$405,4,FALSE)</f>
        <v>0.78</v>
      </c>
      <c r="H49">
        <f>VLOOKUP(A49,away!$A$2:$E$405,3,FALSE)</f>
        <v>1.02431610942249</v>
      </c>
      <c r="I49">
        <f>VLOOKUP(C49,away!$B$2:$E$405,3,FALSE)</f>
        <v>0.78</v>
      </c>
      <c r="J49">
        <f>VLOOKUP(B49,home!$B$2:$E$405,4,FALSE)</f>
        <v>1.26</v>
      </c>
      <c r="K49" s="3">
        <f t="shared" si="56"/>
        <v>1.1123890577507636</v>
      </c>
      <c r="L49" s="3">
        <f t="shared" si="57"/>
        <v>1.0066978723404232</v>
      </c>
      <c r="M49" s="5">
        <f t="shared" si="58"/>
        <v>0.12014127582977216</v>
      </c>
      <c r="N49" s="5">
        <f t="shared" si="59"/>
        <v>0.13364384061725482</v>
      </c>
      <c r="O49" s="5">
        <f t="shared" si="60"/>
        <v>0.12094596675809553</v>
      </c>
      <c r="P49" s="5">
        <f t="shared" si="61"/>
        <v>0.13453897000079304</v>
      </c>
      <c r="Q49" s="5">
        <f t="shared" si="62"/>
        <v>7.433197296921068E-2</v>
      </c>
      <c r="R49" s="5">
        <f t="shared" si="63"/>
        <v>6.0878023701765149E-2</v>
      </c>
      <c r="S49" s="5">
        <f t="shared" si="64"/>
        <v>3.7665519872040441E-2</v>
      </c>
      <c r="T49" s="5">
        <f t="shared" si="65"/>
        <v>7.4829839034970244E-2</v>
      </c>
      <c r="U49" s="5">
        <f t="shared" si="66"/>
        <v>6.7720047423335178E-2</v>
      </c>
      <c r="V49" s="5">
        <f t="shared" si="67"/>
        <v>4.6865938206031741E-3</v>
      </c>
      <c r="W49" s="5">
        <f t="shared" si="68"/>
        <v>2.7562024457325168E-2</v>
      </c>
      <c r="X49" s="5">
        <f t="shared" si="69"/>
        <v>2.7746631378583953E-2</v>
      </c>
      <c r="Y49" s="5">
        <f t="shared" si="70"/>
        <v>1.3966237386717243E-2</v>
      </c>
      <c r="Z49" s="5">
        <f t="shared" si="71"/>
        <v>2.042859231095228E-2</v>
      </c>
      <c r="AA49" s="5">
        <f t="shared" si="72"/>
        <v>2.2724542551954701E-2</v>
      </c>
      <c r="AB49" s="5">
        <f t="shared" si="73"/>
        <v>1.2639266238593015E-2</v>
      </c>
      <c r="AC49" s="5">
        <f t="shared" si="74"/>
        <v>3.2801461294275944E-4</v>
      </c>
      <c r="AD49" s="5">
        <f t="shared" si="75"/>
        <v>7.6649236039468584E-3</v>
      </c>
      <c r="AE49" s="5">
        <f t="shared" si="76"/>
        <v>7.7162622837451894E-3</v>
      </c>
      <c r="AF49" s="5">
        <f t="shared" si="77"/>
        <v>3.8839724117334684E-3</v>
      </c>
      <c r="AG49" s="5">
        <f t="shared" si="78"/>
        <v>1.3033289210403285E-3</v>
      </c>
      <c r="AH49" s="5">
        <f t="shared" si="79"/>
        <v>5.1413551035863966E-3</v>
      </c>
      <c r="AI49" s="5">
        <f t="shared" si="80"/>
        <v>5.7191871592405501E-3</v>
      </c>
      <c r="AJ49" s="5">
        <f t="shared" si="81"/>
        <v>3.1809806075839323E-3</v>
      </c>
      <c r="AK49" s="5">
        <f t="shared" si="82"/>
        <v>1.1794960069312474E-3</v>
      </c>
      <c r="AL49" s="5">
        <f t="shared" si="83"/>
        <v>1.4692951399336362E-5</v>
      </c>
      <c r="AM49" s="5">
        <f t="shared" si="84"/>
        <v>1.705275429105206E-3</v>
      </c>
      <c r="AN49" s="5">
        <f t="shared" si="85"/>
        <v>1.7166971462346128E-3</v>
      </c>
      <c r="AO49" s="5">
        <f t="shared" si="86"/>
        <v>8.640976822836305E-4</v>
      </c>
      <c r="AP49" s="5">
        <f t="shared" si="87"/>
        <v>2.8996176608307397E-4</v>
      </c>
      <c r="AQ49" s="5">
        <f t="shared" si="88"/>
        <v>7.2975973243975494E-5</v>
      </c>
      <c r="AR49" s="5">
        <f t="shared" si="89"/>
        <v>1.0351582487454006E-3</v>
      </c>
      <c r="AS49" s="5">
        <f t="shared" si="90"/>
        <v>1.1514987089448266E-3</v>
      </c>
      <c r="AT49" s="5">
        <f t="shared" si="91"/>
        <v>6.4045728192217851E-4</v>
      </c>
      <c r="AU49" s="5">
        <f t="shared" si="92"/>
        <v>2.3747922412234242E-4</v>
      </c>
      <c r="AV49" s="5">
        <f t="shared" si="93"/>
        <v>6.6042322589208698E-5</v>
      </c>
      <c r="AW49" s="5">
        <f t="shared" si="94"/>
        <v>4.5704861812930942E-7</v>
      </c>
      <c r="AX49" s="5">
        <f t="shared" si="95"/>
        <v>3.1615495463131152E-4</v>
      </c>
      <c r="AY49" s="5">
        <f t="shared" si="96"/>
        <v>3.1827252015722429E-4</v>
      </c>
      <c r="AZ49" s="5">
        <f t="shared" si="97"/>
        <v>1.6020213443335106E-4</v>
      </c>
      <c r="BA49" s="5">
        <f t="shared" si="98"/>
        <v>5.3758382626149659E-5</v>
      </c>
      <c r="BB49" s="5">
        <f t="shared" si="99"/>
        <v>1.3529612352551805E-5</v>
      </c>
      <c r="BC49" s="5">
        <f t="shared" si="100"/>
        <v>2.724046393780923E-6</v>
      </c>
      <c r="BD49" s="5">
        <f t="shared" si="101"/>
        <v>1.7368193442460547E-4</v>
      </c>
      <c r="BE49" s="5">
        <f t="shared" si="102"/>
        <v>1.9320188338291678E-4</v>
      </c>
      <c r="BF49" s="5">
        <f t="shared" si="103"/>
        <v>1.0745783050599789E-4</v>
      </c>
      <c r="BG49" s="5">
        <f t="shared" si="104"/>
        <v>3.9844971608169415E-5</v>
      </c>
      <c r="BH49" s="5">
        <f t="shared" si="105"/>
        <v>1.1080777605829371E-5</v>
      </c>
      <c r="BI49" s="5">
        <f t="shared" si="106"/>
        <v>2.4652271520188587E-6</v>
      </c>
      <c r="BJ49" s="8">
        <f t="shared" si="107"/>
        <v>0.37816268271207293</v>
      </c>
      <c r="BK49" s="8">
        <f t="shared" si="108"/>
        <v>0.29769333960770805</v>
      </c>
      <c r="BL49" s="8">
        <f t="shared" si="109"/>
        <v>0.30378723396208912</v>
      </c>
      <c r="BM49" s="8">
        <f t="shared" si="110"/>
        <v>0.35527398324439197</v>
      </c>
      <c r="BN49" s="8">
        <f t="shared" si="111"/>
        <v>0.64448004987689145</v>
      </c>
    </row>
    <row r="50" spans="1:66" x14ac:dyDescent="0.25">
      <c r="A50" t="s">
        <v>80</v>
      </c>
      <c r="B50" t="s">
        <v>91</v>
      </c>
      <c r="C50" t="s">
        <v>87</v>
      </c>
      <c r="D50" t="s">
        <v>494</v>
      </c>
      <c r="E50">
        <f>VLOOKUP(A50,home!$A$2:$E$405,3,FALSE)</f>
        <v>1.18844984802432</v>
      </c>
      <c r="F50">
        <f>VLOOKUP(B50,home!$B$2:$E$405,3,FALSE)</f>
        <v>0.42</v>
      </c>
      <c r="G50">
        <f>VLOOKUP(C50,away!$B$2:$E$405,4,FALSE)</f>
        <v>1.2</v>
      </c>
      <c r="H50">
        <f>VLOOKUP(A50,away!$A$2:$E$405,3,FALSE)</f>
        <v>1.02431610942249</v>
      </c>
      <c r="I50">
        <f>VLOOKUP(C50,away!$B$2:$E$405,3,FALSE)</f>
        <v>0.9</v>
      </c>
      <c r="J50">
        <f>VLOOKUP(B50,home!$B$2:$E$405,4,FALSE)</f>
        <v>1.05</v>
      </c>
      <c r="K50" s="3">
        <f t="shared" si="56"/>
        <v>0.59897872340425728</v>
      </c>
      <c r="L50" s="3">
        <f t="shared" si="57"/>
        <v>0.96797872340425306</v>
      </c>
      <c r="M50" s="5">
        <f t="shared" si="58"/>
        <v>0.20867913481856915</v>
      </c>
      <c r="N50" s="5">
        <f t="shared" si="59"/>
        <v>0.12499436177473144</v>
      </c>
      <c r="O50" s="5">
        <f t="shared" si="60"/>
        <v>0.2019969625227826</v>
      </c>
      <c r="P50" s="5">
        <f t="shared" si="61"/>
        <v>0.12099188274343392</v>
      </c>
      <c r="Q50" s="5">
        <f t="shared" si="62"/>
        <v>3.7434481624279259E-2</v>
      </c>
      <c r="R50" s="5">
        <f t="shared" si="63"/>
        <v>9.7764380957169897E-2</v>
      </c>
      <c r="S50" s="5">
        <f t="shared" si="64"/>
        <v>1.7537732872201617E-2</v>
      </c>
      <c r="T50" s="5">
        <f t="shared" si="65"/>
        <v>3.6235781733969803E-2</v>
      </c>
      <c r="U50" s="5">
        <f t="shared" si="66"/>
        <v>5.8558784100133106E-2</v>
      </c>
      <c r="V50" s="5">
        <f t="shared" si="67"/>
        <v>1.1298171132463129E-3</v>
      </c>
      <c r="W50" s="5">
        <f t="shared" si="68"/>
        <v>7.474152671536974E-3</v>
      </c>
      <c r="X50" s="5">
        <f t="shared" si="69"/>
        <v>7.2348207615228477E-3</v>
      </c>
      <c r="Y50" s="5">
        <f t="shared" si="70"/>
        <v>3.5015762823987352E-3</v>
      </c>
      <c r="Z50" s="5">
        <f t="shared" si="71"/>
        <v>3.1544613557776137E-2</v>
      </c>
      <c r="AA50" s="5">
        <f t="shared" si="72"/>
        <v>1.8894552359117377E-2</v>
      </c>
      <c r="AB50" s="5">
        <f t="shared" si="73"/>
        <v>5.6587174256795096E-3</v>
      </c>
      <c r="AC50" s="5">
        <f t="shared" si="74"/>
        <v>4.0941653020998034E-5</v>
      </c>
      <c r="AD50" s="5">
        <f t="shared" si="75"/>
        <v>1.1192146064314336E-3</v>
      </c>
      <c r="AE50" s="5">
        <f t="shared" si="76"/>
        <v>1.0833759259488926E-3</v>
      </c>
      <c r="AF50" s="5">
        <f t="shared" si="77"/>
        <v>5.2434242288345472E-4</v>
      </c>
      <c r="AG50" s="5">
        <f t="shared" si="78"/>
        <v>1.6918410304313987E-4</v>
      </c>
      <c r="AH50" s="5">
        <f t="shared" si="79"/>
        <v>7.6336286904841594E-3</v>
      </c>
      <c r="AI50" s="5">
        <f t="shared" si="80"/>
        <v>4.5723811679683141E-3</v>
      </c>
      <c r="AJ50" s="5">
        <f t="shared" si="81"/>
        <v>1.3693795174536632E-3</v>
      </c>
      <c r="AK50" s="5">
        <f t="shared" si="82"/>
        <v>2.7340973174011111E-4</v>
      </c>
      <c r="AL50" s="5">
        <f t="shared" si="83"/>
        <v>9.4951662243486748E-7</v>
      </c>
      <c r="AM50" s="5">
        <f t="shared" si="84"/>
        <v>1.3407714723513971E-4</v>
      </c>
      <c r="AN50" s="5">
        <f t="shared" si="85"/>
        <v>1.297838258183546E-4</v>
      </c>
      <c r="AO50" s="5">
        <f t="shared" si="86"/>
        <v>6.2813991017085407E-5</v>
      </c>
      <c r="AP50" s="5">
        <f t="shared" si="87"/>
        <v>2.0267535612214853E-5</v>
      </c>
      <c r="AQ50" s="5">
        <f t="shared" si="88"/>
        <v>4.9046358121154924E-6</v>
      </c>
      <c r="AR50" s="5">
        <f t="shared" si="89"/>
        <v>1.4778380309513875E-3</v>
      </c>
      <c r="AS50" s="5">
        <f t="shared" si="90"/>
        <v>8.8519353717752332E-4</v>
      </c>
      <c r="AT50" s="5">
        <f t="shared" si="91"/>
        <v>2.6510604743214586E-4</v>
      </c>
      <c r="AU50" s="5">
        <f t="shared" si="92"/>
        <v>5.2930960619218417E-5</v>
      </c>
      <c r="AV50" s="5">
        <f t="shared" si="93"/>
        <v>7.9261298050651138E-6</v>
      </c>
      <c r="AW50" s="5">
        <f t="shared" si="94"/>
        <v>1.5292457371145908E-8</v>
      </c>
      <c r="AX50" s="5">
        <f t="shared" si="95"/>
        <v>1.3384893081431436E-5</v>
      </c>
      <c r="AY50" s="5">
        <f t="shared" si="96"/>
        <v>1.295629171786642E-5</v>
      </c>
      <c r="AZ50" s="5">
        <f t="shared" si="97"/>
        <v>6.2707073585567155E-6</v>
      </c>
      <c r="BA50" s="5">
        <f t="shared" si="98"/>
        <v>2.0233037679257955E-6</v>
      </c>
      <c r="BB50" s="5">
        <f t="shared" si="99"/>
        <v>4.8962874958395662E-7</v>
      </c>
      <c r="BC50" s="5">
        <f t="shared" si="100"/>
        <v>9.4790042392859834E-8</v>
      </c>
      <c r="BD50" s="5">
        <f t="shared" si="101"/>
        <v>2.3841929509976309E-4</v>
      </c>
      <c r="BE50" s="5">
        <f t="shared" si="102"/>
        <v>1.42808085013799E-4</v>
      </c>
      <c r="BF50" s="5">
        <f t="shared" si="103"/>
        <v>4.2769502226685969E-5</v>
      </c>
      <c r="BG50" s="5">
        <f t="shared" si="104"/>
        <v>8.5393406147919689E-6</v>
      </c>
      <c r="BH50" s="5">
        <f t="shared" si="105"/>
        <v>1.2787208350405545E-6</v>
      </c>
      <c r="BI50" s="5">
        <f t="shared" si="106"/>
        <v>1.5318531467260346E-7</v>
      </c>
      <c r="BJ50" s="8">
        <f t="shared" si="107"/>
        <v>0.22015835865695865</v>
      </c>
      <c r="BK50" s="8">
        <f t="shared" si="108"/>
        <v>0.34839341500881232</v>
      </c>
      <c r="BL50" s="8">
        <f t="shared" si="109"/>
        <v>0.39984515930761877</v>
      </c>
      <c r="BM50" s="8">
        <f t="shared" si="110"/>
        <v>0.20806740109093921</v>
      </c>
      <c r="BN50" s="8">
        <f t="shared" si="111"/>
        <v>0.79186120444096642</v>
      </c>
    </row>
    <row r="51" spans="1:66" x14ac:dyDescent="0.25">
      <c r="A51" t="s">
        <v>80</v>
      </c>
      <c r="B51" t="s">
        <v>96</v>
      </c>
      <c r="C51" t="s">
        <v>84</v>
      </c>
      <c r="D51" t="s">
        <v>494</v>
      </c>
      <c r="E51">
        <f>VLOOKUP(A51,home!$A$2:$E$405,3,FALSE)</f>
        <v>1.18844984802432</v>
      </c>
      <c r="F51">
        <f>VLOOKUP(B51,home!$B$2:$E$405,3,FALSE)</f>
        <v>1.08</v>
      </c>
      <c r="G51">
        <f>VLOOKUP(C51,away!$B$2:$E$405,4,FALSE)</f>
        <v>0.6</v>
      </c>
      <c r="H51">
        <f>VLOOKUP(A51,away!$A$2:$E$405,3,FALSE)</f>
        <v>1.02431610942249</v>
      </c>
      <c r="I51">
        <f>VLOOKUP(C51,away!$B$2:$E$405,3,FALSE)</f>
        <v>0.84</v>
      </c>
      <c r="J51">
        <f>VLOOKUP(B51,home!$B$2:$E$405,4,FALSE)</f>
        <v>0.91</v>
      </c>
      <c r="K51" s="3">
        <f t="shared" si="56"/>
        <v>0.77011550151975927</v>
      </c>
      <c r="L51" s="3">
        <f t="shared" si="57"/>
        <v>0.78298723404255133</v>
      </c>
      <c r="M51" s="5">
        <f t="shared" si="58"/>
        <v>0.2115904450867255</v>
      </c>
      <c r="N51" s="5">
        <f t="shared" si="59"/>
        <v>0.1629490817347527</v>
      </c>
      <c r="O51" s="5">
        <f t="shared" si="60"/>
        <v>0.16567261734828753</v>
      </c>
      <c r="P51" s="5">
        <f t="shared" si="61"/>
        <v>0.12758705079726762</v>
      </c>
      <c r="Q51" s="5">
        <f t="shared" si="62"/>
        <v>6.2744806901171651E-2</v>
      </c>
      <c r="R51" s="5">
        <f t="shared" si="63"/>
        <v>6.4859772207062821E-2</v>
      </c>
      <c r="S51" s="5">
        <f t="shared" si="64"/>
        <v>1.9233448283159035E-2</v>
      </c>
      <c r="T51" s="5">
        <f t="shared" si="65"/>
        <v>4.912838280608238E-2</v>
      </c>
      <c r="U51" s="5">
        <f t="shared" si="66"/>
        <v>4.9949516001699529E-2</v>
      </c>
      <c r="V51" s="5">
        <f t="shared" si="67"/>
        <v>1.2886209604409361E-3</v>
      </c>
      <c r="W51" s="5">
        <f t="shared" si="68"/>
        <v>1.6106916144818753E-2</v>
      </c>
      <c r="X51" s="5">
        <f t="shared" si="69"/>
        <v>1.2611509721186949E-2</v>
      </c>
      <c r="Y51" s="5">
        <f t="shared" si="70"/>
        <v>4.9373255568464572E-3</v>
      </c>
      <c r="Z51" s="5">
        <f t="shared" si="71"/>
        <v>1.6928124547012691E-2</v>
      </c>
      <c r="AA51" s="5">
        <f t="shared" si="72"/>
        <v>1.3036611125311626E-2</v>
      </c>
      <c r="AB51" s="5">
        <f t="shared" si="73"/>
        <v>5.0198481574437182E-3</v>
      </c>
      <c r="AC51" s="5">
        <f t="shared" si="74"/>
        <v>4.8564145899526995E-5</v>
      </c>
      <c r="AD51" s="5">
        <f t="shared" si="75"/>
        <v>3.1010464512009504E-3</v>
      </c>
      <c r="AE51" s="5">
        <f t="shared" si="76"/>
        <v>2.4280797834633017E-3</v>
      </c>
      <c r="AF51" s="5">
        <f t="shared" si="77"/>
        <v>9.5057773684428359E-4</v>
      </c>
      <c r="AG51" s="5">
        <f t="shared" si="78"/>
        <v>2.4809674430471135E-4</v>
      </c>
      <c r="AH51" s="5">
        <f t="shared" si="79"/>
        <v>3.3136263541483201E-3</v>
      </c>
      <c r="AI51" s="5">
        <f t="shared" si="80"/>
        <v>2.551875021574025E-3</v>
      </c>
      <c r="AJ51" s="5">
        <f t="shared" si="81"/>
        <v>9.8261925602761329E-4</v>
      </c>
      <c r="AK51" s="5">
        <f t="shared" si="82"/>
        <v>2.5224344038622605E-4</v>
      </c>
      <c r="AL51" s="5">
        <f t="shared" si="83"/>
        <v>1.1713489514650295E-6</v>
      </c>
      <c r="AM51" s="5">
        <f t="shared" si="84"/>
        <v>4.7763278860053803E-4</v>
      </c>
      <c r="AN51" s="5">
        <f t="shared" si="85"/>
        <v>3.7398037603436591E-4</v>
      </c>
      <c r="AO51" s="5">
        <f t="shared" si="86"/>
        <v>1.4641093010867069E-4</v>
      </c>
      <c r="AP51" s="5">
        <f t="shared" si="87"/>
        <v>3.8212629733128463E-5</v>
      </c>
      <c r="AQ51" s="5">
        <f t="shared" si="88"/>
        <v>7.4800003150586011E-6</v>
      </c>
      <c r="AR51" s="5">
        <f t="shared" si="89"/>
        <v>5.1890542673701948E-4</v>
      </c>
      <c r="AS51" s="5">
        <f t="shared" si="90"/>
        <v>3.9961711295290447E-4</v>
      </c>
      <c r="AT51" s="5">
        <f t="shared" si="91"/>
        <v>1.5387566667880216E-4</v>
      </c>
      <c r="AU51" s="5">
        <f t="shared" si="92"/>
        <v>3.9500678738677673E-5</v>
      </c>
      <c r="AV51" s="5">
        <f t="shared" si="93"/>
        <v>7.6050212543019125E-6</v>
      </c>
      <c r="AW51" s="5">
        <f t="shared" si="94"/>
        <v>1.9619789293971965E-8</v>
      </c>
      <c r="AX51" s="5">
        <f t="shared" si="95"/>
        <v>6.1305402422564059E-5</v>
      </c>
      <c r="AY51" s="5">
        <f t="shared" si="96"/>
        <v>4.8001347474708962E-5</v>
      </c>
      <c r="AZ51" s="5">
        <f t="shared" si="97"/>
        <v>1.8792221144768885E-5</v>
      </c>
      <c r="BA51" s="5">
        <f t="shared" si="98"/>
        <v>4.9046897518861799E-6</v>
      </c>
      <c r="BB51" s="5">
        <f t="shared" si="99"/>
        <v>9.6007736566655148E-7</v>
      </c>
      <c r="BC51" s="5">
        <f t="shared" si="100"/>
        <v>1.5034566420202251E-7</v>
      </c>
      <c r="BD51" s="5">
        <f t="shared" si="101"/>
        <v>6.7716054135081414E-5</v>
      </c>
      <c r="BE51" s="5">
        <f t="shared" si="102"/>
        <v>5.2149182991177392E-5</v>
      </c>
      <c r="BF51" s="5">
        <f t="shared" si="103"/>
        <v>2.0080447106548136E-5</v>
      </c>
      <c r="BG51" s="5">
        <f t="shared" si="104"/>
        <v>5.1547545314001058E-6</v>
      </c>
      <c r="BH51" s="5">
        <f t="shared" si="105"/>
        <v>9.9243909279011101E-7</v>
      </c>
      <c r="BI51" s="5">
        <f t="shared" si="106"/>
        <v>1.528585459343743E-7</v>
      </c>
      <c r="BJ51" s="8">
        <f t="shared" si="107"/>
        <v>0.31638365438928773</v>
      </c>
      <c r="BK51" s="8">
        <f t="shared" si="108"/>
        <v>0.35979730196991883</v>
      </c>
      <c r="BL51" s="8">
        <f t="shared" si="109"/>
        <v>0.30690447855470598</v>
      </c>
      <c r="BM51" s="8">
        <f t="shared" si="110"/>
        <v>0.20456180365797194</v>
      </c>
      <c r="BN51" s="8">
        <f t="shared" si="111"/>
        <v>0.79540377407526786</v>
      </c>
    </row>
    <row r="52" spans="1:66" x14ac:dyDescent="0.25">
      <c r="A52" t="s">
        <v>80</v>
      </c>
      <c r="B52" t="s">
        <v>93</v>
      </c>
      <c r="C52" t="s">
        <v>97</v>
      </c>
      <c r="D52" t="s">
        <v>494</v>
      </c>
      <c r="E52">
        <f>VLOOKUP(A52,home!$A$2:$E$405,3,FALSE)</f>
        <v>1.18844984802432</v>
      </c>
      <c r="F52">
        <f>VLOOKUP(B52,home!$B$2:$E$405,3,FALSE)</f>
        <v>0.84</v>
      </c>
      <c r="G52">
        <f>VLOOKUP(C52,away!$B$2:$E$405,4,FALSE)</f>
        <v>1.1399999999999999</v>
      </c>
      <c r="H52">
        <f>VLOOKUP(A52,away!$A$2:$E$405,3,FALSE)</f>
        <v>1.02431610942249</v>
      </c>
      <c r="I52">
        <f>VLOOKUP(C52,away!$B$2:$E$405,3,FALSE)</f>
        <v>0.78</v>
      </c>
      <c r="J52">
        <f>VLOOKUP(B52,home!$B$2:$E$405,4,FALSE)</f>
        <v>0.98</v>
      </c>
      <c r="K52" s="3">
        <f t="shared" si="56"/>
        <v>1.1380595744680888</v>
      </c>
      <c r="L52" s="3">
        <f t="shared" si="57"/>
        <v>0.78298723404255144</v>
      </c>
      <c r="M52" s="5">
        <f t="shared" si="58"/>
        <v>0.1464535730131967</v>
      </c>
      <c r="N52" s="5">
        <f t="shared" si="59"/>
        <v>0.1666728909827298</v>
      </c>
      <c r="O52" s="5">
        <f t="shared" si="60"/>
        <v>0.11467127804925174</v>
      </c>
      <c r="P52" s="5">
        <f t="shared" si="61"/>
        <v>0.13050274590044331</v>
      </c>
      <c r="Q52" s="5">
        <f t="shared" si="62"/>
        <v>9.4841839693585853E-2</v>
      </c>
      <c r="R52" s="5">
        <f t="shared" si="63"/>
        <v>4.4893073411953976E-2</v>
      </c>
      <c r="S52" s="5">
        <f t="shared" si="64"/>
        <v>2.9072296320863826E-2</v>
      </c>
      <c r="T52" s="5">
        <f t="shared" si="65"/>
        <v>7.4259949733187849E-2</v>
      </c>
      <c r="U52" s="5">
        <f t="shared" si="66"/>
        <v>5.1090992023773006E-2</v>
      </c>
      <c r="V52" s="5">
        <f t="shared" si="67"/>
        <v>2.8784355201329171E-3</v>
      </c>
      <c r="W52" s="5">
        <f t="shared" si="68"/>
        <v>3.5978554574484331E-2</v>
      </c>
      <c r="X52" s="5">
        <f t="shared" si="69"/>
        <v>2.8170748931124472E-2</v>
      </c>
      <c r="Y52" s="5">
        <f t="shared" si="70"/>
        <v>1.1028668393244154E-2</v>
      </c>
      <c r="Z52" s="5">
        <f t="shared" si="71"/>
        <v>1.1716901126165018E-2</v>
      </c>
      <c r="AA52" s="5">
        <f t="shared" si="72"/>
        <v>1.3334531509728029E-2</v>
      </c>
      <c r="AB52" s="5">
        <f t="shared" si="73"/>
        <v>7.5877456278462038E-3</v>
      </c>
      <c r="AC52" s="5">
        <f t="shared" si="74"/>
        <v>1.6030837091666062E-4</v>
      </c>
      <c r="AD52" s="5">
        <f t="shared" si="75"/>
        <v>1.0236434627253635E-2</v>
      </c>
      <c r="AE52" s="5">
        <f t="shared" si="76"/>
        <v>8.0149976352507195E-3</v>
      </c>
      <c r="AF52" s="5">
        <f t="shared" si="77"/>
        <v>3.1378204146412752E-3</v>
      </c>
      <c r="AG52" s="5">
        <f t="shared" si="78"/>
        <v>8.1895777579407475E-4</v>
      </c>
      <c r="AH52" s="5">
        <f t="shared" si="79"/>
        <v>2.2935460010815004E-3</v>
      </c>
      <c r="AI52" s="5">
        <f t="shared" si="80"/>
        <v>2.6101919860137992E-3</v>
      </c>
      <c r="AJ52" s="5">
        <f t="shared" si="81"/>
        <v>1.4852769904414405E-3</v>
      </c>
      <c r="AK52" s="5">
        <f t="shared" si="82"/>
        <v>5.6344456656967634E-4</v>
      </c>
      <c r="AL52" s="5">
        <f t="shared" si="83"/>
        <v>5.7139425594118786E-6</v>
      </c>
      <c r="AM52" s="5">
        <f t="shared" si="84"/>
        <v>2.3299344871925364E-3</v>
      </c>
      <c r="AN52" s="5">
        <f t="shared" si="85"/>
        <v>1.8243089596272346E-3</v>
      </c>
      <c r="AO52" s="5">
        <f t="shared" si="86"/>
        <v>7.1420531316878646E-4</v>
      </c>
      <c r="AP52" s="5">
        <f t="shared" si="87"/>
        <v>1.8640454756550746E-4</v>
      </c>
      <c r="AQ52" s="5">
        <f t="shared" si="88"/>
        <v>3.6488095277817469E-5</v>
      </c>
      <c r="AR52" s="5">
        <f t="shared" si="89"/>
        <v>3.5916344790723183E-4</v>
      </c>
      <c r="AS52" s="5">
        <f t="shared" si="90"/>
        <v>4.0874940068979582E-4</v>
      </c>
      <c r="AT52" s="5">
        <f t="shared" si="91"/>
        <v>2.3259058450655776E-4</v>
      </c>
      <c r="AU52" s="5">
        <f t="shared" si="92"/>
        <v>8.8233980542939047E-5</v>
      </c>
      <c r="AV52" s="5">
        <f t="shared" si="93"/>
        <v>2.5103881587580708E-5</v>
      </c>
      <c r="AW52" s="5">
        <f t="shared" si="94"/>
        <v>1.4143374711001862E-7</v>
      </c>
      <c r="AX52" s="5">
        <f t="shared" si="95"/>
        <v>4.4193404183880992E-4</v>
      </c>
      <c r="AY52" s="5">
        <f t="shared" si="96"/>
        <v>3.4602871304861501E-4</v>
      </c>
      <c r="AZ52" s="5">
        <f t="shared" si="97"/>
        <v>1.3546803246461937E-4</v>
      </c>
      <c r="BA52" s="5">
        <f t="shared" si="98"/>
        <v>3.5356580013552966E-5</v>
      </c>
      <c r="BB52" s="5">
        <f t="shared" si="99"/>
        <v>6.9209376975039972E-6</v>
      </c>
      <c r="BC52" s="5">
        <f t="shared" si="100"/>
        <v>1.0838011729498961E-6</v>
      </c>
      <c r="BD52" s="5">
        <f t="shared" si="101"/>
        <v>4.6870065774344891E-5</v>
      </c>
      <c r="BE52" s="5">
        <f t="shared" si="102"/>
        <v>5.3340927110442278E-5</v>
      </c>
      <c r="BF52" s="5">
        <f t="shared" si="103"/>
        <v>3.035257640452165E-5</v>
      </c>
      <c r="BG52" s="5">
        <f t="shared" si="104"/>
        <v>1.1514346728980021E-5</v>
      </c>
      <c r="BH52" s="5">
        <f t="shared" si="105"/>
        <v>3.2760031346652573E-6</v>
      </c>
      <c r="BI52" s="5">
        <f t="shared" si="106"/>
        <v>7.4565734667865368E-7</v>
      </c>
      <c r="BJ52" s="8">
        <f t="shared" si="107"/>
        <v>0.43921899627036415</v>
      </c>
      <c r="BK52" s="8">
        <f t="shared" si="108"/>
        <v>0.3094191017811615</v>
      </c>
      <c r="BL52" s="8">
        <f t="shared" si="109"/>
        <v>0.23979002103839309</v>
      </c>
      <c r="BM52" s="8">
        <f t="shared" si="110"/>
        <v>0.30176373188562089</v>
      </c>
      <c r="BN52" s="8">
        <f t="shared" si="111"/>
        <v>0.69803540105116135</v>
      </c>
    </row>
    <row r="53" spans="1:66" x14ac:dyDescent="0.25">
      <c r="A53" t="s">
        <v>80</v>
      </c>
      <c r="B53" t="s">
        <v>92</v>
      </c>
      <c r="C53" t="s">
        <v>98</v>
      </c>
      <c r="D53" t="s">
        <v>494</v>
      </c>
      <c r="E53">
        <f>VLOOKUP(A53,home!$A$2:$E$405,3,FALSE)</f>
        <v>1.18844984802432</v>
      </c>
      <c r="F53">
        <f>VLOOKUP(B53,home!$B$2:$E$405,3,FALSE)</f>
        <v>1.23</v>
      </c>
      <c r="G53">
        <f>VLOOKUP(C53,away!$B$2:$E$405,4,FALSE)</f>
        <v>0.57999999999999996</v>
      </c>
      <c r="H53">
        <f>VLOOKUP(A53,away!$A$2:$E$405,3,FALSE)</f>
        <v>1.02431610942249</v>
      </c>
      <c r="I53">
        <f>VLOOKUP(C53,away!$B$2:$E$405,3,FALSE)</f>
        <v>1.1000000000000001</v>
      </c>
      <c r="J53">
        <f>VLOOKUP(B53,home!$B$2:$E$405,4,FALSE)</f>
        <v>1.35</v>
      </c>
      <c r="K53" s="3">
        <f t="shared" si="56"/>
        <v>0.84784012158054978</v>
      </c>
      <c r="L53" s="3">
        <f t="shared" si="57"/>
        <v>1.521109422492398</v>
      </c>
      <c r="M53" s="5">
        <f t="shared" si="58"/>
        <v>9.3578975255118074E-2</v>
      </c>
      <c r="N53" s="5">
        <f t="shared" si="59"/>
        <v>7.9340009757682572E-2</v>
      </c>
      <c r="O53" s="5">
        <f t="shared" si="60"/>
        <v>0.14234386100774307</v>
      </c>
      <c r="P53" s="5">
        <f t="shared" si="61"/>
        <v>0.12068483642304977</v>
      </c>
      <c r="Q53" s="5">
        <f t="shared" si="62"/>
        <v>3.3633821759577791E-2</v>
      </c>
      <c r="R53" s="5">
        <f t="shared" si="63"/>
        <v>0.10826029410641314</v>
      </c>
      <c r="S53" s="5">
        <f t="shared" si="64"/>
        <v>3.8910529055140752E-2</v>
      </c>
      <c r="T53" s="5">
        <f t="shared" si="65"/>
        <v>5.1160723192923627E-2</v>
      </c>
      <c r="U53" s="5">
        <f t="shared" si="66"/>
        <v>9.1787420917527382E-2</v>
      </c>
      <c r="V53" s="5">
        <f t="shared" si="67"/>
        <v>5.575695491846255E-3</v>
      </c>
      <c r="W53" s="5">
        <f t="shared" si="68"/>
        <v>9.5053678432863269E-3</v>
      </c>
      <c r="X53" s="5">
        <f t="shared" si="69"/>
        <v>1.4458704590679076E-2</v>
      </c>
      <c r="Y53" s="5">
        <f t="shared" si="70"/>
        <v>1.0996635894958019E-2</v>
      </c>
      <c r="Z53" s="5">
        <f t="shared" si="71"/>
        <v>5.4891917815687752E-2</v>
      </c>
      <c r="AA53" s="5">
        <f t="shared" si="72"/>
        <v>4.6539570274642249E-2</v>
      </c>
      <c r="AB53" s="5">
        <f t="shared" si="73"/>
        <v>1.9729057459979608E-2</v>
      </c>
      <c r="AC53" s="5">
        <f t="shared" si="74"/>
        <v>4.4942112834621368E-4</v>
      </c>
      <c r="AD53" s="5">
        <f t="shared" si="75"/>
        <v>2.0147580569799314E-3</v>
      </c>
      <c r="AE53" s="5">
        <f t="shared" si="76"/>
        <v>3.0646674645146495E-3</v>
      </c>
      <c r="AF53" s="5">
        <f t="shared" si="77"/>
        <v>2.3308472785395604E-3</v>
      </c>
      <c r="AG53" s="5">
        <f t="shared" si="78"/>
        <v>1.1818245859257629E-3</v>
      </c>
      <c r="AH53" s="5">
        <f t="shared" si="79"/>
        <v>2.0874153352030241E-2</v>
      </c>
      <c r="AI53" s="5">
        <f t="shared" si="80"/>
        <v>1.7697944715876362E-2</v>
      </c>
      <c r="AJ53" s="5">
        <f t="shared" si="81"/>
        <v>7.5025137998172304E-3</v>
      </c>
      <c r="AK53" s="5">
        <f t="shared" si="82"/>
        <v>2.1203107373989312E-3</v>
      </c>
      <c r="AL53" s="5">
        <f t="shared" si="83"/>
        <v>2.3183974909602904E-5</v>
      </c>
      <c r="AM53" s="5">
        <f t="shared" si="84"/>
        <v>3.4163854319705159E-4</v>
      </c>
      <c r="AN53" s="5">
        <f t="shared" si="85"/>
        <v>5.1966960714361137E-4</v>
      </c>
      <c r="AO53" s="5">
        <f t="shared" si="86"/>
        <v>3.9523716800453509E-4</v>
      </c>
      <c r="AP53" s="5">
        <f t="shared" si="87"/>
        <v>2.0039966012363642E-4</v>
      </c>
      <c r="AQ53" s="5">
        <f t="shared" si="88"/>
        <v>7.6207452819584357E-5</v>
      </c>
      <c r="AR53" s="5">
        <f t="shared" si="89"/>
        <v>6.3503742700648895E-3</v>
      </c>
      <c r="AS53" s="5">
        <f t="shared" si="90"/>
        <v>5.3841020932138108E-3</v>
      </c>
      <c r="AT53" s="5">
        <f t="shared" si="91"/>
        <v>2.2824288866562445E-3</v>
      </c>
      <c r="AU53" s="5">
        <f t="shared" si="92"/>
        <v>6.4504492825386321E-4</v>
      </c>
      <c r="AV53" s="5">
        <f t="shared" si="93"/>
        <v>1.3672374259891807E-4</v>
      </c>
      <c r="AW53" s="5">
        <f t="shared" si="94"/>
        <v>8.3053859408698621E-7</v>
      </c>
      <c r="AX53" s="5">
        <f t="shared" si="95"/>
        <v>4.8275810666798333E-5</v>
      </c>
      <c r="AY53" s="5">
        <f t="shared" si="96"/>
        <v>7.3432790483725959E-5</v>
      </c>
      <c r="AZ53" s="5">
        <f t="shared" si="97"/>
        <v>5.5849654762352837E-5</v>
      </c>
      <c r="BA53" s="5">
        <f t="shared" si="98"/>
        <v>2.8317812033987446E-5</v>
      </c>
      <c r="BB53" s="5">
        <f t="shared" si="99"/>
        <v>1.0768622677316731E-5</v>
      </c>
      <c r="BC53" s="5">
        <f t="shared" si="100"/>
        <v>3.2760506843463557E-6</v>
      </c>
      <c r="BD53" s="5">
        <f t="shared" si="101"/>
        <v>1.6099356897581669E-3</v>
      </c>
      <c r="BE53" s="5">
        <f t="shared" si="102"/>
        <v>1.3649680709414303E-3</v>
      </c>
      <c r="BF53" s="5">
        <f t="shared" si="103"/>
        <v>5.7863734761027532E-4</v>
      </c>
      <c r="BG53" s="5">
        <f t="shared" si="104"/>
        <v>1.6353065304964759E-4</v>
      </c>
      <c r="BH53" s="5">
        <f t="shared" si="105"/>
        <v>3.4661962190939973E-5</v>
      </c>
      <c r="BI53" s="5">
        <f t="shared" si="106"/>
        <v>5.8775604476373953E-6</v>
      </c>
      <c r="BJ53" s="8">
        <f t="shared" si="107"/>
        <v>0.20944043359766426</v>
      </c>
      <c r="BK53" s="8">
        <f t="shared" si="108"/>
        <v>0.25929607411889438</v>
      </c>
      <c r="BL53" s="8">
        <f t="shared" si="109"/>
        <v>0.47541141157621408</v>
      </c>
      <c r="BM53" s="8">
        <f t="shared" si="110"/>
        <v>0.42112543654698642</v>
      </c>
      <c r="BN53" s="8">
        <f t="shared" si="111"/>
        <v>0.57784179830958449</v>
      </c>
    </row>
    <row r="54" spans="1:66" x14ac:dyDescent="0.25">
      <c r="A54" t="s">
        <v>80</v>
      </c>
      <c r="B54" t="s">
        <v>416</v>
      </c>
      <c r="C54" t="s">
        <v>88</v>
      </c>
      <c r="D54" t="s">
        <v>494</v>
      </c>
      <c r="E54">
        <f>VLOOKUP(A54,home!$A$2:$E$405,3,FALSE)</f>
        <v>1.18844984802432</v>
      </c>
      <c r="F54">
        <f>VLOOKUP(B54,home!$B$2:$E$405,3,FALSE)</f>
        <v>0.65</v>
      </c>
      <c r="G54">
        <f>VLOOKUP(C54,away!$B$2:$E$405,4,FALSE)</f>
        <v>1.26</v>
      </c>
      <c r="H54">
        <f>VLOOKUP(A54,away!$A$2:$E$405,3,FALSE)</f>
        <v>1.02431610942249</v>
      </c>
      <c r="I54">
        <f>VLOOKUP(C54,away!$B$2:$E$405,3,FALSE)</f>
        <v>1.26</v>
      </c>
      <c r="J54">
        <f>VLOOKUP(B54,home!$B$2:$E$405,4,FALSE)</f>
        <v>0.6</v>
      </c>
      <c r="K54" s="3">
        <f t="shared" si="56"/>
        <v>0.97334042553191802</v>
      </c>
      <c r="L54" s="3">
        <f t="shared" si="57"/>
        <v>0.77438297872340245</v>
      </c>
      <c r="M54" s="5">
        <f t="shared" si="58"/>
        <v>0.17417000713803069</v>
      </c>
      <c r="N54" s="5">
        <f t="shared" si="59"/>
        <v>0.16952670886262797</v>
      </c>
      <c r="O54" s="5">
        <f t="shared" si="60"/>
        <v>0.13487428893182446</v>
      </c>
      <c r="P54" s="5">
        <f t="shared" si="61"/>
        <v>0.13127859778221687</v>
      </c>
      <c r="Q54" s="5">
        <f t="shared" si="62"/>
        <v>8.2503599471687936E-2</v>
      </c>
      <c r="R54" s="5">
        <f t="shared" si="63"/>
        <v>5.2222176808113523E-2</v>
      </c>
      <c r="S54" s="5">
        <f t="shared" si="64"/>
        <v>2.4737425402421586E-2</v>
      </c>
      <c r="T54" s="5">
        <f t="shared" si="65"/>
        <v>6.3889383114288226E-2</v>
      </c>
      <c r="U54" s="5">
        <f t="shared" si="66"/>
        <v>5.0829955796612272E-2</v>
      </c>
      <c r="V54" s="5">
        <f t="shared" si="67"/>
        <v>2.0717271034555217E-3</v>
      </c>
      <c r="W54" s="5">
        <f t="shared" si="68"/>
        <v>2.6768029539229226E-2</v>
      </c>
      <c r="X54" s="5">
        <f t="shared" si="69"/>
        <v>2.0728706449144353E-2</v>
      </c>
      <c r="Y54" s="5">
        <f t="shared" si="70"/>
        <v>8.0259787225857027E-3</v>
      </c>
      <c r="Z54" s="5">
        <f t="shared" si="71"/>
        <v>1.347998827736238E-2</v>
      </c>
      <c r="AA54" s="5">
        <f t="shared" si="72"/>
        <v>1.3120617526053164E-2</v>
      </c>
      <c r="AB54" s="5">
        <f t="shared" si="73"/>
        <v>6.3854137230250638E-3</v>
      </c>
      <c r="AC54" s="5">
        <f t="shared" si="74"/>
        <v>9.7596248630194048E-5</v>
      </c>
      <c r="AD54" s="5">
        <f t="shared" si="75"/>
        <v>6.5136013155910801E-3</v>
      </c>
      <c r="AE54" s="5">
        <f t="shared" si="76"/>
        <v>5.0440219889840935E-3</v>
      </c>
      <c r="AF54" s="5">
        <f t="shared" si="77"/>
        <v>1.9530023862879215E-3</v>
      </c>
      <c r="AG54" s="5">
        <f t="shared" si="78"/>
        <v>5.0412393511585127E-4</v>
      </c>
      <c r="AH54" s="5">
        <f t="shared" si="79"/>
        <v>2.6096683688451067E-3</v>
      </c>
      <c r="AI54" s="5">
        <f t="shared" si="80"/>
        <v>2.5400957206288825E-3</v>
      </c>
      <c r="AJ54" s="5">
        <f t="shared" si="81"/>
        <v>1.2361889248043601E-3</v>
      </c>
      <c r="AK54" s="5">
        <f t="shared" si="82"/>
        <v>4.0107755136897344E-4</v>
      </c>
      <c r="AL54" s="5">
        <f t="shared" si="83"/>
        <v>2.9424810573321441E-6</v>
      </c>
      <c r="AM54" s="5">
        <f t="shared" si="84"/>
        <v>1.2679902952525371E-3</v>
      </c>
      <c r="AN54" s="5">
        <f t="shared" si="85"/>
        <v>9.8191010183002608E-4</v>
      </c>
      <c r="AO54" s="5">
        <f t="shared" si="86"/>
        <v>3.8018723474686754E-4</v>
      </c>
      <c r="AP54" s="5">
        <f t="shared" si="87"/>
        <v>9.813684110529759E-5</v>
      </c>
      <c r="AQ54" s="5">
        <f t="shared" si="88"/>
        <v>1.8998874834406397E-5</v>
      </c>
      <c r="AR54" s="5">
        <f t="shared" si="89"/>
        <v>4.0417655298930345E-4</v>
      </c>
      <c r="AS54" s="5">
        <f t="shared" si="90"/>
        <v>3.9340137807663238E-4</v>
      </c>
      <c r="AT54" s="5">
        <f t="shared" si="91"/>
        <v>1.9145673237097615E-4</v>
      </c>
      <c r="AU54" s="5">
        <f t="shared" si="92"/>
        <v>6.2117525785638838E-5</v>
      </c>
      <c r="AV54" s="5">
        <f t="shared" si="93"/>
        <v>1.5115374745295896E-5</v>
      </c>
      <c r="AW54" s="5">
        <f t="shared" si="94"/>
        <v>6.1607237401539651E-8</v>
      </c>
      <c r="AX54" s="5">
        <f t="shared" si="95"/>
        <v>2.0569770225857436E-4</v>
      </c>
      <c r="AY54" s="5">
        <f t="shared" si="96"/>
        <v>1.5928879939155436E-4</v>
      </c>
      <c r="AZ54" s="5">
        <f t="shared" si="97"/>
        <v>6.1675267475053169E-5</v>
      </c>
      <c r="BA54" s="5">
        <f t="shared" si="98"/>
        <v>1.5920092446964753E-5</v>
      </c>
      <c r="BB54" s="5">
        <f t="shared" si="99"/>
        <v>3.0820621526581268E-6</v>
      </c>
      <c r="BC54" s="5">
        <f t="shared" si="100"/>
        <v>4.7733929407721255E-7</v>
      </c>
      <c r="BD54" s="5">
        <f t="shared" si="101"/>
        <v>5.21645738390023E-5</v>
      </c>
      <c r="BE54" s="5">
        <f t="shared" si="102"/>
        <v>5.0773888498145652E-5</v>
      </c>
      <c r="BF54" s="5">
        <f t="shared" si="103"/>
        <v>2.4710139118347622E-5</v>
      </c>
      <c r="BG54" s="5">
        <f t="shared" si="104"/>
        <v>8.0171257748017908E-6</v>
      </c>
      <c r="BH54" s="5">
        <f t="shared" si="105"/>
        <v>1.9508481532971202E-6</v>
      </c>
      <c r="BI54" s="5">
        <f t="shared" si="106"/>
        <v>3.7976787433567528E-7</v>
      </c>
      <c r="BJ54" s="8">
        <f t="shared" si="107"/>
        <v>0.38865052039633041</v>
      </c>
      <c r="BK54" s="8">
        <f t="shared" si="108"/>
        <v>0.33251758495520373</v>
      </c>
      <c r="BL54" s="8">
        <f t="shared" si="109"/>
        <v>0.26542374725850171</v>
      </c>
      <c r="BM54" s="8">
        <f t="shared" si="110"/>
        <v>0.2553372347007426</v>
      </c>
      <c r="BN54" s="8">
        <f t="shared" si="111"/>
        <v>0.74457537899450144</v>
      </c>
    </row>
    <row r="55" spans="1:66" x14ac:dyDescent="0.25">
      <c r="A55" t="s">
        <v>99</v>
      </c>
      <c r="B55" t="s">
        <v>101</v>
      </c>
      <c r="C55" t="s">
        <v>103</v>
      </c>
      <c r="D55" t="s">
        <v>494</v>
      </c>
      <c r="E55">
        <f>VLOOKUP(A55,home!$A$2:$E$405,3,FALSE)</f>
        <v>1.34653465346535</v>
      </c>
      <c r="F55">
        <f>VLOOKUP(B55,home!$B$2:$E$405,3,FALSE)</f>
        <v>0.8</v>
      </c>
      <c r="G55">
        <f>VLOOKUP(C55,away!$B$2:$E$405,4,FALSE)</f>
        <v>0.93</v>
      </c>
      <c r="H55">
        <f>VLOOKUP(A55,away!$A$2:$E$405,3,FALSE)</f>
        <v>1.28712871287129</v>
      </c>
      <c r="I55">
        <f>VLOOKUP(C55,away!$B$2:$E$405,3,FALSE)</f>
        <v>0.99</v>
      </c>
      <c r="J55">
        <f>VLOOKUP(B55,home!$B$2:$E$405,4,FALSE)</f>
        <v>0.9</v>
      </c>
      <c r="K55" s="3">
        <f t="shared" si="56"/>
        <v>1.0018217821782205</v>
      </c>
      <c r="L55" s="3">
        <f t="shared" si="57"/>
        <v>1.1468316831683194</v>
      </c>
      <c r="M55" s="5">
        <f t="shared" si="58"/>
        <v>0.11664111337788287</v>
      </c>
      <c r="N55" s="5">
        <f t="shared" si="59"/>
        <v>0.11685360807948247</v>
      </c>
      <c r="O55" s="5">
        <f t="shared" si="60"/>
        <v>0.13376772438178419</v>
      </c>
      <c r="P55" s="5">
        <f t="shared" si="61"/>
        <v>0.13401142003808403</v>
      </c>
      <c r="Q55" s="5">
        <f t="shared" si="62"/>
        <v>5.8533244950071214E-2</v>
      </c>
      <c r="R55" s="5">
        <f t="shared" si="63"/>
        <v>7.6704532253178706E-2</v>
      </c>
      <c r="S55" s="5">
        <f t="shared" si="64"/>
        <v>3.8492132363401148E-2</v>
      </c>
      <c r="T55" s="5">
        <f t="shared" si="65"/>
        <v>6.7127779827393708E-2</v>
      </c>
      <c r="U55" s="5">
        <f t="shared" si="66"/>
        <v>7.6844271203026282E-2</v>
      </c>
      <c r="V55" s="5">
        <f t="shared" si="67"/>
        <v>4.9138241882189628E-3</v>
      </c>
      <c r="W55" s="5">
        <f t="shared" si="68"/>
        <v>1.954662659085156E-2</v>
      </c>
      <c r="X55" s="5">
        <f t="shared" si="69"/>
        <v>2.2416690673448925E-2</v>
      </c>
      <c r="Y55" s="5">
        <f t="shared" si="70"/>
        <v>1.2854085548047499E-2</v>
      </c>
      <c r="Z55" s="5">
        <f t="shared" si="71"/>
        <v>2.9322395943517199E-2</v>
      </c>
      <c r="AA55" s="5">
        <f t="shared" si="72"/>
        <v>2.937581496186982E-2</v>
      </c>
      <c r="AB55" s="5">
        <f t="shared" si="73"/>
        <v>1.471466564901903E-2</v>
      </c>
      <c r="AC55" s="5">
        <f t="shared" si="74"/>
        <v>3.5284972543693391E-4</v>
      </c>
      <c r="AD55" s="5">
        <f t="shared" si="75"/>
        <v>4.8955590717047739E-3</v>
      </c>
      <c r="AE55" s="5">
        <f t="shared" si="76"/>
        <v>5.6143822502531214E-3</v>
      </c>
      <c r="AF55" s="5">
        <f t="shared" si="77"/>
        <v>3.2193757230040624E-3</v>
      </c>
      <c r="AG55" s="5">
        <f t="shared" si="78"/>
        <v>1.2306940263879917E-3</v>
      </c>
      <c r="AH55" s="5">
        <f t="shared" si="79"/>
        <v>8.4069631736079266E-3</v>
      </c>
      <c r="AI55" s="5">
        <f t="shared" si="80"/>
        <v>8.4222788292905616E-3</v>
      </c>
      <c r="AJ55" s="5">
        <f t="shared" si="81"/>
        <v>4.2188111933808828E-3</v>
      </c>
      <c r="AK55" s="5">
        <f t="shared" si="82"/>
        <v>1.4088323161420874E-3</v>
      </c>
      <c r="AL55" s="5">
        <f t="shared" si="83"/>
        <v>1.6215857821130101E-5</v>
      </c>
      <c r="AM55" s="5">
        <f t="shared" si="84"/>
        <v>9.8089554279480679E-4</v>
      </c>
      <c r="AN55" s="5">
        <f t="shared" si="85"/>
        <v>1.1249220863556706E-3</v>
      </c>
      <c r="AO55" s="5">
        <f t="shared" si="86"/>
        <v>6.4504814486424566E-4</v>
      </c>
      <c r="AP55" s="5">
        <f t="shared" si="87"/>
        <v>2.4658721656642169E-4</v>
      </c>
      <c r="AQ55" s="5">
        <f t="shared" si="88"/>
        <v>7.0698508155665014E-5</v>
      </c>
      <c r="AR55" s="5">
        <f t="shared" si="89"/>
        <v>1.9282743453445717E-3</v>
      </c>
      <c r="AS55" s="5">
        <f t="shared" si="90"/>
        <v>1.9317872411816401E-3</v>
      </c>
      <c r="AT55" s="5">
        <f t="shared" si="91"/>
        <v>9.6765326837486927E-4</v>
      </c>
      <c r="AU55" s="5">
        <f t="shared" si="92"/>
        <v>3.2313870728463049E-4</v>
      </c>
      <c r="AV55" s="5">
        <f t="shared" si="93"/>
        <v>8.0931848905663688E-5</v>
      </c>
      <c r="AW55" s="5">
        <f t="shared" si="94"/>
        <v>5.1752052628520578E-7</v>
      </c>
      <c r="AX55" s="5">
        <f t="shared" si="95"/>
        <v>1.6378042013556098E-4</v>
      </c>
      <c r="AY55" s="5">
        <f t="shared" si="96"/>
        <v>1.8782857489407992E-4</v>
      </c>
      <c r="AZ55" s="5">
        <f t="shared" si="97"/>
        <v>1.0770388034644221E-4</v>
      </c>
      <c r="BA55" s="5">
        <f t="shared" si="98"/>
        <v>4.1172740793823207E-5</v>
      </c>
      <c r="BB55" s="5">
        <f t="shared" si="99"/>
        <v>1.1804550906308291E-5</v>
      </c>
      <c r="BC55" s="5">
        <f t="shared" si="100"/>
        <v>2.7075665969855305E-6</v>
      </c>
      <c r="BD55" s="5">
        <f t="shared" si="101"/>
        <v>3.6856768551363407E-4</v>
      </c>
      <c r="BE55" s="5">
        <f t="shared" si="102"/>
        <v>3.6923913555457071E-4</v>
      </c>
      <c r="BF55" s="5">
        <f t="shared" si="103"/>
        <v>1.8495590441561279E-4</v>
      </c>
      <c r="BG55" s="5">
        <f t="shared" si="104"/>
        <v>6.1764284595344605E-5</v>
      </c>
      <c r="BH55" s="5">
        <f t="shared" si="105"/>
        <v>1.5469201417067731E-5</v>
      </c>
      <c r="BI55" s="5">
        <f t="shared" si="106"/>
        <v>3.0994765865041313E-6</v>
      </c>
      <c r="BJ55" s="8">
        <f t="shared" si="107"/>
        <v>0.3158751959730553</v>
      </c>
      <c r="BK55" s="8">
        <f t="shared" si="108"/>
        <v>0.29461538412573912</v>
      </c>
      <c r="BL55" s="8">
        <f t="shared" si="109"/>
        <v>0.36009877506047372</v>
      </c>
      <c r="BM55" s="8">
        <f t="shared" si="110"/>
        <v>0.36321279696793407</v>
      </c>
      <c r="BN55" s="8">
        <f t="shared" si="111"/>
        <v>0.63651164308048347</v>
      </c>
    </row>
    <row r="56" spans="1:66" x14ac:dyDescent="0.25">
      <c r="A56" t="s">
        <v>99</v>
      </c>
      <c r="B56" t="s">
        <v>100</v>
      </c>
      <c r="C56" t="s">
        <v>115</v>
      </c>
      <c r="D56" t="s">
        <v>494</v>
      </c>
      <c r="E56">
        <f>VLOOKUP(A56,home!$A$2:$E$405,3,FALSE)</f>
        <v>1.34653465346535</v>
      </c>
      <c r="F56">
        <f>VLOOKUP(B56,home!$B$2:$E$405,3,FALSE)</f>
        <v>0.95</v>
      </c>
      <c r="G56">
        <f>VLOOKUP(C56,away!$B$2:$E$405,4,FALSE)</f>
        <v>0.97</v>
      </c>
      <c r="H56">
        <f>VLOOKUP(A56,away!$A$2:$E$405,3,FALSE)</f>
        <v>1.28712871287129</v>
      </c>
      <c r="I56">
        <f>VLOOKUP(C56,away!$B$2:$E$405,3,FALSE)</f>
        <v>0.8</v>
      </c>
      <c r="J56">
        <f>VLOOKUP(B56,home!$B$2:$E$405,4,FALSE)</f>
        <v>1.62</v>
      </c>
      <c r="K56" s="3">
        <f t="shared" si="56"/>
        <v>1.2408316831683199</v>
      </c>
      <c r="L56" s="3">
        <f t="shared" si="57"/>
        <v>1.6681188118811923</v>
      </c>
      <c r="M56" s="5">
        <f t="shared" si="58"/>
        <v>5.4532932429303495E-2</v>
      </c>
      <c r="N56" s="5">
        <f t="shared" si="59"/>
        <v>6.7666190334356918E-2</v>
      </c>
      <c r="O56" s="5">
        <f t="shared" si="60"/>
        <v>9.0967410452367073E-2</v>
      </c>
      <c r="P56" s="5">
        <f t="shared" si="61"/>
        <v>0.11287524502507407</v>
      </c>
      <c r="Q56" s="5">
        <f t="shared" si="62"/>
        <v>4.1981176423084E-2</v>
      </c>
      <c r="R56" s="5">
        <f t="shared" si="63"/>
        <v>7.5872224321855669E-2</v>
      </c>
      <c r="S56" s="5">
        <f t="shared" si="64"/>
        <v>5.8408838347303781E-2</v>
      </c>
      <c r="T56" s="5">
        <f t="shared" si="65"/>
        <v>7.0029590136249598E-2</v>
      </c>
      <c r="U56" s="5">
        <f t="shared" si="66"/>
        <v>9.4144659811012527E-2</v>
      </c>
      <c r="V56" s="5">
        <f t="shared" si="67"/>
        <v>1.3433089666870185E-2</v>
      </c>
      <c r="W56" s="5">
        <f t="shared" si="68"/>
        <v>1.7363857934147173E-2</v>
      </c>
      <c r="X56" s="5">
        <f t="shared" si="69"/>
        <v>2.8964978066783394E-2</v>
      </c>
      <c r="Y56" s="5">
        <f t="shared" si="70"/>
        <v>2.4158512399463761E-2</v>
      </c>
      <c r="Z56" s="5">
        <f t="shared" si="71"/>
        <v>4.2187961563519075E-2</v>
      </c>
      <c r="AA56" s="5">
        <f t="shared" si="72"/>
        <v>5.2348159356301764E-2</v>
      </c>
      <c r="AB56" s="5">
        <f t="shared" si="73"/>
        <v>3.2477627342421683E-2</v>
      </c>
      <c r="AC56" s="5">
        <f t="shared" si="74"/>
        <v>1.7377839637972958E-3</v>
      </c>
      <c r="AD56" s="5">
        <f t="shared" si="75"/>
        <v>5.3864062666808561E-3</v>
      </c>
      <c r="AE56" s="5">
        <f t="shared" si="76"/>
        <v>8.985165621885078E-3</v>
      </c>
      <c r="AF56" s="5">
        <f t="shared" si="77"/>
        <v>7.4941619008673356E-3</v>
      </c>
      <c r="AG56" s="5">
        <f t="shared" si="78"/>
        <v>4.1670508153733741E-3</v>
      </c>
      <c r="AH56" s="5">
        <f t="shared" si="79"/>
        <v>1.7593633079756706E-2</v>
      </c>
      <c r="AI56" s="5">
        <f t="shared" si="80"/>
        <v>2.1830737347400344E-2</v>
      </c>
      <c r="AJ56" s="5">
        <f t="shared" si="81"/>
        <v>1.3544135283790138E-2</v>
      </c>
      <c r="AK56" s="5">
        <f t="shared" si="82"/>
        <v>5.6019973937482502E-3</v>
      </c>
      <c r="AL56" s="5">
        <f t="shared" si="83"/>
        <v>1.4387841033016642E-4</v>
      </c>
      <c r="AM56" s="5">
        <f t="shared" si="84"/>
        <v>1.3367247108227983E-3</v>
      </c>
      <c r="AN56" s="5">
        <f t="shared" si="85"/>
        <v>2.2298156364299565E-3</v>
      </c>
      <c r="AO56" s="5">
        <f t="shared" si="86"/>
        <v>1.8597987050778223E-3</v>
      </c>
      <c r="AP56" s="5">
        <f t="shared" si="87"/>
        <v>1.0341217354175327E-3</v>
      </c>
      <c r="AQ56" s="5">
        <f t="shared" si="88"/>
        <v>4.312594801563026E-4</v>
      </c>
      <c r="AR56" s="5">
        <f t="shared" si="89"/>
        <v>5.8696540619354786E-3</v>
      </c>
      <c r="AS56" s="5">
        <f t="shared" si="90"/>
        <v>7.2832527292871667E-3</v>
      </c>
      <c r="AT56" s="5">
        <f t="shared" si="91"/>
        <v>4.5186453715108281E-3</v>
      </c>
      <c r="AU56" s="5">
        <f t="shared" si="92"/>
        <v>1.8689594473241735E-3</v>
      </c>
      <c r="AV56" s="5">
        <f t="shared" si="93"/>
        <v>5.7976602419914681E-4</v>
      </c>
      <c r="AW56" s="5">
        <f t="shared" si="94"/>
        <v>8.2724277771100483E-6</v>
      </c>
      <c r="AX56" s="5">
        <f t="shared" si="95"/>
        <v>2.7644172881048976E-4</v>
      </c>
      <c r="AY56" s="5">
        <f t="shared" si="96"/>
        <v>4.6113764821773695E-4</v>
      </c>
      <c r="AZ56" s="5">
        <f t="shared" si="97"/>
        <v>3.8461619292932936E-4</v>
      </c>
      <c r="BA56" s="5">
        <f t="shared" si="98"/>
        <v>2.1386183559318018E-4</v>
      </c>
      <c r="BB56" s="5">
        <f t="shared" si="99"/>
        <v>8.9186737774106601E-5</v>
      </c>
      <c r="BC56" s="5">
        <f t="shared" si="100"/>
        <v>2.9754815010260431E-5</v>
      </c>
      <c r="BD56" s="5">
        <f t="shared" si="101"/>
        <v>1.6318800599915706E-3</v>
      </c>
      <c r="BE56" s="5">
        <f t="shared" si="102"/>
        <v>2.0248884815681598E-3</v>
      </c>
      <c r="BF56" s="5">
        <f t="shared" si="103"/>
        <v>1.2562728914061816E-3</v>
      </c>
      <c r="BG56" s="5">
        <f t="shared" si="104"/>
        <v>5.196077354540882E-4</v>
      </c>
      <c r="BH56" s="5">
        <f t="shared" si="105"/>
        <v>1.6118643524269387E-4</v>
      </c>
      <c r="BI56" s="5">
        <f t="shared" si="106"/>
        <v>4.0001047149218637E-5</v>
      </c>
      <c r="BJ56" s="8">
        <f t="shared" si="107"/>
        <v>0.284543809125131</v>
      </c>
      <c r="BK56" s="8">
        <f t="shared" si="108"/>
        <v>0.24159290549089671</v>
      </c>
      <c r="BL56" s="8">
        <f t="shared" si="109"/>
        <v>0.43013469867372278</v>
      </c>
      <c r="BM56" s="8">
        <f t="shared" si="110"/>
        <v>0.55411133064678775</v>
      </c>
      <c r="BN56" s="8">
        <f t="shared" si="111"/>
        <v>0.44389517898604125</v>
      </c>
    </row>
    <row r="57" spans="1:66" x14ac:dyDescent="0.25">
      <c r="A57" t="s">
        <v>99</v>
      </c>
      <c r="B57" t="s">
        <v>104</v>
      </c>
      <c r="C57" t="s">
        <v>118</v>
      </c>
      <c r="D57" t="s">
        <v>494</v>
      </c>
      <c r="E57">
        <f>VLOOKUP(A57,home!$A$2:$E$405,3,FALSE)</f>
        <v>1.34653465346535</v>
      </c>
      <c r="F57">
        <f>VLOOKUP(B57,home!$B$2:$E$405,3,FALSE)</f>
        <v>0.74</v>
      </c>
      <c r="G57">
        <f>VLOOKUP(C57,away!$B$2:$E$405,4,FALSE)</f>
        <v>1.31</v>
      </c>
      <c r="H57">
        <f>VLOOKUP(A57,away!$A$2:$E$405,3,FALSE)</f>
        <v>1.28712871287129</v>
      </c>
      <c r="I57">
        <f>VLOOKUP(C57,away!$B$2:$E$405,3,FALSE)</f>
        <v>1.37</v>
      </c>
      <c r="J57">
        <f>VLOOKUP(B57,home!$B$2:$E$405,4,FALSE)</f>
        <v>1.27</v>
      </c>
      <c r="K57" s="3">
        <f t="shared" si="56"/>
        <v>1.3053306930693103</v>
      </c>
      <c r="L57" s="3">
        <f t="shared" si="57"/>
        <v>2.2394752475247577</v>
      </c>
      <c r="M57" s="5">
        <f t="shared" si="58"/>
        <v>2.8874225281037048E-2</v>
      </c>
      <c r="N57" s="5">
        <f t="shared" si="59"/>
        <v>3.7690412497935484E-2</v>
      </c>
      <c r="O57" s="5">
        <f t="shared" si="60"/>
        <v>6.466311280833606E-2</v>
      </c>
      <c r="P57" s="5">
        <f t="shared" si="61"/>
        <v>8.4406745858124299E-2</v>
      </c>
      <c r="Q57" s="5">
        <f t="shared" si="62"/>
        <v>2.4599226133999168E-2</v>
      </c>
      <c r="R57" s="5">
        <f t="shared" si="63"/>
        <v>7.240572028108487E-2</v>
      </c>
      <c r="S57" s="5">
        <f t="shared" si="64"/>
        <v>6.1685626861103633E-2</v>
      </c>
      <c r="T57" s="5">
        <f t="shared" si="65"/>
        <v>5.5089358035355272E-2</v>
      </c>
      <c r="U57" s="5">
        <f t="shared" si="66"/>
        <v>9.4513409036691115E-2</v>
      </c>
      <c r="V57" s="5">
        <f t="shared" si="67"/>
        <v>2.0035873897478736E-2</v>
      </c>
      <c r="W57" s="5">
        <f t="shared" si="68"/>
        <v>1.0703374966153936E-2</v>
      </c>
      <c r="X57" s="5">
        <f t="shared" si="69"/>
        <v>2.3969943301677881E-2</v>
      </c>
      <c r="Y57" s="5">
        <f t="shared" si="70"/>
        <v>2.684004735433974E-2</v>
      </c>
      <c r="Z57" s="5">
        <f t="shared" si="71"/>
        <v>5.4050272782896966E-2</v>
      </c>
      <c r="AA57" s="5">
        <f t="shared" si="72"/>
        <v>7.0553480032284177E-2</v>
      </c>
      <c r="AB57" s="5">
        <f t="shared" si="73"/>
        <v>4.6047811494496632E-2</v>
      </c>
      <c r="AC57" s="5">
        <f t="shared" si="74"/>
        <v>3.6606240073317553E-3</v>
      </c>
      <c r="AD57" s="5">
        <f t="shared" si="75"/>
        <v>3.4928609656876071E-3</v>
      </c>
      <c r="AE57" s="5">
        <f t="shared" si="76"/>
        <v>7.822175675702819E-3</v>
      </c>
      <c r="AF57" s="5">
        <f t="shared" si="77"/>
        <v>8.7587844037633547E-3</v>
      </c>
      <c r="AG57" s="5">
        <f t="shared" si="78"/>
        <v>6.538360290211309E-3</v>
      </c>
      <c r="AH57" s="5">
        <f t="shared" si="79"/>
        <v>3.0261062004814723E-2</v>
      </c>
      <c r="AI57" s="5">
        <f t="shared" si="80"/>
        <v>3.9500693039758172E-2</v>
      </c>
      <c r="AJ57" s="5">
        <f t="shared" si="81"/>
        <v>2.5780733511152815E-2</v>
      </c>
      <c r="AK57" s="5">
        <f t="shared" si="82"/>
        <v>1.121746091398276E-2</v>
      </c>
      <c r="AL57" s="5">
        <f t="shared" si="83"/>
        <v>4.2803761106888834E-4</v>
      </c>
      <c r="AM57" s="5">
        <f t="shared" si="84"/>
        <v>9.1186772502714901E-4</v>
      </c>
      <c r="AN57" s="5">
        <f t="shared" si="85"/>
        <v>2.0421051992150123E-3</v>
      </c>
      <c r="AO57" s="5">
        <f t="shared" si="86"/>
        <v>2.2866220232418176E-3</v>
      </c>
      <c r="AP57" s="5">
        <f t="shared" si="87"/>
        <v>1.706944473831677E-3</v>
      </c>
      <c r="AQ57" s="5">
        <f t="shared" si="88"/>
        <v>9.5566497451130331E-4</v>
      </c>
      <c r="AR57" s="5">
        <f t="shared" si="89"/>
        <v>1.3553779864718896E-2</v>
      </c>
      <c r="AS57" s="5">
        <f t="shared" si="90"/>
        <v>1.7692164864522377E-2</v>
      </c>
      <c r="AT57" s="5">
        <f t="shared" si="91"/>
        <v>1.154706291225175E-2</v>
      </c>
      <c r="AU57" s="5">
        <f t="shared" si="92"/>
        <v>5.0242452113881658E-3</v>
      </c>
      <c r="AV57" s="5">
        <f t="shared" si="93"/>
        <v>1.6395753709828704E-3</v>
      </c>
      <c r="AW57" s="5">
        <f t="shared" si="94"/>
        <v>3.4757317203183112E-5</v>
      </c>
      <c r="AX57" s="5">
        <f t="shared" si="95"/>
        <v>1.983814882495371E-4</v>
      </c>
      <c r="AY57" s="5">
        <f t="shared" si="96"/>
        <v>4.4427043250196195E-4</v>
      </c>
      <c r="AZ57" s="5">
        <f t="shared" si="97"/>
        <v>4.9746631839763119E-4</v>
      </c>
      <c r="BA57" s="5">
        <f t="shared" si="98"/>
        <v>3.7135450217625502E-4</v>
      </c>
      <c r="BB57" s="5">
        <f t="shared" si="99"/>
        <v>2.0790980392015052E-4</v>
      </c>
      <c r="BC57" s="5">
        <f t="shared" si="100"/>
        <v>9.3121771919380566E-5</v>
      </c>
      <c r="BD57" s="5">
        <f t="shared" si="101"/>
        <v>5.0588924195729005E-3</v>
      </c>
      <c r="BE57" s="5">
        <f t="shared" si="102"/>
        <v>6.6035275482041736E-3</v>
      </c>
      <c r="BF57" s="5">
        <f t="shared" si="103"/>
        <v>4.3098935955998199E-3</v>
      </c>
      <c r="BG57" s="5">
        <f t="shared" si="104"/>
        <v>1.8752787980664306E-3</v>
      </c>
      <c r="BH57" s="5">
        <f t="shared" si="105"/>
        <v>6.1196474329455958E-4</v>
      </c>
      <c r="BI57" s="5">
        <f t="shared" si="106"/>
        <v>1.5976327249973401E-4</v>
      </c>
      <c r="BJ57" s="8">
        <f t="shared" si="107"/>
        <v>0.21522025233781852</v>
      </c>
      <c r="BK57" s="8">
        <f t="shared" si="108"/>
        <v>0.19953540394864633</v>
      </c>
      <c r="BL57" s="8">
        <f t="shared" si="109"/>
        <v>0.52301963172370314</v>
      </c>
      <c r="BM57" s="8">
        <f t="shared" si="110"/>
        <v>0.67877660481724922</v>
      </c>
      <c r="BN57" s="8">
        <f t="shared" si="111"/>
        <v>0.31263944286051693</v>
      </c>
    </row>
    <row r="58" spans="1:66" x14ac:dyDescent="0.25">
      <c r="A58" t="s">
        <v>99</v>
      </c>
      <c r="B58" t="s">
        <v>105</v>
      </c>
      <c r="C58" t="s">
        <v>109</v>
      </c>
      <c r="D58" t="s">
        <v>494</v>
      </c>
      <c r="E58">
        <f>VLOOKUP(A58,home!$A$2:$E$405,3,FALSE)</f>
        <v>1.34653465346535</v>
      </c>
      <c r="F58">
        <f>VLOOKUP(B58,home!$B$2:$E$405,3,FALSE)</f>
        <v>1.3</v>
      </c>
      <c r="G58">
        <f>VLOOKUP(C58,away!$B$2:$E$405,4,FALSE)</f>
        <v>0.54</v>
      </c>
      <c r="H58">
        <f>VLOOKUP(A58,away!$A$2:$E$405,3,FALSE)</f>
        <v>1.28712871287129</v>
      </c>
      <c r="I58">
        <f>VLOOKUP(C58,away!$B$2:$E$405,3,FALSE)</f>
        <v>1.49</v>
      </c>
      <c r="J58">
        <f>VLOOKUP(B58,home!$B$2:$E$405,4,FALSE)</f>
        <v>1.36</v>
      </c>
      <c r="K58" s="3">
        <f t="shared" si="56"/>
        <v>0.94526732673267577</v>
      </c>
      <c r="L58" s="3">
        <f t="shared" si="57"/>
        <v>2.6082376237623826</v>
      </c>
      <c r="M58" s="5">
        <f t="shared" si="58"/>
        <v>2.8624137444783745E-2</v>
      </c>
      <c r="N58" s="5">
        <f t="shared" si="59"/>
        <v>2.7057461882459409E-2</v>
      </c>
      <c r="O58" s="5">
        <f t="shared" si="60"/>
        <v>7.4658552231230593E-2</v>
      </c>
      <c r="P58" s="5">
        <f t="shared" si="61"/>
        <v>7.057229008534717E-2</v>
      </c>
      <c r="Q58" s="5">
        <f t="shared" si="62"/>
        <v>1.278826733090184E-2</v>
      </c>
      <c r="R58" s="5">
        <f t="shared" si="63"/>
        <v>9.7363622432562316E-2</v>
      </c>
      <c r="S58" s="5">
        <f t="shared" si="64"/>
        <v>4.34986743050138E-2</v>
      </c>
      <c r="T58" s="5">
        <f t="shared" si="65"/>
        <v>3.3354839995189518E-2</v>
      </c>
      <c r="U58" s="5">
        <f t="shared" si="66"/>
        <v>9.2034651097837747E-2</v>
      </c>
      <c r="V58" s="5">
        <f t="shared" si="67"/>
        <v>1.1916132232041151E-2</v>
      </c>
      <c r="W58" s="5">
        <f t="shared" si="68"/>
        <v>4.0294437578081311E-3</v>
      </c>
      <c r="X58" s="5">
        <f t="shared" si="69"/>
        <v>1.0509746811949645E-2</v>
      </c>
      <c r="Y58" s="5">
        <f t="shared" si="70"/>
        <v>1.3705958525571911E-2</v>
      </c>
      <c r="Z58" s="5">
        <f t="shared" si="71"/>
        <v>8.4649154404801391E-2</v>
      </c>
      <c r="AA58" s="5">
        <f t="shared" si="72"/>
        <v>8.0016079894408107E-2</v>
      </c>
      <c r="AB58" s="5">
        <f t="shared" si="73"/>
        <v>3.7818292968707673E-2</v>
      </c>
      <c r="AC58" s="5">
        <f t="shared" si="74"/>
        <v>1.8361879510718061E-3</v>
      </c>
      <c r="AD58" s="5">
        <f t="shared" si="75"/>
        <v>9.5222538229073977E-4</v>
      </c>
      <c r="AE58" s="5">
        <f t="shared" si="76"/>
        <v>2.4836300683922252E-3</v>
      </c>
      <c r="AF58" s="5">
        <f t="shared" si="77"/>
        <v>3.2389486939440712E-3</v>
      </c>
      <c r="AG58" s="5">
        <f t="shared" si="78"/>
        <v>2.8159826149936527E-3</v>
      </c>
      <c r="AH58" s="5">
        <f t="shared" si="79"/>
        <v>5.5196277334568541E-2</v>
      </c>
      <c r="AI58" s="5">
        <f t="shared" si="80"/>
        <v>5.2175237521642985E-2</v>
      </c>
      <c r="AJ58" s="5">
        <f t="shared" si="81"/>
        <v>2.4659773646862931E-2</v>
      </c>
      <c r="AK58" s="5">
        <f t="shared" si="82"/>
        <v>7.7700261043343374E-3</v>
      </c>
      <c r="AL58" s="5">
        <f t="shared" si="83"/>
        <v>1.8108351943771603E-4</v>
      </c>
      <c r="AM58" s="5">
        <f t="shared" si="84"/>
        <v>1.8002150831299363E-4</v>
      </c>
      <c r="AN58" s="5">
        <f t="shared" si="85"/>
        <v>4.695388710684025E-4</v>
      </c>
      <c r="AO58" s="5">
        <f t="shared" si="86"/>
        <v>6.1233447466976104E-4</v>
      </c>
      <c r="AP58" s="5">
        <f t="shared" si="87"/>
        <v>5.3237127172014813E-4</v>
      </c>
      <c r="AQ58" s="5">
        <f t="shared" si="88"/>
        <v>3.4713769517767922E-4</v>
      </c>
      <c r="AR58" s="5">
        <f t="shared" si="89"/>
        <v>2.8793001447128899E-2</v>
      </c>
      <c r="AS58" s="5">
        <f t="shared" si="90"/>
        <v>2.7217083506537593E-2</v>
      </c>
      <c r="AT58" s="5">
        <f t="shared" si="91"/>
        <v>1.2863709883842396E-2</v>
      </c>
      <c r="AU58" s="5">
        <f t="shared" si="92"/>
        <v>4.0532148845881339E-3</v>
      </c>
      <c r="AV58" s="5">
        <f t="shared" si="93"/>
        <v>9.5784289965692891E-4</v>
      </c>
      <c r="AW58" s="5">
        <f t="shared" si="94"/>
        <v>1.2401614515493975E-5</v>
      </c>
      <c r="AX58" s="5">
        <f t="shared" si="95"/>
        <v>2.8361408319567927E-5</v>
      </c>
      <c r="AY58" s="5">
        <f t="shared" si="96"/>
        <v>7.3973292241984509E-5</v>
      </c>
      <c r="AZ58" s="5">
        <f t="shared" si="97"/>
        <v>9.6469961989556998E-5</v>
      </c>
      <c r="BA58" s="5">
        <f t="shared" si="98"/>
        <v>8.3872194808029855E-5</v>
      </c>
      <c r="BB58" s="5">
        <f t="shared" si="99"/>
        <v>5.4689653521457854E-5</v>
      </c>
      <c r="BC58" s="5">
        <f t="shared" si="100"/>
        <v>2.8528722389039045E-5</v>
      </c>
      <c r="BD58" s="5">
        <f t="shared" si="101"/>
        <v>1.251649827924105E-2</v>
      </c>
      <c r="BE58" s="5">
        <f t="shared" si="102"/>
        <v>1.1831436868472321E-2</v>
      </c>
      <c r="BF58" s="5">
        <f t="shared" si="103"/>
        <v>5.5919353500336255E-3</v>
      </c>
      <c r="BG58" s="5">
        <f t="shared" si="104"/>
        <v>1.7619579265294118E-3</v>
      </c>
      <c r="BH58" s="5">
        <f t="shared" si="105"/>
        <v>4.163803147564763E-4</v>
      </c>
      <c r="BI58" s="5">
        <f t="shared" si="106"/>
        <v>7.8718141406792919E-5</v>
      </c>
      <c r="BJ58" s="8">
        <f t="shared" si="107"/>
        <v>0.11344380411771976</v>
      </c>
      <c r="BK58" s="8">
        <f t="shared" si="108"/>
        <v>0.15670247882993737</v>
      </c>
      <c r="BL58" s="8">
        <f t="shared" si="109"/>
        <v>0.62777429273434893</v>
      </c>
      <c r="BM58" s="8">
        <f t="shared" si="110"/>
        <v>0.67144382700179595</v>
      </c>
      <c r="BN58" s="8">
        <f t="shared" si="111"/>
        <v>0.31106433140728507</v>
      </c>
    </row>
    <row r="59" spans="1:66" x14ac:dyDescent="0.25">
      <c r="A59" t="s">
        <v>99</v>
      </c>
      <c r="B59" t="s">
        <v>117</v>
      </c>
      <c r="C59" t="s">
        <v>107</v>
      </c>
      <c r="D59" t="s">
        <v>494</v>
      </c>
      <c r="E59">
        <f>VLOOKUP(A59,home!$A$2:$E$405,3,FALSE)</f>
        <v>1.34653465346535</v>
      </c>
      <c r="F59">
        <f>VLOOKUP(B59,home!$B$2:$E$405,3,FALSE)</f>
        <v>1.17</v>
      </c>
      <c r="G59">
        <f>VLOOKUP(C59,away!$B$2:$E$405,4,FALSE)</f>
        <v>0.82</v>
      </c>
      <c r="H59">
        <f>VLOOKUP(A59,away!$A$2:$E$405,3,FALSE)</f>
        <v>1.28712871287129</v>
      </c>
      <c r="I59">
        <f>VLOOKUP(C59,away!$B$2:$E$405,3,FALSE)</f>
        <v>0.97</v>
      </c>
      <c r="J59">
        <f>VLOOKUP(B59,home!$B$2:$E$405,4,FALSE)</f>
        <v>0.78</v>
      </c>
      <c r="K59" s="3">
        <f t="shared" si="56"/>
        <v>1.2918653465346566</v>
      </c>
      <c r="L59" s="3">
        <f t="shared" si="57"/>
        <v>0.97384158415841815</v>
      </c>
      <c r="M59" s="5">
        <f t="shared" si="58"/>
        <v>0.1037566598409865</v>
      </c>
      <c r="N59" s="5">
        <f t="shared" si="59"/>
        <v>0.13403963332075453</v>
      </c>
      <c r="O59" s="5">
        <f t="shared" si="60"/>
        <v>0.10104254998653241</v>
      </c>
      <c r="P59" s="5">
        <f t="shared" si="61"/>
        <v>0.13053336885309705</v>
      </c>
      <c r="Q59" s="5">
        <f t="shared" si="62"/>
        <v>8.658057867464744E-2</v>
      </c>
      <c r="R59" s="5">
        <f t="shared" si="63"/>
        <v>4.9199718473145436E-2</v>
      </c>
      <c r="S59" s="5">
        <f t="shared" si="64"/>
        <v>4.1055100487650507E-2</v>
      </c>
      <c r="T59" s="5">
        <f t="shared" si="65"/>
        <v>8.4315767893871199E-2</v>
      </c>
      <c r="U59" s="5">
        <f t="shared" si="66"/>
        <v>6.3559411354717571E-2</v>
      </c>
      <c r="V59" s="5">
        <f t="shared" si="67"/>
        <v>5.7389200456235672E-3</v>
      </c>
      <c r="W59" s="5">
        <f t="shared" si="68"/>
        <v>3.7283483090898156E-2</v>
      </c>
      <c r="X59" s="5">
        <f t="shared" si="69"/>
        <v>3.6308206236183853E-2</v>
      </c>
      <c r="Y59" s="5">
        <f t="shared" si="70"/>
        <v>1.7679220539497918E-2</v>
      </c>
      <c r="Z59" s="5">
        <f t="shared" si="71"/>
        <v>1.5970910592678716E-2</v>
      </c>
      <c r="AA59" s="5">
        <f t="shared" si="72"/>
        <v>2.0632265947284907E-2</v>
      </c>
      <c r="AB59" s="5">
        <f t="shared" si="73"/>
        <v>1.3327054698892208E-2</v>
      </c>
      <c r="AC59" s="5">
        <f t="shared" si="74"/>
        <v>4.5124848388159328E-4</v>
      </c>
      <c r="AD59" s="5">
        <f t="shared" si="75"/>
        <v>1.2041309950810541E-2</v>
      </c>
      <c r="AE59" s="5">
        <f t="shared" si="76"/>
        <v>1.172632835783986E-2</v>
      </c>
      <c r="AF59" s="5">
        <f t="shared" si="77"/>
        <v>5.709793092180275E-3</v>
      </c>
      <c r="AG59" s="5">
        <f t="shared" si="78"/>
        <v>1.8534779833685444E-3</v>
      </c>
      <c r="AH59" s="5">
        <f t="shared" si="79"/>
        <v>3.8882842180066749E-3</v>
      </c>
      <c r="AI59" s="5">
        <f t="shared" si="80"/>
        <v>5.0231396387204292E-3</v>
      </c>
      <c r="AJ59" s="5">
        <f t="shared" si="81"/>
        <v>3.2446100150337691E-3</v>
      </c>
      <c r="AK59" s="5">
        <f t="shared" si="82"/>
        <v>1.3971997471471387E-3</v>
      </c>
      <c r="AL59" s="5">
        <f t="shared" si="83"/>
        <v>2.2708126834919056E-5</v>
      </c>
      <c r="AM59" s="5">
        <f t="shared" si="84"/>
        <v>3.1111502104670128E-3</v>
      </c>
      <c r="AN59" s="5">
        <f t="shared" si="85"/>
        <v>3.0297674495159913E-3</v>
      </c>
      <c r="AO59" s="5">
        <f t="shared" si="86"/>
        <v>1.4752567663341314E-3</v>
      </c>
      <c r="AP59" s="5">
        <f t="shared" si="87"/>
        <v>4.7888879545575206E-4</v>
      </c>
      <c r="AQ59" s="5">
        <f t="shared" si="88"/>
        <v>1.1659045580058654E-4</v>
      </c>
      <c r="AR59" s="5">
        <f t="shared" si="89"/>
        <v>7.573145725043596E-4</v>
      </c>
      <c r="AS59" s="5">
        <f t="shared" si="90"/>
        <v>9.7834845264408972E-4</v>
      </c>
      <c r="AT59" s="5">
        <f t="shared" si="91"/>
        <v>6.3194723140335112E-4</v>
      </c>
      <c r="AU59" s="5">
        <f t="shared" si="92"/>
        <v>2.7213024302950227E-4</v>
      </c>
      <c r="AV59" s="5">
        <f t="shared" si="93"/>
        <v>8.7888907678467079E-5</v>
      </c>
      <c r="AW59" s="5">
        <f t="shared" si="94"/>
        <v>7.9356841624757365E-7</v>
      </c>
      <c r="AX59" s="5">
        <f t="shared" si="95"/>
        <v>6.6986452412772207E-4</v>
      </c>
      <c r="AY59" s="5">
        <f t="shared" si="96"/>
        <v>6.523419293480657E-4</v>
      </c>
      <c r="AZ59" s="5">
        <f t="shared" si="97"/>
        <v>3.176388489446396E-4</v>
      </c>
      <c r="BA59" s="5">
        <f t="shared" si="98"/>
        <v>1.0310997328216812E-4</v>
      </c>
      <c r="BB59" s="5">
        <f t="shared" si="99"/>
        <v>2.5103194930909688E-5</v>
      </c>
      <c r="BC59" s="5">
        <f t="shared" si="100"/>
        <v>4.8893070237909345E-6</v>
      </c>
      <c r="BD59" s="5">
        <f t="shared" si="101"/>
        <v>1.2291740383231674E-4</v>
      </c>
      <c r="BE59" s="5">
        <f t="shared" si="102"/>
        <v>1.5879273449697617E-4</v>
      </c>
      <c r="BF59" s="5">
        <f t="shared" si="103"/>
        <v>1.0256941548906094E-4</v>
      </c>
      <c r="BG59" s="5">
        <f t="shared" si="104"/>
        <v>4.4168624494877612E-5</v>
      </c>
      <c r="BH59" s="5">
        <f t="shared" si="105"/>
        <v>1.4264978847258549E-5</v>
      </c>
      <c r="BI59" s="5">
        <f t="shared" si="106"/>
        <v>3.6856863683646411E-6</v>
      </c>
      <c r="BJ59" s="8">
        <f t="shared" si="107"/>
        <v>0.43752240059528325</v>
      </c>
      <c r="BK59" s="8">
        <f t="shared" si="108"/>
        <v>0.28221034776742215</v>
      </c>
      <c r="BL59" s="8">
        <f t="shared" si="109"/>
        <v>0.26448826233026923</v>
      </c>
      <c r="BM59" s="8">
        <f t="shared" si="110"/>
        <v>0.39438786377555823</v>
      </c>
      <c r="BN59" s="8">
        <f t="shared" si="111"/>
        <v>0.6051525091491633</v>
      </c>
    </row>
    <row r="60" spans="1:66" x14ac:dyDescent="0.25">
      <c r="A60" t="s">
        <v>99</v>
      </c>
      <c r="B60" t="s">
        <v>110</v>
      </c>
      <c r="C60" t="s">
        <v>120</v>
      </c>
      <c r="D60" t="s">
        <v>494</v>
      </c>
      <c r="E60">
        <f>VLOOKUP(A60,home!$A$2:$E$405,3,FALSE)</f>
        <v>1.34653465346535</v>
      </c>
      <c r="F60">
        <f>VLOOKUP(B60,home!$B$2:$E$405,3,FALSE)</f>
        <v>0.93</v>
      </c>
      <c r="G60">
        <f>VLOOKUP(C60,away!$B$2:$E$405,4,FALSE)</f>
        <v>1.73</v>
      </c>
      <c r="H60">
        <f>VLOOKUP(A60,away!$A$2:$E$405,3,FALSE)</f>
        <v>1.28712871287129</v>
      </c>
      <c r="I60">
        <f>VLOOKUP(C60,away!$B$2:$E$405,3,FALSE)</f>
        <v>1.05</v>
      </c>
      <c r="J60">
        <f>VLOOKUP(B60,home!$B$2:$E$405,4,FALSE)</f>
        <v>0.45</v>
      </c>
      <c r="K60" s="3">
        <f t="shared" si="56"/>
        <v>2.1664396039604017</v>
      </c>
      <c r="L60" s="3">
        <f t="shared" si="57"/>
        <v>0.6081683168316846</v>
      </c>
      <c r="M60" s="5">
        <f t="shared" si="58"/>
        <v>6.2373927416105243E-2</v>
      </c>
      <c r="N60" s="5">
        <f t="shared" si="59"/>
        <v>0.13512934660880188</v>
      </c>
      <c r="O60" s="5">
        <f t="shared" si="60"/>
        <v>3.7933846450834391E-2</v>
      </c>
      <c r="P60" s="5">
        <f t="shared" si="61"/>
        <v>8.2181387281640358E-2</v>
      </c>
      <c r="Q60" s="5">
        <f t="shared" si="62"/>
        <v>0.14637478407530033</v>
      </c>
      <c r="R60" s="5">
        <f t="shared" si="63"/>
        <v>1.153508177347776E-2</v>
      </c>
      <c r="S60" s="5">
        <f t="shared" si="64"/>
        <v>2.7069725666300996E-2</v>
      </c>
      <c r="T60" s="5">
        <f t="shared" si="65"/>
        <v>8.9020506057676682E-2</v>
      </c>
      <c r="U60" s="5">
        <f t="shared" si="66"/>
        <v>2.4990057988984005E-2</v>
      </c>
      <c r="V60" s="5">
        <f t="shared" si="67"/>
        <v>3.9628873094669096E-3</v>
      </c>
      <c r="W60" s="5">
        <f t="shared" si="68"/>
        <v>0.10570404308062764</v>
      </c>
      <c r="X60" s="5">
        <f t="shared" si="69"/>
        <v>6.4285849962649189E-2</v>
      </c>
      <c r="Y60" s="5">
        <f t="shared" si="70"/>
        <v>1.9548308583939279E-2</v>
      </c>
      <c r="Z60" s="5">
        <f t="shared" si="71"/>
        <v>2.3384237555639383E-3</v>
      </c>
      <c r="AA60" s="5">
        <f t="shared" si="72"/>
        <v>5.0660538348955338E-3</v>
      </c>
      <c r="AB60" s="5">
        <f t="shared" si="73"/>
        <v>5.4876498318565782E-3</v>
      </c>
      <c r="AC60" s="5">
        <f t="shared" si="74"/>
        <v>3.2633384474911516E-4</v>
      </c>
      <c r="AD60" s="5">
        <f t="shared" si="75"/>
        <v>5.725035630715207E-2</v>
      </c>
      <c r="AE60" s="5">
        <f t="shared" si="76"/>
        <v>3.4817852833334891E-2</v>
      </c>
      <c r="AF60" s="5">
        <f t="shared" si="77"/>
        <v>1.0587557476671288E-2</v>
      </c>
      <c r="AG60" s="5">
        <f t="shared" si="78"/>
        <v>2.1463390033152991E-3</v>
      </c>
      <c r="AH60" s="5">
        <f t="shared" si="79"/>
        <v>3.5553880986513667E-4</v>
      </c>
      <c r="AI60" s="5">
        <f t="shared" si="80"/>
        <v>7.7025335843677921E-4</v>
      </c>
      <c r="AJ60" s="5">
        <f t="shared" si="81"/>
        <v>8.3435369040047282E-4</v>
      </c>
      <c r="AK60" s="5">
        <f t="shared" si="82"/>
        <v>6.0252562619803323E-4</v>
      </c>
      <c r="AL60" s="5">
        <f t="shared" si="83"/>
        <v>1.7198575872590672E-5</v>
      </c>
      <c r="AM60" s="5">
        <f t="shared" si="84"/>
        <v>2.4805887848931681E-2</v>
      </c>
      <c r="AN60" s="5">
        <f t="shared" si="85"/>
        <v>1.5086155060600319E-2</v>
      </c>
      <c r="AO60" s="5">
        <f t="shared" si="86"/>
        <v>4.5874607653335472E-3</v>
      </c>
      <c r="AP60" s="5">
        <f t="shared" si="87"/>
        <v>9.2998276406143195E-4</v>
      </c>
      <c r="AQ60" s="5">
        <f t="shared" si="88"/>
        <v>1.4139651307542965E-4</v>
      </c>
      <c r="AR60" s="5">
        <f t="shared" si="89"/>
        <v>4.3245487912804109E-5</v>
      </c>
      <c r="AS60" s="5">
        <f t="shared" si="90"/>
        <v>9.3688737706889677E-5</v>
      </c>
      <c r="AT60" s="5">
        <f t="shared" si="91"/>
        <v>1.0148549590663204E-4</v>
      </c>
      <c r="AU60" s="5">
        <f t="shared" si="92"/>
        <v>7.3287399186562947E-5</v>
      </c>
      <c r="AV60" s="5">
        <f t="shared" si="93"/>
        <v>3.9693181017256341E-5</v>
      </c>
      <c r="AW60" s="5">
        <f t="shared" si="94"/>
        <v>6.294487327520324E-7</v>
      </c>
      <c r="AX60" s="5">
        <f t="shared" si="95"/>
        <v>8.9567429745542812E-3</v>
      </c>
      <c r="AY60" s="5">
        <f t="shared" si="96"/>
        <v>5.4472072991286931E-3</v>
      </c>
      <c r="AZ60" s="5">
        <f t="shared" si="97"/>
        <v>1.6564094472721815E-3</v>
      </c>
      <c r="BA60" s="5">
        <f t="shared" si="98"/>
        <v>3.3579191517720805E-4</v>
      </c>
      <c r="BB60" s="5">
        <f t="shared" si="99"/>
        <v>5.1054500964752587E-5</v>
      </c>
      <c r="BC60" s="5">
        <f t="shared" si="100"/>
        <v>6.2099459836830415E-6</v>
      </c>
      <c r="BD60" s="5">
        <f t="shared" si="101"/>
        <v>4.3834225990825058E-6</v>
      </c>
      <c r="BE60" s="5">
        <f t="shared" si="102"/>
        <v>9.4964203195473781E-6</v>
      </c>
      <c r="BF60" s="5">
        <f t="shared" si="103"/>
        <v>1.028671053806087E-5</v>
      </c>
      <c r="BG60" s="5">
        <f t="shared" si="104"/>
        <v>7.4285123680439586E-6</v>
      </c>
      <c r="BH60" s="5">
        <f t="shared" si="105"/>
        <v>4.0233558481600268E-6</v>
      </c>
      <c r="BI60" s="5">
        <f t="shared" si="106"/>
        <v>1.7432714900559148E-6</v>
      </c>
      <c r="BJ60" s="8">
        <f t="shared" si="107"/>
        <v>0.7268692430245518</v>
      </c>
      <c r="BK60" s="8">
        <f t="shared" si="108"/>
        <v>0.18137866739326394</v>
      </c>
      <c r="BL60" s="8">
        <f t="shared" si="109"/>
        <v>8.7964123359841745E-2</v>
      </c>
      <c r="BM60" s="8">
        <f t="shared" si="110"/>
        <v>0.51757550607666558</v>
      </c>
      <c r="BN60" s="8">
        <f t="shared" si="111"/>
        <v>0.47552837360616002</v>
      </c>
    </row>
    <row r="61" spans="1:66" x14ac:dyDescent="0.25">
      <c r="A61" t="s">
        <v>99</v>
      </c>
      <c r="B61" t="s">
        <v>395</v>
      </c>
      <c r="C61" t="s">
        <v>121</v>
      </c>
      <c r="D61" t="s">
        <v>494</v>
      </c>
      <c r="E61">
        <f>VLOOKUP(A61,home!$A$2:$E$405,3,FALSE)</f>
        <v>1.34653465346535</v>
      </c>
      <c r="F61">
        <f>VLOOKUP(B61,home!$B$2:$E$405,3,FALSE)</f>
        <v>1.0900000000000001</v>
      </c>
      <c r="G61">
        <f>VLOOKUP(C61,away!$B$2:$E$405,4,FALSE)</f>
        <v>0.74</v>
      </c>
      <c r="H61">
        <f>VLOOKUP(A61,away!$A$2:$E$405,3,FALSE)</f>
        <v>1.28712871287129</v>
      </c>
      <c r="I61">
        <f>VLOOKUP(C61,away!$B$2:$E$405,3,FALSE)</f>
        <v>1.19</v>
      </c>
      <c r="J61">
        <f>VLOOKUP(B61,home!$B$2:$E$405,4,FALSE)</f>
        <v>0.9</v>
      </c>
      <c r="K61" s="3">
        <f t="shared" si="56"/>
        <v>1.0861148514851513</v>
      </c>
      <c r="L61" s="3">
        <f t="shared" si="57"/>
        <v>1.3785148514851515</v>
      </c>
      <c r="M61" s="5">
        <f t="shared" si="58"/>
        <v>8.5040326722448809E-2</v>
      </c>
      <c r="N61" s="5">
        <f t="shared" si="59"/>
        <v>9.2363561828401219E-2</v>
      </c>
      <c r="O61" s="5">
        <f t="shared" si="60"/>
        <v>0.11722935336204528</v>
      </c>
      <c r="P61" s="5">
        <f t="shared" si="61"/>
        <v>0.12732454171651814</v>
      </c>
      <c r="Q61" s="5">
        <f t="shared" si="62"/>
        <v>5.0158718118946788E-2</v>
      </c>
      <c r="R61" s="5">
        <f t="shared" si="63"/>
        <v>8.0801202319790114E-2</v>
      </c>
      <c r="S61" s="5">
        <f t="shared" si="64"/>
        <v>4.7658386168458453E-2</v>
      </c>
      <c r="T61" s="5">
        <f t="shared" si="65"/>
        <v>6.9144537858425503E-2</v>
      </c>
      <c r="U61" s="5">
        <f t="shared" si="66"/>
        <v>8.7759385857380509E-2</v>
      </c>
      <c r="V61" s="5">
        <f t="shared" si="67"/>
        <v>7.9283720921573021E-3</v>
      </c>
      <c r="W61" s="5">
        <f t="shared" si="68"/>
        <v>1.8159376226815155E-2</v>
      </c>
      <c r="X61" s="5">
        <f t="shared" si="69"/>
        <v>2.5032969822371087E-2</v>
      </c>
      <c r="Y61" s="5">
        <f t="shared" si="70"/>
        <v>1.7254160338459085E-2</v>
      </c>
      <c r="Z61" s="5">
        <f t="shared" si="71"/>
        <v>3.7128552471895705E-2</v>
      </c>
      <c r="AA61" s="5">
        <f t="shared" si="72"/>
        <v>4.0325872253871652E-2</v>
      </c>
      <c r="AB61" s="5">
        <f t="shared" si="73"/>
        <v>2.1899264377011497E-2</v>
      </c>
      <c r="AC61" s="5">
        <f t="shared" si="74"/>
        <v>7.4191003117162933E-4</v>
      </c>
      <c r="AD61" s="5">
        <f t="shared" si="75"/>
        <v>4.9307920534125815E-3</v>
      </c>
      <c r="AE61" s="5">
        <f t="shared" si="76"/>
        <v>6.7971700752142098E-3</v>
      </c>
      <c r="AF61" s="5">
        <f t="shared" si="77"/>
        <v>4.6849999483766173E-3</v>
      </c>
      <c r="AG61" s="5">
        <f t="shared" si="78"/>
        <v>2.1527806693481112E-3</v>
      </c>
      <c r="AH61" s="5">
        <f t="shared" si="79"/>
        <v>1.2795565249163495E-2</v>
      </c>
      <c r="AI61" s="5">
        <f t="shared" si="80"/>
        <v>1.3897453450263773E-2</v>
      </c>
      <c r="AJ61" s="5">
        <f t="shared" si="81"/>
        <v>7.5471152950775198E-3</v>
      </c>
      <c r="AK61" s="5">
        <f t="shared" si="82"/>
        <v>2.7323446692848119E-3</v>
      </c>
      <c r="AL61" s="5">
        <f t="shared" si="83"/>
        <v>4.4432263305911834E-5</v>
      </c>
      <c r="AM61" s="5">
        <f t="shared" si="84"/>
        <v>1.0710812957592743E-3</v>
      </c>
      <c r="AN61" s="5">
        <f t="shared" si="85"/>
        <v>1.4765014733521195E-3</v>
      </c>
      <c r="AO61" s="5">
        <f t="shared" si="86"/>
        <v>1.0176896046278025E-3</v>
      </c>
      <c r="AP61" s="5">
        <f t="shared" si="87"/>
        <v>4.6763341139382581E-4</v>
      </c>
      <c r="AQ61" s="5">
        <f t="shared" si="88"/>
        <v>1.6115990066426368E-4</v>
      </c>
      <c r="AR61" s="5">
        <f t="shared" si="89"/>
        <v>3.5277753458238356E-3</v>
      </c>
      <c r="AS61" s="5">
        <f t="shared" si="90"/>
        <v>3.8315691958024337E-3</v>
      </c>
      <c r="AT61" s="5">
        <f t="shared" si="91"/>
        <v>2.08076210402702E-3</v>
      </c>
      <c r="AU61" s="5">
        <f t="shared" si="92"/>
        <v>7.533155411970794E-4</v>
      </c>
      <c r="AV61" s="5">
        <f t="shared" si="93"/>
        <v>2.0454679928718053E-4</v>
      </c>
      <c r="AW61" s="5">
        <f t="shared" si="94"/>
        <v>1.8479198767913837E-6</v>
      </c>
      <c r="AX61" s="5">
        <f t="shared" si="95"/>
        <v>1.9388621707868453E-4</v>
      </c>
      <c r="AY61" s="5">
        <f t="shared" si="96"/>
        <v>2.6727502974124064E-4</v>
      </c>
      <c r="AZ61" s="5">
        <f t="shared" si="97"/>
        <v>1.8422129896471796E-4</v>
      </c>
      <c r="BA61" s="5">
        <f t="shared" si="98"/>
        <v>8.465059886091661E-5</v>
      </c>
      <c r="BB61" s="5">
        <f t="shared" si="99"/>
        <v>2.9173026929221406E-5</v>
      </c>
      <c r="BC61" s="5">
        <f t="shared" si="100"/>
        <v>8.0430901769415932E-6</v>
      </c>
      <c r="BD61" s="5">
        <f t="shared" si="101"/>
        <v>8.1051511782021933E-4</v>
      </c>
      <c r="BE61" s="5">
        <f t="shared" si="102"/>
        <v>8.8031250681777737E-4</v>
      </c>
      <c r="BF61" s="5">
        <f t="shared" si="103"/>
        <v>4.7806024380145568E-4</v>
      </c>
      <c r="BG61" s="5">
        <f t="shared" si="104"/>
        <v>1.730761102324578E-4</v>
      </c>
      <c r="BH61" s="5">
        <f t="shared" si="105"/>
        <v>4.6995133440188376E-5</v>
      </c>
      <c r="BI61" s="5">
        <f t="shared" si="106"/>
        <v>1.0208422475383017E-5</v>
      </c>
      <c r="BJ61" s="8">
        <f t="shared" si="107"/>
        <v>0.29564038188731928</v>
      </c>
      <c r="BK61" s="8">
        <f t="shared" si="108"/>
        <v>0.26900524402380149</v>
      </c>
      <c r="BL61" s="8">
        <f t="shared" si="109"/>
        <v>0.39778469335461364</v>
      </c>
      <c r="BM61" s="8">
        <f t="shared" si="110"/>
        <v>0.44637574055961537</v>
      </c>
      <c r="BN61" s="8">
        <f t="shared" si="111"/>
        <v>0.55291770406815033</v>
      </c>
    </row>
    <row r="62" spans="1:66" x14ac:dyDescent="0.25">
      <c r="A62" t="s">
        <v>99</v>
      </c>
      <c r="B62" t="s">
        <v>112</v>
      </c>
      <c r="C62" t="s">
        <v>119</v>
      </c>
      <c r="D62" t="s">
        <v>494</v>
      </c>
      <c r="E62">
        <f>VLOOKUP(A62,home!$A$2:$E$405,3,FALSE)</f>
        <v>1.34653465346535</v>
      </c>
      <c r="F62">
        <f>VLOOKUP(B62,home!$B$2:$E$405,3,FALSE)</f>
        <v>0.5</v>
      </c>
      <c r="G62">
        <f>VLOOKUP(C62,away!$B$2:$E$405,4,FALSE)</f>
        <v>1.24</v>
      </c>
      <c r="H62">
        <f>VLOOKUP(A62,away!$A$2:$E$405,3,FALSE)</f>
        <v>1.28712871287129</v>
      </c>
      <c r="I62">
        <f>VLOOKUP(C62,away!$B$2:$E$405,3,FALSE)</f>
        <v>0.74</v>
      </c>
      <c r="J62">
        <f>VLOOKUP(B62,home!$B$2:$E$405,4,FALSE)</f>
        <v>1.1000000000000001</v>
      </c>
      <c r="K62" s="3">
        <f t="shared" si="56"/>
        <v>0.83485148514851693</v>
      </c>
      <c r="L62" s="3">
        <f t="shared" si="57"/>
        <v>1.0477227722772302</v>
      </c>
      <c r="M62" s="5">
        <f t="shared" si="58"/>
        <v>0.15219780470263641</v>
      </c>
      <c r="N62" s="5">
        <f t="shared" si="59"/>
        <v>0.12706256329233992</v>
      </c>
      <c r="O62" s="5">
        <f t="shared" si="60"/>
        <v>0.15946110587755466</v>
      </c>
      <c r="P62" s="5">
        <f t="shared" si="61"/>
        <v>0.13312634106530141</v>
      </c>
      <c r="Q62" s="5">
        <f t="shared" si="62"/>
        <v>5.3039184835693712E-2</v>
      </c>
      <c r="R62" s="5">
        <f t="shared" si="63"/>
        <v>8.3535515960212248E-2</v>
      </c>
      <c r="S62" s="5">
        <f t="shared" si="64"/>
        <v>2.9111166747873538E-2</v>
      </c>
      <c r="T62" s="5">
        <f t="shared" si="65"/>
        <v>5.5570361775377441E-2</v>
      </c>
      <c r="U62" s="5">
        <f t="shared" si="66"/>
        <v>6.9739749562030842E-2</v>
      </c>
      <c r="V62" s="5">
        <f t="shared" si="67"/>
        <v>2.8292590253104011E-3</v>
      </c>
      <c r="W62" s="5">
        <f t="shared" si="68"/>
        <v>1.4759947410381865E-2</v>
      </c>
      <c r="X62" s="5">
        <f t="shared" si="69"/>
        <v>1.5464333019471411E-2</v>
      </c>
      <c r="Y62" s="5">
        <f t="shared" si="70"/>
        <v>8.1011669312894483E-3</v>
      </c>
      <c r="Z62" s="5">
        <f t="shared" si="71"/>
        <v>2.9174020788480803E-2</v>
      </c>
      <c r="AA62" s="5">
        <f t="shared" si="72"/>
        <v>2.4355974583016905E-2</v>
      </c>
      <c r="AB62" s="5">
        <f t="shared" si="73"/>
        <v>1.0166810776435596E-2</v>
      </c>
      <c r="AC62" s="5">
        <f t="shared" si="74"/>
        <v>1.5467080105945437E-4</v>
      </c>
      <c r="AD62" s="5">
        <f t="shared" si="75"/>
        <v>3.0805910040678261E-3</v>
      </c>
      <c r="AE62" s="5">
        <f t="shared" si="76"/>
        <v>3.2276053470342387E-3</v>
      </c>
      <c r="AF62" s="5">
        <f t="shared" si="77"/>
        <v>1.6908178110057622E-3</v>
      </c>
      <c r="AG62" s="5">
        <f t="shared" si="78"/>
        <v>5.9050277478755846E-4</v>
      </c>
      <c r="AH62" s="5">
        <f t="shared" si="79"/>
        <v>7.6415714847451613E-3</v>
      </c>
      <c r="AI62" s="5">
        <f t="shared" si="80"/>
        <v>6.3795773029080554E-3</v>
      </c>
      <c r="AJ62" s="5">
        <f t="shared" si="81"/>
        <v>2.6629997929762802E-3</v>
      </c>
      <c r="AK62" s="5">
        <f t="shared" si="82"/>
        <v>7.4106977737214681E-4</v>
      </c>
      <c r="AL62" s="5">
        <f t="shared" si="83"/>
        <v>5.4115781380459398E-6</v>
      </c>
      <c r="AM62" s="5">
        <f t="shared" si="84"/>
        <v>5.1436719497623725E-4</v>
      </c>
      <c r="AN62" s="5">
        <f t="shared" si="85"/>
        <v>5.3891422348896587E-4</v>
      </c>
      <c r="AO62" s="5">
        <f t="shared" si="86"/>
        <v>2.8231635212674509E-4</v>
      </c>
      <c r="AP62" s="5">
        <f t="shared" si="87"/>
        <v>9.8596423703142697E-5</v>
      </c>
      <c r="AQ62" s="5">
        <f t="shared" si="88"/>
        <v>2.5825429594719265E-5</v>
      </c>
      <c r="AR62" s="5">
        <f t="shared" si="89"/>
        <v>1.6012496921103665E-3</v>
      </c>
      <c r="AS62" s="5">
        <f t="shared" si="90"/>
        <v>1.3368056835519448E-3</v>
      </c>
      <c r="AT62" s="5">
        <f t="shared" si="91"/>
        <v>5.5801710513415979E-4</v>
      </c>
      <c r="AU62" s="5">
        <f t="shared" si="92"/>
        <v>1.5528713631984313E-4</v>
      </c>
      <c r="AV62" s="5">
        <f t="shared" si="93"/>
        <v>3.2410424095270305E-5</v>
      </c>
      <c r="AW62" s="5">
        <f t="shared" si="94"/>
        <v>1.3148525118249785E-7</v>
      </c>
      <c r="AX62" s="5">
        <f t="shared" si="95"/>
        <v>7.1570036106264728E-5</v>
      </c>
      <c r="AY62" s="5">
        <f t="shared" si="96"/>
        <v>7.4985556641237133E-5</v>
      </c>
      <c r="AZ62" s="5">
        <f t="shared" si="97"/>
        <v>3.9282037642454116E-5</v>
      </c>
      <c r="BA62" s="5">
        <f t="shared" si="98"/>
        <v>1.3718895126483516E-5</v>
      </c>
      <c r="BB62" s="5">
        <f t="shared" si="99"/>
        <v>3.5933997086249726E-6</v>
      </c>
      <c r="BC62" s="5">
        <f t="shared" si="100"/>
        <v>7.5297734092414958E-7</v>
      </c>
      <c r="BD62" s="5">
        <f t="shared" si="101"/>
        <v>2.7961096108765571E-4</v>
      </c>
      <c r="BE62" s="5">
        <f t="shared" si="102"/>
        <v>2.3343362612783354E-4</v>
      </c>
      <c r="BF62" s="5">
        <f t="shared" si="103"/>
        <v>9.744120472821274E-5</v>
      </c>
      <c r="BG62" s="5">
        <f t="shared" si="104"/>
        <v>2.7116311494003032E-5</v>
      </c>
      <c r="BH62" s="5">
        <f t="shared" si="105"/>
        <v>5.6595232306295568E-6</v>
      </c>
      <c r="BI62" s="5">
        <f t="shared" si="106"/>
        <v>9.4497227486472393E-7</v>
      </c>
      <c r="BJ62" s="8">
        <f t="shared" si="107"/>
        <v>0.28425099672790499</v>
      </c>
      <c r="BK62" s="8">
        <f t="shared" si="108"/>
        <v>0.31749963947696058</v>
      </c>
      <c r="BL62" s="8">
        <f t="shared" si="109"/>
        <v>0.36901235175740665</v>
      </c>
      <c r="BM62" s="8">
        <f t="shared" si="110"/>
        <v>0.29143963894562452</v>
      </c>
      <c r="BN62" s="8">
        <f t="shared" si="111"/>
        <v>0.70842251573373838</v>
      </c>
    </row>
    <row r="63" spans="1:66" x14ac:dyDescent="0.25">
      <c r="A63" t="s">
        <v>99</v>
      </c>
      <c r="B63" t="s">
        <v>113</v>
      </c>
      <c r="C63" t="s">
        <v>108</v>
      </c>
      <c r="D63" t="s">
        <v>494</v>
      </c>
      <c r="E63">
        <f>VLOOKUP(A63,home!$A$2:$E$405,3,FALSE)</f>
        <v>1.34653465346535</v>
      </c>
      <c r="F63">
        <f>VLOOKUP(B63,home!$B$2:$E$405,3,FALSE)</f>
        <v>1.1499999999999999</v>
      </c>
      <c r="G63">
        <f>VLOOKUP(C63,away!$B$2:$E$405,4,FALSE)</f>
        <v>0.86</v>
      </c>
      <c r="H63">
        <f>VLOOKUP(A63,away!$A$2:$E$405,3,FALSE)</f>
        <v>1.28712871287129</v>
      </c>
      <c r="I63">
        <f>VLOOKUP(C63,away!$B$2:$E$405,3,FALSE)</f>
        <v>0.74</v>
      </c>
      <c r="J63">
        <f>VLOOKUP(B63,home!$B$2:$E$405,4,FALSE)</f>
        <v>0.71</v>
      </c>
      <c r="K63" s="3">
        <f t="shared" si="56"/>
        <v>1.3317227722772309</v>
      </c>
      <c r="L63" s="3">
        <f t="shared" si="57"/>
        <v>0.67625742574257575</v>
      </c>
      <c r="M63" s="5">
        <f t="shared" si="58"/>
        <v>0.13425957875342942</v>
      </c>
      <c r="N63" s="5">
        <f t="shared" si="59"/>
        <v>0.17879653842229021</v>
      </c>
      <c r="O63" s="5">
        <f t="shared" si="60"/>
        <v>9.0794037109076811E-2</v>
      </c>
      <c r="P63" s="5">
        <f t="shared" si="61"/>
        <v>0.12091248680514154</v>
      </c>
      <c r="Q63" s="5">
        <f t="shared" si="62"/>
        <v>0.11905371091065241</v>
      </c>
      <c r="R63" s="5">
        <f t="shared" si="63"/>
        <v>3.0700070904080078E-2</v>
      </c>
      <c r="S63" s="5">
        <f t="shared" si="64"/>
        <v>2.722306594647737E-2</v>
      </c>
      <c r="T63" s="5">
        <f t="shared" si="65"/>
        <v>8.0510956065538611E-2</v>
      </c>
      <c r="U63" s="5">
        <f t="shared" si="66"/>
        <v>4.0883983533489071E-2</v>
      </c>
      <c r="V63" s="5">
        <f t="shared" si="67"/>
        <v>2.7240833951090227E-3</v>
      </c>
      <c r="W63" s="5">
        <f t="shared" si="68"/>
        <v>5.2848845981275344E-2</v>
      </c>
      <c r="X63" s="5">
        <f t="shared" si="69"/>
        <v>3.573942453676314E-2</v>
      </c>
      <c r="Y63" s="5">
        <f t="shared" si="70"/>
        <v>1.2084525617376239E-2</v>
      </c>
      <c r="Z63" s="5">
        <f t="shared" si="71"/>
        <v>6.9203836399025819E-3</v>
      </c>
      <c r="AA63" s="5">
        <f t="shared" si="72"/>
        <v>9.2160324861530595E-3</v>
      </c>
      <c r="AB63" s="5">
        <f t="shared" si="73"/>
        <v>6.136600165928389E-3</v>
      </c>
      <c r="AC63" s="5">
        <f t="shared" si="74"/>
        <v>1.533297012331474E-4</v>
      </c>
      <c r="AD63" s="5">
        <f t="shared" si="75"/>
        <v>1.7595002920459103E-2</v>
      </c>
      <c r="AE63" s="5">
        <f t="shared" si="76"/>
        <v>1.1898751380922777E-2</v>
      </c>
      <c r="AF63" s="5">
        <f t="shared" si="77"/>
        <v>4.0233094892068765E-3</v>
      </c>
      <c r="AG63" s="5">
        <f t="shared" si="78"/>
        <v>9.0693097271224009E-4</v>
      </c>
      <c r="AH63" s="5">
        <f t="shared" si="79"/>
        <v>1.169990206367889E-3</v>
      </c>
      <c r="AI63" s="5">
        <f t="shared" si="80"/>
        <v>1.5581026011614546E-3</v>
      </c>
      <c r="AJ63" s="5">
        <f t="shared" si="81"/>
        <v>1.0374803577555488E-3</v>
      </c>
      <c r="AK63" s="5">
        <f t="shared" si="82"/>
        <v>4.6054540607113085E-4</v>
      </c>
      <c r="AL63" s="5">
        <f t="shared" si="83"/>
        <v>5.523471963587008E-6</v>
      </c>
      <c r="AM63" s="5">
        <f t="shared" si="84"/>
        <v>4.6863332134919524E-3</v>
      </c>
      <c r="AN63" s="5">
        <f t="shared" si="85"/>
        <v>3.1691676351280011E-3</v>
      </c>
      <c r="AO63" s="5">
        <f t="shared" si="86"/>
        <v>1.0715865733391739E-3</v>
      </c>
      <c r="AP63" s="5">
        <f t="shared" si="87"/>
        <v>2.4155612584888592E-4</v>
      </c>
      <c r="AQ63" s="5">
        <f t="shared" si="88"/>
        <v>4.0838530959729313E-5</v>
      </c>
      <c r="AR63" s="5">
        <f t="shared" si="89"/>
        <v>1.582429130204748E-4</v>
      </c>
      <c r="AS63" s="5">
        <f t="shared" si="90"/>
        <v>2.107356908208514E-4</v>
      </c>
      <c r="AT63" s="5">
        <f t="shared" si="91"/>
        <v>1.4032075919885085E-4</v>
      </c>
      <c r="AU63" s="5">
        <f t="shared" si="92"/>
        <v>6.2289450149446472E-5</v>
      </c>
      <c r="AV63" s="5">
        <f t="shared" si="93"/>
        <v>2.073806980916131E-5</v>
      </c>
      <c r="AW63" s="5">
        <f t="shared" si="94"/>
        <v>1.381769258552651E-7</v>
      </c>
      <c r="AX63" s="5">
        <f t="shared" si="95"/>
        <v>1.0401494431477279E-3</v>
      </c>
      <c r="AY63" s="5">
        <f t="shared" si="96"/>
        <v>7.0340878481065623E-4</v>
      </c>
      <c r="AZ63" s="5">
        <f t="shared" si="97"/>
        <v>2.378427070303838E-4</v>
      </c>
      <c r="BA63" s="5">
        <f t="shared" si="98"/>
        <v>5.3614298929337669E-5</v>
      </c>
      <c r="BB63" s="5">
        <f t="shared" si="99"/>
        <v>9.064266944236706E-6</v>
      </c>
      <c r="BC63" s="5">
        <f t="shared" si="100"/>
        <v>1.2259555659906083E-6</v>
      </c>
      <c r="BD63" s="5">
        <f t="shared" si="101"/>
        <v>1.7835490833538755E-5</v>
      </c>
      <c r="BE63" s="5">
        <f t="shared" si="102"/>
        <v>2.3751929297765371E-5</v>
      </c>
      <c r="BF63" s="5">
        <f t="shared" si="103"/>
        <v>1.5815492565676445E-5</v>
      </c>
      <c r="BG63" s="5">
        <f t="shared" si="104"/>
        <v>7.0206172014975228E-6</v>
      </c>
      <c r="BH63" s="5">
        <f t="shared" si="105"/>
        <v>2.3373789506688747E-6</v>
      </c>
      <c r="BI63" s="5">
        <f t="shared" si="106"/>
        <v>6.2254815520943954E-7</v>
      </c>
      <c r="BJ63" s="8">
        <f t="shared" si="107"/>
        <v>0.52471278383239295</v>
      </c>
      <c r="BK63" s="8">
        <f t="shared" si="108"/>
        <v>0.28598147685816483</v>
      </c>
      <c r="BL63" s="8">
        <f t="shared" si="109"/>
        <v>0.18261655311008657</v>
      </c>
      <c r="BM63" s="8">
        <f t="shared" si="110"/>
        <v>0.32501150392799161</v>
      </c>
      <c r="BN63" s="8">
        <f t="shared" si="111"/>
        <v>0.67451642290467051</v>
      </c>
    </row>
    <row r="64" spans="1:66" x14ac:dyDescent="0.25">
      <c r="A64" t="s">
        <v>99</v>
      </c>
      <c r="B64" t="s">
        <v>116</v>
      </c>
      <c r="C64" t="s">
        <v>102</v>
      </c>
      <c r="D64" t="s">
        <v>494</v>
      </c>
      <c r="E64">
        <f>VLOOKUP(A64,home!$A$2:$E$405,3,FALSE)</f>
        <v>1.34653465346535</v>
      </c>
      <c r="F64">
        <f>VLOOKUP(B64,home!$B$2:$E$405,3,FALSE)</f>
        <v>1.17</v>
      </c>
      <c r="G64">
        <f>VLOOKUP(C64,away!$B$2:$E$405,4,FALSE)</f>
        <v>1.08</v>
      </c>
      <c r="H64">
        <f>VLOOKUP(A64,away!$A$2:$E$405,3,FALSE)</f>
        <v>1.28712871287129</v>
      </c>
      <c r="I64">
        <f>VLOOKUP(C64,away!$B$2:$E$405,3,FALSE)</f>
        <v>1.22</v>
      </c>
      <c r="J64">
        <f>VLOOKUP(B64,home!$B$2:$E$405,4,FALSE)</f>
        <v>1.05</v>
      </c>
      <c r="K64" s="3">
        <f t="shared" si="56"/>
        <v>1.7014811881188161</v>
      </c>
      <c r="L64" s="3">
        <f t="shared" si="57"/>
        <v>1.6488118811881227</v>
      </c>
      <c r="M64" s="5">
        <f t="shared" si="58"/>
        <v>3.5074073460048011E-2</v>
      </c>
      <c r="N64" s="5">
        <f t="shared" si="59"/>
        <v>5.9677876182969124E-2</v>
      </c>
      <c r="O64" s="5">
        <f t="shared" si="60"/>
        <v>5.7830549042592168E-2</v>
      </c>
      <c r="P64" s="5">
        <f t="shared" si="61"/>
        <v>9.839759129455318E-2</v>
      </c>
      <c r="Q64" s="5">
        <f t="shared" si="62"/>
        <v>5.0770391836102963E-2</v>
      </c>
      <c r="R64" s="5">
        <f t="shared" si="63"/>
        <v>4.7675848178529212E-2</v>
      </c>
      <c r="S64" s="5">
        <f t="shared" si="64"/>
        <v>6.9011701646221335E-2</v>
      </c>
      <c r="T64" s="5">
        <f t="shared" si="65"/>
        <v>8.3710825271943026E-2</v>
      </c>
      <c r="U64" s="5">
        <f t="shared" si="66"/>
        <v>8.1119558803376166E-2</v>
      </c>
      <c r="V64" s="5">
        <f t="shared" si="67"/>
        <v>2.1511885951445379E-2</v>
      </c>
      <c r="W64" s="5">
        <f t="shared" si="68"/>
        <v>2.8794955540850101E-2</v>
      </c>
      <c r="X64" s="5">
        <f t="shared" si="69"/>
        <v>4.7477464814037411E-2</v>
      </c>
      <c r="Y64" s="5">
        <f t="shared" si="70"/>
        <v>3.9140704037037982E-2</v>
      </c>
      <c r="Z64" s="5">
        <f t="shared" si="71"/>
        <v>2.6202834974160025E-2</v>
      </c>
      <c r="AA64" s="5">
        <f t="shared" si="72"/>
        <v>4.4583630783915064E-2</v>
      </c>
      <c r="AB64" s="5">
        <f t="shared" si="73"/>
        <v>3.7929104538433227E-2</v>
      </c>
      <c r="AC64" s="5">
        <f t="shared" si="74"/>
        <v>3.7718704177539838E-3</v>
      </c>
      <c r="AD64" s="5">
        <f t="shared" si="75"/>
        <v>1.2248518791368535E-2</v>
      </c>
      <c r="AE64" s="5">
        <f t="shared" si="76"/>
        <v>2.0195503310164422E-2</v>
      </c>
      <c r="AF64" s="5">
        <f t="shared" si="77"/>
        <v>1.6649292902186589E-2</v>
      </c>
      <c r="AG64" s="5">
        <f t="shared" si="78"/>
        <v>9.1505173168354419E-3</v>
      </c>
      <c r="AH64" s="5">
        <f t="shared" si="79"/>
        <v>1.0800886406551679E-2</v>
      </c>
      <c r="AI64" s="5">
        <f t="shared" si="80"/>
        <v>1.8377505035755918E-2</v>
      </c>
      <c r="AJ64" s="5">
        <f t="shared" si="81"/>
        <v>1.563448955144876E-2</v>
      </c>
      <c r="AK64" s="5">
        <f t="shared" si="82"/>
        <v>8.8672632858767496E-3</v>
      </c>
      <c r="AL64" s="5">
        <f t="shared" si="83"/>
        <v>4.2326759018159881E-4</v>
      </c>
      <c r="AM64" s="5">
        <f t="shared" si="84"/>
        <v>4.1681248611666758E-3</v>
      </c>
      <c r="AN64" s="5">
        <f t="shared" si="85"/>
        <v>6.8724537933672093E-3</v>
      </c>
      <c r="AO64" s="5">
        <f t="shared" si="86"/>
        <v>5.6656917337101218E-3</v>
      </c>
      <c r="AP64" s="5">
        <f t="shared" si="87"/>
        <v>3.1138866152301938E-3</v>
      </c>
      <c r="AQ64" s="5">
        <f t="shared" si="88"/>
        <v>1.2835533119660526E-3</v>
      </c>
      <c r="AR64" s="5">
        <f t="shared" si="89"/>
        <v>3.5617259668971417E-3</v>
      </c>
      <c r="AS64" s="5">
        <f t="shared" si="90"/>
        <v>6.0602097299097867E-3</v>
      </c>
      <c r="AT64" s="5">
        <f t="shared" si="91"/>
        <v>5.1556664257480581E-3</v>
      </c>
      <c r="AU64" s="5">
        <f t="shared" si="92"/>
        <v>2.9240898118753651E-3</v>
      </c>
      <c r="AV64" s="5">
        <f t="shared" si="93"/>
        <v>1.243820951818956E-3</v>
      </c>
      <c r="AW64" s="5">
        <f t="shared" si="94"/>
        <v>3.2984566058110705E-5</v>
      </c>
      <c r="AX64" s="5">
        <f t="shared" si="95"/>
        <v>1.1819976735009076E-3</v>
      </c>
      <c r="AY64" s="5">
        <f t="shared" si="96"/>
        <v>1.9488918076050158E-3</v>
      </c>
      <c r="AZ64" s="5">
        <f t="shared" si="97"/>
        <v>1.6066779837646743E-3</v>
      </c>
      <c r="BA64" s="5">
        <f t="shared" si="98"/>
        <v>8.8303658295819086E-4</v>
      </c>
      <c r="BB64" s="5">
        <f t="shared" si="99"/>
        <v>3.6399030237630652E-4</v>
      </c>
      <c r="BC64" s="5">
        <f t="shared" si="100"/>
        <v>1.2003030703906238E-4</v>
      </c>
      <c r="BD64" s="5">
        <f t="shared" si="101"/>
        <v>9.7876934862604274E-4</v>
      </c>
      <c r="BE64" s="5">
        <f t="shared" si="102"/>
        <v>1.6653576341945186E-3</v>
      </c>
      <c r="BF64" s="5">
        <f t="shared" si="103"/>
        <v>1.4167873430360155E-3</v>
      </c>
      <c r="BG64" s="5">
        <f t="shared" si="104"/>
        <v>8.0354567058020672E-4</v>
      </c>
      <c r="BH64" s="5">
        <f t="shared" si="105"/>
        <v>3.4180446057163538E-4</v>
      </c>
      <c r="BI64" s="5">
        <f t="shared" si="106"/>
        <v>1.1631477193554745E-4</v>
      </c>
      <c r="BJ64" s="8">
        <f t="shared" si="107"/>
        <v>0.39502438497617998</v>
      </c>
      <c r="BK64" s="8">
        <f t="shared" si="108"/>
        <v>0.23013928216780852</v>
      </c>
      <c r="BL64" s="8">
        <f t="shared" si="109"/>
        <v>0.34708692774167216</v>
      </c>
      <c r="BM64" s="8">
        <f t="shared" si="110"/>
        <v>0.64711119262347949</v>
      </c>
      <c r="BN64" s="8">
        <f t="shared" si="111"/>
        <v>0.34942632999479462</v>
      </c>
    </row>
    <row r="65" spans="1:66" x14ac:dyDescent="0.25">
      <c r="A65" t="s">
        <v>99</v>
      </c>
      <c r="B65" t="s">
        <v>417</v>
      </c>
      <c r="C65" t="s">
        <v>114</v>
      </c>
      <c r="D65" t="s">
        <v>494</v>
      </c>
      <c r="E65">
        <f>VLOOKUP(A65,home!$A$2:$E$405,3,FALSE)</f>
        <v>1.34653465346535</v>
      </c>
      <c r="F65">
        <f>VLOOKUP(B65,home!$B$2:$E$405,3,FALSE)</f>
        <v>0.88</v>
      </c>
      <c r="G65">
        <f>VLOOKUP(C65,away!$B$2:$E$405,4,FALSE)</f>
        <v>0.8</v>
      </c>
      <c r="H65">
        <f>VLOOKUP(A65,away!$A$2:$E$405,3,FALSE)</f>
        <v>1.28712871287129</v>
      </c>
      <c r="I65">
        <f>VLOOKUP(C65,away!$B$2:$E$405,3,FALSE)</f>
        <v>0.63</v>
      </c>
      <c r="J65">
        <f>VLOOKUP(B65,home!$B$2:$E$405,4,FALSE)</f>
        <v>0.99</v>
      </c>
      <c r="K65" s="3">
        <f t="shared" si="56"/>
        <v>0.94796039603960647</v>
      </c>
      <c r="L65" s="3">
        <f t="shared" si="57"/>
        <v>0.80278217821782361</v>
      </c>
      <c r="M65" s="5">
        <f t="shared" si="58"/>
        <v>0.17364495129248203</v>
      </c>
      <c r="N65" s="5">
        <f t="shared" si="59"/>
        <v>0.16460853679749946</v>
      </c>
      <c r="O65" s="5">
        <f t="shared" si="60"/>
        <v>0.13939907223510661</v>
      </c>
      <c r="P65" s="5">
        <f t="shared" si="61"/>
        <v>0.13214479972354537</v>
      </c>
      <c r="Q65" s="5">
        <f t="shared" si="62"/>
        <v>7.8021186867028844E-2</v>
      </c>
      <c r="R65" s="5">
        <f t="shared" si="63"/>
        <v>5.5953545425221303E-2</v>
      </c>
      <c r="S65" s="5">
        <f t="shared" si="64"/>
        <v>2.5140736836861813E-2</v>
      </c>
      <c r="T65" s="5">
        <f t="shared" si="65"/>
        <v>6.263401834025327E-2</v>
      </c>
      <c r="U65" s="5">
        <f t="shared" si="66"/>
        <v>5.3041745081112902E-2</v>
      </c>
      <c r="V65" s="5">
        <f t="shared" si="67"/>
        <v>2.1258049251785083E-3</v>
      </c>
      <c r="W65" s="5">
        <f t="shared" si="68"/>
        <v>2.4653665067316276E-2</v>
      </c>
      <c r="X65" s="5">
        <f t="shared" si="69"/>
        <v>1.9791522943792824E-2</v>
      </c>
      <c r="Y65" s="5">
        <f t="shared" si="70"/>
        <v>7.944140949533017E-3</v>
      </c>
      <c r="Z65" s="5">
        <f t="shared" si="71"/>
        <v>1.49728363584897E-2</v>
      </c>
      <c r="AA65" s="5">
        <f t="shared" si="72"/>
        <v>1.4193655884230116E-2</v>
      </c>
      <c r="AB65" s="5">
        <f t="shared" si="73"/>
        <v>6.7275118266323349E-3</v>
      </c>
      <c r="AC65" s="5">
        <f t="shared" si="74"/>
        <v>1.0110935561260487E-4</v>
      </c>
      <c r="AD65" s="5">
        <f t="shared" si="75"/>
        <v>5.8426745252602354E-3</v>
      </c>
      <c r="AE65" s="5">
        <f t="shared" si="76"/>
        <v>4.6903949820062E-3</v>
      </c>
      <c r="AF65" s="5">
        <f t="shared" si="77"/>
        <v>1.8826827501784433E-3</v>
      </c>
      <c r="AG65" s="5">
        <f t="shared" si="78"/>
        <v>5.0379471969379112E-4</v>
      </c>
      <c r="AH65" s="5">
        <f t="shared" si="79"/>
        <v>3.0049815464918465E-3</v>
      </c>
      <c r="AI65" s="5">
        <f t="shared" si="80"/>
        <v>2.8486034969041202E-3</v>
      </c>
      <c r="AJ65" s="5">
        <f t="shared" si="81"/>
        <v>1.3501816495425185E-3</v>
      </c>
      <c r="AK65" s="5">
        <f t="shared" si="82"/>
        <v>4.266395770752451E-4</v>
      </c>
      <c r="AL65" s="5">
        <f t="shared" si="83"/>
        <v>3.0777918846830014E-6</v>
      </c>
      <c r="AM65" s="5">
        <f t="shared" si="84"/>
        <v>1.1077248113792431E-3</v>
      </c>
      <c r="AN65" s="5">
        <f t="shared" si="85"/>
        <v>8.8926173694495647E-4</v>
      </c>
      <c r="AO65" s="5">
        <f t="shared" si="86"/>
        <v>3.5694173709521868E-4</v>
      </c>
      <c r="AP65" s="5">
        <f t="shared" si="87"/>
        <v>9.55154884007178E-5</v>
      </c>
      <c r="AQ65" s="5">
        <f t="shared" si="88"/>
        <v>1.9169532957966871E-5</v>
      </c>
      <c r="AR65" s="5">
        <f t="shared" si="89"/>
        <v>4.8246912627941782E-4</v>
      </c>
      <c r="AS65" s="5">
        <f t="shared" si="90"/>
        <v>4.5736162402471985E-4</v>
      </c>
      <c r="AT65" s="5">
        <f t="shared" si="91"/>
        <v>2.1678035312189549E-4</v>
      </c>
      <c r="AU65" s="5">
        <f t="shared" si="92"/>
        <v>6.8499729799679262E-5</v>
      </c>
      <c r="AV65" s="5">
        <f t="shared" si="93"/>
        <v>1.6233757747377494E-5</v>
      </c>
      <c r="AW65" s="5">
        <f t="shared" si="94"/>
        <v>6.5061588981954673E-8</v>
      </c>
      <c r="AX65" s="5">
        <f t="shared" si="95"/>
        <v>1.750132084829942E-4</v>
      </c>
      <c r="AY65" s="5">
        <f t="shared" si="96"/>
        <v>1.4049748472286816E-4</v>
      </c>
      <c r="AZ65" s="5">
        <f t="shared" si="97"/>
        <v>5.6394438409974748E-5</v>
      </c>
      <c r="BA65" s="5">
        <f t="shared" si="98"/>
        <v>1.5090816702043475E-5</v>
      </c>
      <c r="BB65" s="5">
        <f t="shared" si="99"/>
        <v>3.0286596757880933E-6</v>
      </c>
      <c r="BC65" s="5">
        <f t="shared" si="100"/>
        <v>4.8627080232193062E-7</v>
      </c>
      <c r="BD65" s="5">
        <f t="shared" si="101"/>
        <v>6.455293601957351E-5</v>
      </c>
      <c r="BE65" s="5">
        <f t="shared" si="102"/>
        <v>6.1193626794634297E-5</v>
      </c>
      <c r="BF65" s="5">
        <f t="shared" si="103"/>
        <v>2.9004567345670693E-5</v>
      </c>
      <c r="BG65" s="5">
        <f t="shared" si="104"/>
        <v>9.1650603826531448E-6</v>
      </c>
      <c r="BH65" s="5">
        <f t="shared" si="105"/>
        <v>2.1720285675166953E-6</v>
      </c>
      <c r="BI65" s="5">
        <f t="shared" si="106"/>
        <v>4.1179941221449326E-7</v>
      </c>
      <c r="BJ65" s="8">
        <f t="shared" si="107"/>
        <v>0.3734317421281364</v>
      </c>
      <c r="BK65" s="8">
        <f t="shared" si="108"/>
        <v>0.33330097741028786</v>
      </c>
      <c r="BL65" s="8">
        <f t="shared" si="109"/>
        <v>0.27835378133181243</v>
      </c>
      <c r="BM65" s="8">
        <f t="shared" si="110"/>
        <v>0.25614681246470894</v>
      </c>
      <c r="BN65" s="8">
        <f t="shared" si="111"/>
        <v>0.74377209234088371</v>
      </c>
    </row>
    <row r="66" spans="1:66" x14ac:dyDescent="0.25">
      <c r="A66" t="s">
        <v>122</v>
      </c>
      <c r="B66" t="s">
        <v>362</v>
      </c>
      <c r="C66" t="s">
        <v>136</v>
      </c>
      <c r="D66" t="s">
        <v>494</v>
      </c>
      <c r="E66">
        <f>VLOOKUP(A66,home!$A$2:$E$405,3,FALSE)</f>
        <v>1.36038961038961</v>
      </c>
      <c r="F66">
        <f>VLOOKUP(B66,home!$B$2:$E$405,3,FALSE)</f>
        <v>1.53</v>
      </c>
      <c r="G66">
        <f>VLOOKUP(C66,away!$B$2:$E$405,4,FALSE)</f>
        <v>1.04</v>
      </c>
      <c r="H66">
        <f>VLOOKUP(A66,away!$A$2:$E$405,3,FALSE)</f>
        <v>1.1655844155844199</v>
      </c>
      <c r="I66">
        <f>VLOOKUP(C66,away!$B$2:$E$405,3,FALSE)</f>
        <v>1.1599999999999999</v>
      </c>
      <c r="J66">
        <f>VLOOKUP(B66,home!$B$2:$E$405,4,FALSE)</f>
        <v>0.93</v>
      </c>
      <c r="K66" s="3">
        <f t="shared" si="56"/>
        <v>2.1646519480519477</v>
      </c>
      <c r="L66" s="3">
        <f t="shared" si="57"/>
        <v>1.2574324675324722</v>
      </c>
      <c r="M66" s="5">
        <f t="shared" si="58"/>
        <v>3.2644319644781233E-2</v>
      </c>
      <c r="N66" s="5">
        <f t="shared" si="59"/>
        <v>7.0663590111906163E-2</v>
      </c>
      <c r="O66" s="5">
        <f t="shared" si="60"/>
        <v>4.1048027401856022E-2</v>
      </c>
      <c r="P66" s="5">
        <f t="shared" si="61"/>
        <v>8.8854692479117356E-2</v>
      </c>
      <c r="Q66" s="5">
        <f t="shared" si="62"/>
        <v>7.6481038996041029E-2</v>
      </c>
      <c r="R66" s="5">
        <f t="shared" si="63"/>
        <v>2.5807561191628178E-2</v>
      </c>
      <c r="S66" s="5">
        <f t="shared" si="64"/>
        <v>6.046347773111499E-2</v>
      </c>
      <c r="T66" s="5">
        <f t="shared" si="65"/>
        <v>9.6169741584239091E-2</v>
      </c>
      <c r="U66" s="5">
        <f t="shared" si="66"/>
        <v>5.5864387607927772E-2</v>
      </c>
      <c r="V66" s="5">
        <f t="shared" si="67"/>
        <v>1.8286195571870729E-2</v>
      </c>
      <c r="W66" s="5">
        <f t="shared" si="68"/>
        <v>5.5184943350605725E-2</v>
      </c>
      <c r="X66" s="5">
        <f t="shared" si="69"/>
        <v>6.9391339487991838E-2</v>
      </c>
      <c r="Y66" s="5">
        <f t="shared" si="70"/>
        <v>4.3627461618884533E-2</v>
      </c>
      <c r="Z66" s="5">
        <f t="shared" si="71"/>
        <v>1.0817088450061426E-2</v>
      </c>
      <c r="AA66" s="5">
        <f t="shared" si="72"/>
        <v>2.341523158567569E-2</v>
      </c>
      <c r="AB66" s="5">
        <f t="shared" si="73"/>
        <v>2.5342913333010194E-2</v>
      </c>
      <c r="AC66" s="5">
        <f t="shared" si="74"/>
        <v>3.1108288934950431E-3</v>
      </c>
      <c r="AD66" s="5">
        <f t="shared" si="75"/>
        <v>2.9864048781756268E-2</v>
      </c>
      <c r="AE66" s="5">
        <f t="shared" si="76"/>
        <v>3.7552024550153898E-2</v>
      </c>
      <c r="AF66" s="5">
        <f t="shared" si="77"/>
        <v>2.3609567445469999E-2</v>
      </c>
      <c r="AG66" s="5">
        <f t="shared" si="78"/>
        <v>9.8958122167772198E-3</v>
      </c>
      <c r="AH66" s="5">
        <f t="shared" si="79"/>
        <v>3.4004395553194388E-3</v>
      </c>
      <c r="AI66" s="5">
        <f t="shared" si="80"/>
        <v>7.3607681076551211E-3</v>
      </c>
      <c r="AJ66" s="5">
        <f t="shared" si="81"/>
        <v>7.966750511697155E-3</v>
      </c>
      <c r="AK66" s="5">
        <f t="shared" si="82"/>
        <v>5.7484140049296993E-3</v>
      </c>
      <c r="AL66" s="5">
        <f t="shared" si="83"/>
        <v>3.3869505959312467E-4</v>
      </c>
      <c r="AM66" s="5">
        <f t="shared" si="84"/>
        <v>1.2929054274429421E-2</v>
      </c>
      <c r="AN66" s="5">
        <f t="shared" si="85"/>
        <v>1.625741261915704E-2</v>
      </c>
      <c r="AO66" s="5">
        <f t="shared" si="86"/>
        <v>1.0221299232700097E-2</v>
      </c>
      <c r="AP66" s="5">
        <f t="shared" si="87"/>
        <v>4.2841978385206149E-3</v>
      </c>
      <c r="AQ66" s="5">
        <f t="shared" si="88"/>
        <v>1.3467723648720661E-3</v>
      </c>
      <c r="AR66" s="5">
        <f t="shared" si="89"/>
        <v>8.5516462014806793E-4</v>
      </c>
      <c r="AS66" s="5">
        <f t="shared" si="90"/>
        <v>1.8511337609086191E-3</v>
      </c>
      <c r="AT66" s="5">
        <f t="shared" si="91"/>
        <v>2.0035301508277859E-3</v>
      </c>
      <c r="AU66" s="5">
        <f t="shared" si="92"/>
        <v>1.4456484813233929E-3</v>
      </c>
      <c r="AV66" s="5">
        <f t="shared" si="93"/>
        <v>7.8233145032375565E-4</v>
      </c>
      <c r="AW66" s="5">
        <f t="shared" si="94"/>
        <v>2.5608203213553701E-5</v>
      </c>
      <c r="AX66" s="5">
        <f t="shared" si="95"/>
        <v>4.6644837536021673E-3</v>
      </c>
      <c r="AY66" s="5">
        <f t="shared" si="96"/>
        <v>5.8652733160571005E-3</v>
      </c>
      <c r="AZ66" s="5">
        <f t="shared" si="97"/>
        <v>3.687592549281023E-3</v>
      </c>
      <c r="BA66" s="5">
        <f t="shared" si="98"/>
        <v>1.5456328661655986E-3</v>
      </c>
      <c r="BB66" s="5">
        <f t="shared" si="99"/>
        <v>4.858822372004743E-4</v>
      </c>
      <c r="BC66" s="5">
        <f t="shared" si="100"/>
        <v>1.2219282009063795E-4</v>
      </c>
      <c r="BD66" s="5">
        <f t="shared" si="101"/>
        <v>1.7921862640987558E-4</v>
      </c>
      <c r="BE66" s="5">
        <f t="shared" si="102"/>
        <v>3.8794594878533144E-4</v>
      </c>
      <c r="BF66" s="5">
        <f t="shared" si="103"/>
        <v>4.1988397688851449E-4</v>
      </c>
      <c r="BG66" s="5">
        <f t="shared" si="104"/>
        <v>3.0296755617584059E-4</v>
      </c>
      <c r="BH66" s="5">
        <f t="shared" si="105"/>
        <v>1.6395482766814283E-4</v>
      </c>
      <c r="BI66" s="5">
        <f t="shared" si="106"/>
        <v>7.0981027420873356E-5</v>
      </c>
      <c r="BJ66" s="8">
        <f t="shared" si="107"/>
        <v>0.57384936201590198</v>
      </c>
      <c r="BK66" s="8">
        <f t="shared" si="108"/>
        <v>0.20956348269602956</v>
      </c>
      <c r="BL66" s="8">
        <f t="shared" si="109"/>
        <v>0.20441725372657948</v>
      </c>
      <c r="BM66" s="8">
        <f t="shared" si="110"/>
        <v>0.65730829195039908</v>
      </c>
      <c r="BN66" s="8">
        <f t="shared" si="111"/>
        <v>0.33549922982532998</v>
      </c>
    </row>
    <row r="67" spans="1:66" x14ac:dyDescent="0.25">
      <c r="A67" t="s">
        <v>122</v>
      </c>
      <c r="B67" t="s">
        <v>125</v>
      </c>
      <c r="C67" t="s">
        <v>137</v>
      </c>
      <c r="D67" t="s">
        <v>494</v>
      </c>
      <c r="E67">
        <f>VLOOKUP(A67,home!$A$2:$E$405,3,FALSE)</f>
        <v>1.36038961038961</v>
      </c>
      <c r="F67">
        <f>VLOOKUP(B67,home!$B$2:$E$405,3,FALSE)</f>
        <v>0.79</v>
      </c>
      <c r="G67">
        <f>VLOOKUP(C67,away!$B$2:$E$405,4,FALSE)</f>
        <v>0.96</v>
      </c>
      <c r="H67">
        <f>VLOOKUP(A67,away!$A$2:$E$405,3,FALSE)</f>
        <v>1.1655844155844199</v>
      </c>
      <c r="I67">
        <f>VLOOKUP(C67,away!$B$2:$E$405,3,FALSE)</f>
        <v>0.74</v>
      </c>
      <c r="J67">
        <f>VLOOKUP(B67,home!$B$2:$E$405,4,FALSE)</f>
        <v>1.1200000000000001</v>
      </c>
      <c r="K67" s="3">
        <f t="shared" si="56"/>
        <v>1.0317194805194803</v>
      </c>
      <c r="L67" s="3">
        <f t="shared" si="57"/>
        <v>0.96603636363636725</v>
      </c>
      <c r="M67" s="5">
        <f t="shared" si="58"/>
        <v>0.13563933774865575</v>
      </c>
      <c r="N67" s="5">
        <f t="shared" si="59"/>
        <v>0.13994174708004942</v>
      </c>
      <c r="O67" s="5">
        <f t="shared" si="60"/>
        <v>0.13103253260475645</v>
      </c>
      <c r="P67" s="5">
        <f t="shared" si="61"/>
        <v>0.13518881647013117</v>
      </c>
      <c r="Q67" s="5">
        <f t="shared" si="62"/>
        <v>7.2190313300208531E-2</v>
      </c>
      <c r="R67" s="5">
        <f t="shared" si="63"/>
        <v>6.3291095657781307E-2</v>
      </c>
      <c r="S67" s="5">
        <f t="shared" si="64"/>
        <v>3.3684947895537637E-2</v>
      </c>
      <c r="T67" s="5">
        <f t="shared" si="65"/>
        <v>6.9738467750303526E-2</v>
      </c>
      <c r="U67" s="5">
        <f t="shared" si="66"/>
        <v>6.5298656333554861E-2</v>
      </c>
      <c r="V67" s="5">
        <f t="shared" si="67"/>
        <v>3.7303405031807119E-3</v>
      </c>
      <c r="W67" s="5">
        <f t="shared" si="68"/>
        <v>2.4826717512209894E-2</v>
      </c>
      <c r="X67" s="5">
        <f t="shared" si="69"/>
        <v>2.3983511906522564E-2</v>
      </c>
      <c r="Y67" s="5">
        <f t="shared" si="70"/>
        <v>1.1584472314703286E-2</v>
      </c>
      <c r="Z67" s="5">
        <f t="shared" si="71"/>
        <v>2.0380499966601514E-2</v>
      </c>
      <c r="AA67" s="5">
        <f t="shared" si="72"/>
        <v>2.1026958838269397E-2</v>
      </c>
      <c r="AB67" s="5">
        <f t="shared" si="73"/>
        <v>1.0846961524761898E-2</v>
      </c>
      <c r="AC67" s="5">
        <f t="shared" si="74"/>
        <v>2.3237189429426409E-4</v>
      </c>
      <c r="AD67" s="5">
        <f t="shared" si="75"/>
        <v>6.4035520236752691E-3</v>
      </c>
      <c r="AE67" s="5">
        <f t="shared" si="76"/>
        <v>6.1860641113075576E-3</v>
      </c>
      <c r="AF67" s="5">
        <f t="shared" si="77"/>
        <v>2.9879814396544936E-3</v>
      </c>
      <c r="AG67" s="5">
        <f t="shared" si="78"/>
        <v>9.6216624152559507E-4</v>
      </c>
      <c r="AH67" s="5">
        <f t="shared" si="79"/>
        <v>4.9220760192067075E-3</v>
      </c>
      <c r="AI67" s="5">
        <f t="shared" si="80"/>
        <v>5.0782017136133343E-3</v>
      </c>
      <c r="AJ67" s="5">
        <f t="shared" si="81"/>
        <v>2.6196398169711418E-3</v>
      </c>
      <c r="AK67" s="5">
        <f t="shared" si="82"/>
        <v>9.0091114370453764E-4</v>
      </c>
      <c r="AL67" s="5">
        <f t="shared" si="83"/>
        <v>9.2640031695747014E-6</v>
      </c>
      <c r="AM67" s="5">
        <f t="shared" si="84"/>
        <v>1.3213338734691434E-3</v>
      </c>
      <c r="AN67" s="5">
        <f t="shared" si="85"/>
        <v>1.2764565702756872E-3</v>
      </c>
      <c r="AO67" s="5">
        <f t="shared" si="86"/>
        <v>6.1655173174443687E-4</v>
      </c>
      <c r="AP67" s="5">
        <f t="shared" si="87"/>
        <v>1.9853713097603361E-4</v>
      </c>
      <c r="AQ67" s="5">
        <f t="shared" si="88"/>
        <v>4.7948522013721165E-5</v>
      </c>
      <c r="AR67" s="5">
        <f t="shared" si="89"/>
        <v>9.5098088382724298E-4</v>
      </c>
      <c r="AS67" s="5">
        <f t="shared" si="90"/>
        <v>9.8114550344619912E-4</v>
      </c>
      <c r="AT67" s="5">
        <f t="shared" si="91"/>
        <v>5.0613346456476814E-4</v>
      </c>
      <c r="AU67" s="5">
        <f t="shared" si="92"/>
        <v>1.740625850447625E-4</v>
      </c>
      <c r="AV67" s="5">
        <f t="shared" si="93"/>
        <v>4.4895939955065052E-5</v>
      </c>
      <c r="AW67" s="5">
        <f t="shared" si="94"/>
        <v>2.5647869748996231E-7</v>
      </c>
      <c r="AX67" s="5">
        <f t="shared" si="95"/>
        <v>2.2720764958806278E-4</v>
      </c>
      <c r="AY67" s="5">
        <f t="shared" si="96"/>
        <v>2.1949085159841811E-4</v>
      </c>
      <c r="AZ67" s="5">
        <f t="shared" si="97"/>
        <v>1.0601807206479266E-4</v>
      </c>
      <c r="BA67" s="5">
        <f t="shared" si="98"/>
        <v>3.413910427240355E-5</v>
      </c>
      <c r="BB67" s="5">
        <f t="shared" si="99"/>
        <v>8.2449040372788726E-6</v>
      </c>
      <c r="BC67" s="5">
        <f t="shared" si="100"/>
        <v>1.5929754229407375E-6</v>
      </c>
      <c r="BD67" s="5">
        <f t="shared" si="101"/>
        <v>1.5311368581669466E-4</v>
      </c>
      <c r="BE67" s="5">
        <f t="shared" si="102"/>
        <v>1.5797037239122312E-4</v>
      </c>
      <c r="BF67" s="5">
        <f t="shared" si="103"/>
        <v>8.1490555270470765E-5</v>
      </c>
      <c r="BG67" s="5">
        <f t="shared" si="104"/>
        <v>2.8025131116964705E-5</v>
      </c>
      <c r="BH67" s="5">
        <f t="shared" si="105"/>
        <v>7.228518429371286E-6</v>
      </c>
      <c r="BI67" s="5">
        <f t="shared" si="106"/>
        <v>1.4915606557752871E-6</v>
      </c>
      <c r="BJ67" s="8">
        <f t="shared" si="107"/>
        <v>0.36286251506562311</v>
      </c>
      <c r="BK67" s="8">
        <f t="shared" si="108"/>
        <v>0.30870456936656754</v>
      </c>
      <c r="BL67" s="8">
        <f t="shared" si="109"/>
        <v>0.30810357185313814</v>
      </c>
      <c r="BM67" s="8">
        <f t="shared" si="110"/>
        <v>0.32254807901744675</v>
      </c>
      <c r="BN67" s="8">
        <f t="shared" si="111"/>
        <v>0.67728384286158261</v>
      </c>
    </row>
    <row r="68" spans="1:66" x14ac:dyDescent="0.25">
      <c r="A68" t="s">
        <v>122</v>
      </c>
      <c r="B68" t="s">
        <v>127</v>
      </c>
      <c r="C68" t="s">
        <v>123</v>
      </c>
      <c r="D68" t="s">
        <v>494</v>
      </c>
      <c r="E68">
        <f>VLOOKUP(A68,home!$A$2:$E$405,3,FALSE)</f>
        <v>1.36038961038961</v>
      </c>
      <c r="F68">
        <f>VLOOKUP(B68,home!$B$2:$E$405,3,FALSE)</f>
        <v>0.74</v>
      </c>
      <c r="G68">
        <f>VLOOKUP(C68,away!$B$2:$E$405,4,FALSE)</f>
        <v>1.1000000000000001</v>
      </c>
      <c r="H68">
        <f>VLOOKUP(A68,away!$A$2:$E$405,3,FALSE)</f>
        <v>1.1655844155844199</v>
      </c>
      <c r="I68">
        <f>VLOOKUP(C68,away!$B$2:$E$405,3,FALSE)</f>
        <v>0.74</v>
      </c>
      <c r="J68">
        <f>VLOOKUP(B68,home!$B$2:$E$405,4,FALSE)</f>
        <v>0.86</v>
      </c>
      <c r="K68" s="3">
        <f t="shared" si="56"/>
        <v>1.1073571428571427</v>
      </c>
      <c r="L68" s="3">
        <f t="shared" si="57"/>
        <v>0.74177792207792481</v>
      </c>
      <c r="M68" s="5">
        <f t="shared" si="58"/>
        <v>0.15737322508480164</v>
      </c>
      <c r="N68" s="5">
        <f t="shared" si="59"/>
        <v>0.17426836489212</v>
      </c>
      <c r="O68" s="5">
        <f t="shared" si="60"/>
        <v>0.11673598389410569</v>
      </c>
      <c r="P68" s="5">
        <f t="shared" si="61"/>
        <v>0.12926842559359433</v>
      </c>
      <c r="Q68" s="5">
        <f t="shared" si="62"/>
        <v>9.6488659318662004E-2</v>
      </c>
      <c r="R68" s="5">
        <f t="shared" si="63"/>
        <v>4.3296087782345907E-2</v>
      </c>
      <c r="S68" s="5">
        <f t="shared" si="64"/>
        <v>2.654569391718661E-2</v>
      </c>
      <c r="T68" s="5">
        <f t="shared" si="65"/>
        <v>7.1573157213481883E-2</v>
      </c>
      <c r="U68" s="5">
        <f t="shared" si="66"/>
        <v>4.7944232063550613E-2</v>
      </c>
      <c r="V68" s="5">
        <f t="shared" si="67"/>
        <v>2.4227755791756751E-3</v>
      </c>
      <c r="W68" s="5">
        <f t="shared" si="68"/>
        <v>3.561580203374326E-2</v>
      </c>
      <c r="X68" s="5">
        <f t="shared" si="69"/>
        <v>2.6419015625728799E-2</v>
      </c>
      <c r="Y68" s="5">
        <f t="shared" si="70"/>
        <v>9.7985212570986663E-3</v>
      </c>
      <c r="Z68" s="5">
        <f t="shared" si="71"/>
        <v>1.0705360676430659E-2</v>
      </c>
      <c r="AA68" s="5">
        <f t="shared" si="72"/>
        <v>1.1854657611907463E-2</v>
      </c>
      <c r="AB68" s="5">
        <f t="shared" si="73"/>
        <v>6.5636698913357642E-3</v>
      </c>
      <c r="AC68" s="5">
        <f t="shared" si="74"/>
        <v>1.2438122197958254E-4</v>
      </c>
      <c r="AD68" s="5">
        <f t="shared" si="75"/>
        <v>9.8598531951628911E-3</v>
      </c>
      <c r="AE68" s="5">
        <f t="shared" si="76"/>
        <v>7.3138214151013152E-3</v>
      </c>
      <c r="AF68" s="5">
        <f t="shared" si="77"/>
        <v>2.7126156258714404E-3</v>
      </c>
      <c r="AG68" s="5">
        <f t="shared" si="78"/>
        <v>6.7071946078500896E-4</v>
      </c>
      <c r="AH68" s="5">
        <f t="shared" si="79"/>
        <v>1.9852500494143659E-3</v>
      </c>
      <c r="AI68" s="5">
        <f t="shared" si="80"/>
        <v>2.1983808225764932E-3</v>
      </c>
      <c r="AJ68" s="5">
        <f t="shared" si="81"/>
        <v>1.2171963533001205E-3</v>
      </c>
      <c r="AK68" s="5">
        <f t="shared" si="82"/>
        <v>4.492903586955183E-4</v>
      </c>
      <c r="AL68" s="5">
        <f t="shared" si="83"/>
        <v>4.086734507739537E-6</v>
      </c>
      <c r="AM68" s="5">
        <f t="shared" si="84"/>
        <v>2.1836757726372892E-3</v>
      </c>
      <c r="AN68" s="5">
        <f t="shared" si="85"/>
        <v>1.6198024771187948E-3</v>
      </c>
      <c r="AO68" s="5">
        <f t="shared" si="86"/>
        <v>6.0076685782692752E-4</v>
      </c>
      <c r="AP68" s="5">
        <f t="shared" si="87"/>
        <v>1.4854519715071414E-4</v>
      </c>
      <c r="AQ68" s="5">
        <f t="shared" si="88"/>
        <v>2.7546886919278102E-5</v>
      </c>
      <c r="AR68" s="5">
        <f t="shared" si="89"/>
        <v>2.945229312919372E-4</v>
      </c>
      <c r="AS68" s="5">
        <f t="shared" si="90"/>
        <v>3.2614207170135017E-4</v>
      </c>
      <c r="AT68" s="5">
        <f t="shared" si="91"/>
        <v>1.8057787634235826E-4</v>
      </c>
      <c r="AU68" s="5">
        <f t="shared" si="92"/>
        <v>6.6654733736561434E-5</v>
      </c>
      <c r="AV68" s="5">
        <f t="shared" si="93"/>
        <v>1.8452648877105573E-5</v>
      </c>
      <c r="AW68" s="5">
        <f t="shared" si="94"/>
        <v>9.3247143913569533E-8</v>
      </c>
      <c r="AX68" s="5">
        <f t="shared" si="95"/>
        <v>4.0301816075233201E-4</v>
      </c>
      <c r="AY68" s="5">
        <f t="shared" si="96"/>
        <v>2.9894997384253186E-4</v>
      </c>
      <c r="AZ68" s="5">
        <f t="shared" si="97"/>
        <v>1.1087724520108162E-4</v>
      </c>
      <c r="BA68" s="5">
        <f t="shared" si="98"/>
        <v>2.7415430850327632E-5</v>
      </c>
      <c r="BB68" s="5">
        <f t="shared" si="99"/>
        <v>5.0840403322567663E-6</v>
      </c>
      <c r="BC68" s="5">
        <f t="shared" si="100"/>
        <v>7.5424577468435756E-7</v>
      </c>
      <c r="BD68" s="5">
        <f t="shared" si="101"/>
        <v>3.6411767996338753E-5</v>
      </c>
      <c r="BE68" s="5">
        <f t="shared" si="102"/>
        <v>4.032083137480283E-5</v>
      </c>
      <c r="BF68" s="5">
        <f t="shared" si="103"/>
        <v>2.232478031441315E-5</v>
      </c>
      <c r="BG68" s="5">
        <f t="shared" si="104"/>
        <v>8.2405016479606445E-6</v>
      </c>
      <c r="BH68" s="5">
        <f t="shared" si="105"/>
        <v>2.2812945901488196E-6</v>
      </c>
      <c r="BI68" s="5">
        <f t="shared" si="106"/>
        <v>5.0524157187253052E-7</v>
      </c>
      <c r="BJ68" s="8">
        <f t="shared" si="107"/>
        <v>0.44014696632616168</v>
      </c>
      <c r="BK68" s="8">
        <f t="shared" si="108"/>
        <v>0.31603753810508817</v>
      </c>
      <c r="BL68" s="8">
        <f t="shared" si="109"/>
        <v>0.2332411835066768</v>
      </c>
      <c r="BM68" s="8">
        <f t="shared" si="110"/>
        <v>0.28240144532202893</v>
      </c>
      <c r="BN68" s="8">
        <f t="shared" si="111"/>
        <v>0.71743074656562955</v>
      </c>
    </row>
    <row r="69" spans="1:66" x14ac:dyDescent="0.25">
      <c r="A69" t="s">
        <v>122</v>
      </c>
      <c r="B69" t="s">
        <v>130</v>
      </c>
      <c r="C69" t="s">
        <v>128</v>
      </c>
      <c r="D69" t="s">
        <v>494</v>
      </c>
      <c r="E69">
        <f>VLOOKUP(A69,home!$A$2:$E$405,3,FALSE)</f>
        <v>1.36038961038961</v>
      </c>
      <c r="F69">
        <f>VLOOKUP(B69,home!$B$2:$E$405,3,FALSE)</f>
        <v>1.1599999999999999</v>
      </c>
      <c r="G69">
        <f>VLOOKUP(C69,away!$B$2:$E$405,4,FALSE)</f>
        <v>1.1299999999999999</v>
      </c>
      <c r="H69">
        <f>VLOOKUP(A69,away!$A$2:$E$405,3,FALSE)</f>
        <v>1.1655844155844199</v>
      </c>
      <c r="I69">
        <f>VLOOKUP(C69,away!$B$2:$E$405,3,FALSE)</f>
        <v>0.9</v>
      </c>
      <c r="J69">
        <f>VLOOKUP(B69,home!$B$2:$E$405,4,FALSE)</f>
        <v>0.74</v>
      </c>
      <c r="K69" s="3">
        <f t="shared" si="56"/>
        <v>1.7831987012987005</v>
      </c>
      <c r="L69" s="3">
        <f t="shared" si="57"/>
        <v>0.77627922077922373</v>
      </c>
      <c r="M69" s="5">
        <f t="shared" si="58"/>
        <v>7.7345110078687732E-2</v>
      </c>
      <c r="N69" s="5">
        <f t="shared" si="59"/>
        <v>0.137921699844121</v>
      </c>
      <c r="O69" s="5">
        <f t="shared" si="60"/>
        <v>6.0041401782966991E-2</v>
      </c>
      <c r="P69" s="5">
        <f t="shared" si="61"/>
        <v>0.10706574968354023</v>
      </c>
      <c r="Q69" s="5">
        <f t="shared" si="62"/>
        <v>0.12297089802147289</v>
      </c>
      <c r="R69" s="5">
        <f t="shared" si="63"/>
        <v>2.3304446295286954E-2</v>
      </c>
      <c r="S69" s="5">
        <f t="shared" si="64"/>
        <v>3.7051711296410446E-2</v>
      </c>
      <c r="T69" s="5">
        <f t="shared" si="65"/>
        <v>9.5459752894630351E-2</v>
      </c>
      <c r="U69" s="5">
        <f t="shared" si="66"/>
        <v>4.1556458368241012E-2</v>
      </c>
      <c r="V69" s="5">
        <f t="shared" si="67"/>
        <v>5.6988006136428314E-3</v>
      </c>
      <c r="W69" s="5">
        <f t="shared" si="68"/>
        <v>7.3093848549808493E-2</v>
      </c>
      <c r="X69" s="5">
        <f t="shared" si="69"/>
        <v>5.674123579599992E-2</v>
      </c>
      <c r="Y69" s="5">
        <f t="shared" si="70"/>
        <v>2.2023521154884505E-2</v>
      </c>
      <c r="Z69" s="5">
        <f t="shared" si="71"/>
        <v>6.0302524702655416E-3</v>
      </c>
      <c r="AA69" s="5">
        <f t="shared" si="72"/>
        <v>1.0753138373480794E-2</v>
      </c>
      <c r="AB69" s="5">
        <f t="shared" si="73"/>
        <v>9.5874911912380879E-3</v>
      </c>
      <c r="AC69" s="5">
        <f t="shared" si="74"/>
        <v>4.9303889361585937E-4</v>
      </c>
      <c r="AD69" s="5">
        <f t="shared" si="75"/>
        <v>3.2585213951735602E-2</v>
      </c>
      <c r="AE69" s="5">
        <f t="shared" si="76"/>
        <v>2.5295224495377602E-2</v>
      </c>
      <c r="AF69" s="5">
        <f t="shared" si="77"/>
        <v>9.8180785803536272E-3</v>
      </c>
      <c r="AG69" s="5">
        <f t="shared" si="78"/>
        <v>2.5405234633020342E-3</v>
      </c>
      <c r="AH69" s="5">
        <f t="shared" si="79"/>
        <v>1.1702899221799306E-3</v>
      </c>
      <c r="AI69" s="5">
        <f t="shared" si="80"/>
        <v>2.0868594693742096E-3</v>
      </c>
      <c r="AJ69" s="5">
        <f t="shared" si="81"/>
        <v>1.8606425477904933E-3</v>
      </c>
      <c r="AK69" s="5">
        <f t="shared" si="82"/>
        <v>1.1059651249337046E-3</v>
      </c>
      <c r="AL69" s="5">
        <f t="shared" si="83"/>
        <v>2.729976269445931E-5</v>
      </c>
      <c r="AM69" s="5">
        <f t="shared" si="84"/>
        <v>1.1621182240055041E-2</v>
      </c>
      <c r="AN69" s="5">
        <f t="shared" si="85"/>
        <v>9.0212822938432798E-3</v>
      </c>
      <c r="AO69" s="5">
        <f t="shared" si="86"/>
        <v>3.5015169947470344E-3</v>
      </c>
      <c r="AP69" s="5">
        <f t="shared" si="87"/>
        <v>9.0605162807581244E-4</v>
      </c>
      <c r="AQ69" s="5">
        <f t="shared" si="88"/>
        <v>1.7583726295710965E-4</v>
      </c>
      <c r="AR69" s="5">
        <f t="shared" si="89"/>
        <v>1.8169434977512302E-4</v>
      </c>
      <c r="AS69" s="5">
        <f t="shared" si="90"/>
        <v>3.2399712855231123E-4</v>
      </c>
      <c r="AT69" s="5">
        <f t="shared" si="91"/>
        <v>2.8887562942949476E-4</v>
      </c>
      <c r="AU69" s="5">
        <f t="shared" si="92"/>
        <v>1.7170754907850665E-4</v>
      </c>
      <c r="AV69" s="5">
        <f t="shared" si="93"/>
        <v>7.6547169629993982E-5</v>
      </c>
      <c r="AW69" s="5">
        <f t="shared" si="94"/>
        <v>1.0497214497793007E-6</v>
      </c>
      <c r="AX69" s="5">
        <f t="shared" si="95"/>
        <v>3.4538128463369442E-3</v>
      </c>
      <c r="AY69" s="5">
        <f t="shared" si="96"/>
        <v>2.6811231450717156E-3</v>
      </c>
      <c r="AZ69" s="5">
        <f t="shared" si="97"/>
        <v>1.0406500929347065E-3</v>
      </c>
      <c r="BA69" s="5">
        <f t="shared" si="98"/>
        <v>2.6927834774906025E-4</v>
      </c>
      <c r="BB69" s="5">
        <f t="shared" si="99"/>
        <v>5.2258796490839321E-5</v>
      </c>
      <c r="BC69" s="5">
        <f t="shared" si="100"/>
        <v>8.1134835637537569E-6</v>
      </c>
      <c r="BD69" s="5">
        <f t="shared" si="101"/>
        <v>2.3507591377236694E-5</v>
      </c>
      <c r="BE69" s="5">
        <f t="shared" si="102"/>
        <v>4.1918706414549009E-5</v>
      </c>
      <c r="BF69" s="5">
        <f t="shared" si="103"/>
        <v>3.7374691419272651E-5</v>
      </c>
      <c r="BG69" s="5">
        <f t="shared" si="104"/>
        <v>2.2215500400095566E-5</v>
      </c>
      <c r="BH69" s="5">
        <f t="shared" si="105"/>
        <v>9.9036628655377956E-6</v>
      </c>
      <c r="BI69" s="5">
        <f t="shared" si="106"/>
        <v>3.5320397519854315E-6</v>
      </c>
      <c r="BJ69" s="8">
        <f t="shared" si="107"/>
        <v>0.61118110388351132</v>
      </c>
      <c r="BK69" s="8">
        <f t="shared" si="108"/>
        <v>0.23036283347366326</v>
      </c>
      <c r="BL69" s="8">
        <f t="shared" si="109"/>
        <v>0.15264796709418627</v>
      </c>
      <c r="BM69" s="8">
        <f t="shared" si="110"/>
        <v>0.46889277779192873</v>
      </c>
      <c r="BN69" s="8">
        <f t="shared" si="111"/>
        <v>0.52864930570607571</v>
      </c>
    </row>
    <row r="70" spans="1:66" x14ac:dyDescent="0.25">
      <c r="A70" t="s">
        <v>122</v>
      </c>
      <c r="B70" t="s">
        <v>131</v>
      </c>
      <c r="C70" t="s">
        <v>126</v>
      </c>
      <c r="D70" t="s">
        <v>494</v>
      </c>
      <c r="E70">
        <f>VLOOKUP(A70,home!$A$2:$E$405,3,FALSE)</f>
        <v>1.36038961038961</v>
      </c>
      <c r="F70">
        <f>VLOOKUP(B70,home!$B$2:$E$405,3,FALSE)</f>
        <v>0.86</v>
      </c>
      <c r="G70">
        <f>VLOOKUP(C70,away!$B$2:$E$405,4,FALSE)</f>
        <v>0.61</v>
      </c>
      <c r="H70">
        <f>VLOOKUP(A70,away!$A$2:$E$405,3,FALSE)</f>
        <v>1.1655844155844199</v>
      </c>
      <c r="I70">
        <f>VLOOKUP(C70,away!$B$2:$E$405,3,FALSE)</f>
        <v>0.86</v>
      </c>
      <c r="J70">
        <f>VLOOKUP(B70,home!$B$2:$E$405,4,FALSE)</f>
        <v>0.71</v>
      </c>
      <c r="K70" s="3">
        <f t="shared" si="56"/>
        <v>0.71366038961038936</v>
      </c>
      <c r="L70" s="3">
        <f t="shared" si="57"/>
        <v>0.71170584415584681</v>
      </c>
      <c r="M70" s="5">
        <f t="shared" si="58"/>
        <v>0.24042039701544077</v>
      </c>
      <c r="N70" s="5">
        <f t="shared" si="59"/>
        <v>0.17157851420432391</v>
      </c>
      <c r="O70" s="5">
        <f t="shared" si="60"/>
        <v>0.17110860161015809</v>
      </c>
      <c r="P70" s="5">
        <f t="shared" si="61"/>
        <v>0.1221134312907943</v>
      </c>
      <c r="Q70" s="5">
        <f t="shared" si="62"/>
        <v>6.1224394647914772E-2</v>
      </c>
      <c r="R70" s="5">
        <f t="shared" si="63"/>
        <v>6.0889495875642026E-2</v>
      </c>
      <c r="S70" s="5">
        <f t="shared" si="64"/>
        <v>1.550584963539289E-2</v>
      </c>
      <c r="T70" s="5">
        <f t="shared" si="65"/>
        <v>4.357375947582489E-2</v>
      </c>
      <c r="U70" s="5">
        <f t="shared" si="66"/>
        <v>4.3454421349790877E-2</v>
      </c>
      <c r="V70" s="5">
        <f t="shared" si="67"/>
        <v>8.7507481226974419E-4</v>
      </c>
      <c r="W70" s="5">
        <f t="shared" si="68"/>
        <v>1.4564475112697031E-2</v>
      </c>
      <c r="X70" s="5">
        <f t="shared" si="69"/>
        <v>1.0365622054768861E-2</v>
      </c>
      <c r="Y70" s="5">
        <f t="shared" si="70"/>
        <v>3.6886368973448676E-3</v>
      </c>
      <c r="Z70" s="5">
        <f t="shared" si="71"/>
        <v>1.444513668746592E-2</v>
      </c>
      <c r="AA70" s="5">
        <f t="shared" si="72"/>
        <v>1.0308921876352255E-2</v>
      </c>
      <c r="AB70" s="5">
        <f t="shared" si="73"/>
        <v>3.6785346013703084E-3</v>
      </c>
      <c r="AC70" s="5">
        <f t="shared" si="74"/>
        <v>2.7779045915232621E-5</v>
      </c>
      <c r="AD70" s="5">
        <f t="shared" si="75"/>
        <v>2.5985222458495454E-3</v>
      </c>
      <c r="AE70" s="5">
        <f t="shared" si="76"/>
        <v>1.8493834685400976E-3</v>
      </c>
      <c r="AF70" s="5">
        <f t="shared" si="77"/>
        <v>6.5810851132259908E-4</v>
      </c>
      <c r="AG70" s="5">
        <f t="shared" si="78"/>
        <v>1.5612655786566599E-4</v>
      </c>
      <c r="AH70" s="5">
        <f t="shared" si="79"/>
        <v>2.5701720500248813E-3</v>
      </c>
      <c r="AI70" s="5">
        <f t="shared" si="80"/>
        <v>1.8342299865864895E-3</v>
      </c>
      <c r="AJ70" s="5">
        <f t="shared" si="81"/>
        <v>6.5450864343118674E-4</v>
      </c>
      <c r="AK70" s="5">
        <f t="shared" si="82"/>
        <v>1.5569896449148937E-4</v>
      </c>
      <c r="AL70" s="5">
        <f t="shared" si="83"/>
        <v>5.6437717544834115E-7</v>
      </c>
      <c r="AM70" s="5">
        <f t="shared" si="84"/>
        <v>3.7089247967685016E-4</v>
      </c>
      <c r="AN70" s="5">
        <f t="shared" si="85"/>
        <v>2.6396634533946788E-4</v>
      </c>
      <c r="AO70" s="5">
        <f t="shared" si="86"/>
        <v>9.3933195319279884E-5</v>
      </c>
      <c r="AP70" s="5">
        <f t="shared" si="87"/>
        <v>2.2284268022988042E-5</v>
      </c>
      <c r="AQ70" s="5">
        <f t="shared" si="88"/>
        <v>3.9649609461739617E-6</v>
      </c>
      <c r="AR70" s="5">
        <f t="shared" si="89"/>
        <v>3.658412936977444E-4</v>
      </c>
      <c r="AS70" s="5">
        <f t="shared" si="90"/>
        <v>2.6108644019590111E-4</v>
      </c>
      <c r="AT70" s="5">
        <f t="shared" si="91"/>
        <v>9.3163525316098213E-5</v>
      </c>
      <c r="AU70" s="5">
        <f t="shared" si="92"/>
        <v>2.2162372591521339E-5</v>
      </c>
      <c r="AV70" s="5">
        <f t="shared" si="93"/>
        <v>3.9541018645889335E-6</v>
      </c>
      <c r="AW70" s="5">
        <f t="shared" si="94"/>
        <v>7.9626763845222738E-9</v>
      </c>
      <c r="AX70" s="5">
        <f t="shared" si="95"/>
        <v>4.4115211924957367E-5</v>
      </c>
      <c r="AY70" s="5">
        <f t="shared" si="96"/>
        <v>3.139705414316586E-5</v>
      </c>
      <c r="AZ70" s="5">
        <f t="shared" si="97"/>
        <v>1.1172733461484344E-5</v>
      </c>
      <c r="BA70" s="5">
        <f t="shared" si="98"/>
        <v>2.6505665665779968E-6</v>
      </c>
      <c r="BB70" s="5">
        <f t="shared" si="99"/>
        <v>4.7160592893941446E-7</v>
      </c>
      <c r="BC70" s="5">
        <f t="shared" si="100"/>
        <v>6.7128939152945678E-8</v>
      </c>
      <c r="BD70" s="5">
        <f t="shared" si="101"/>
        <v>4.3395231126370017E-5</v>
      </c>
      <c r="BE70" s="5">
        <f t="shared" si="102"/>
        <v>3.0969457552878115E-5</v>
      </c>
      <c r="BF70" s="5">
        <f t="shared" si="103"/>
        <v>1.1050837571604706E-5</v>
      </c>
      <c r="BG70" s="5">
        <f t="shared" si="104"/>
        <v>2.6288483489575142E-6</v>
      </c>
      <c r="BH70" s="5">
        <f t="shared" si="105"/>
        <v>4.6902623423591213E-7</v>
      </c>
      <c r="BI70" s="5">
        <f t="shared" si="106"/>
        <v>6.6945089012458968E-8</v>
      </c>
      <c r="BJ70" s="8">
        <f t="shared" si="107"/>
        <v>0.31110245872672126</v>
      </c>
      <c r="BK70" s="8">
        <f t="shared" si="108"/>
        <v>0.37897449323113147</v>
      </c>
      <c r="BL70" s="8">
        <f t="shared" si="109"/>
        <v>0.29548937303743644</v>
      </c>
      <c r="BM70" s="8">
        <f t="shared" si="110"/>
        <v>0.17264523794701458</v>
      </c>
      <c r="BN70" s="8">
        <f t="shared" si="111"/>
        <v>0.82733483464427393</v>
      </c>
    </row>
    <row r="71" spans="1:66" x14ac:dyDescent="0.25">
      <c r="A71" t="s">
        <v>122</v>
      </c>
      <c r="B71" t="s">
        <v>133</v>
      </c>
      <c r="C71" t="s">
        <v>141</v>
      </c>
      <c r="D71" t="s">
        <v>494</v>
      </c>
      <c r="E71">
        <f>VLOOKUP(A71,home!$A$2:$E$405,3,FALSE)</f>
        <v>1.36038961038961</v>
      </c>
      <c r="F71">
        <f>VLOOKUP(B71,home!$B$2:$E$405,3,FALSE)</f>
        <v>0.51</v>
      </c>
      <c r="G71">
        <f>VLOOKUP(C71,away!$B$2:$E$405,4,FALSE)</f>
        <v>1.1000000000000001</v>
      </c>
      <c r="H71">
        <f>VLOOKUP(A71,away!$A$2:$E$405,3,FALSE)</f>
        <v>1.1655844155844199</v>
      </c>
      <c r="I71">
        <f>VLOOKUP(C71,away!$B$2:$E$405,3,FALSE)</f>
        <v>0.55000000000000004</v>
      </c>
      <c r="J71">
        <f>VLOOKUP(B71,home!$B$2:$E$405,4,FALSE)</f>
        <v>1.32</v>
      </c>
      <c r="K71" s="3">
        <f t="shared" si="56"/>
        <v>0.76317857142857126</v>
      </c>
      <c r="L71" s="3">
        <f t="shared" si="57"/>
        <v>0.84621428571428903</v>
      </c>
      <c r="M71" s="5">
        <f t="shared" si="58"/>
        <v>0.20000901126124898</v>
      </c>
      <c r="N71" s="5">
        <f t="shared" si="59"/>
        <v>0.15264259148720102</v>
      </c>
      <c r="O71" s="5">
        <f t="shared" si="60"/>
        <v>0.16925048260085898</v>
      </c>
      <c r="P71" s="5">
        <f t="shared" si="61"/>
        <v>0.12916834152491982</v>
      </c>
      <c r="Q71" s="5">
        <f t="shared" si="62"/>
        <v>5.824677745517854E-2</v>
      </c>
      <c r="R71" s="5">
        <f t="shared" si="63"/>
        <v>7.1611088120442284E-2</v>
      </c>
      <c r="S71" s="5">
        <f t="shared" si="64"/>
        <v>2.0854635932509705E-2</v>
      </c>
      <c r="T71" s="5">
        <f t="shared" si="65"/>
        <v>4.9289255179393053E-2</v>
      </c>
      <c r="U71" s="5">
        <f t="shared" si="66"/>
        <v>5.4652047930204679E-2</v>
      </c>
      <c r="V71" s="5">
        <f t="shared" si="67"/>
        <v>1.4964652061988733E-3</v>
      </c>
      <c r="W71" s="5">
        <f t="shared" si="68"/>
        <v>1.4817564136187025E-2</v>
      </c>
      <c r="X71" s="5">
        <f t="shared" si="69"/>
        <v>1.2538834451529167E-2</v>
      </c>
      <c r="Y71" s="5">
        <f t="shared" si="70"/>
        <v>5.3052704195452362E-3</v>
      </c>
      <c r="Z71" s="5">
        <f t="shared" si="71"/>
        <v>2.0199441927687699E-2</v>
      </c>
      <c r="AA71" s="5">
        <f t="shared" si="72"/>
        <v>1.5415781234027082E-2</v>
      </c>
      <c r="AB71" s="5">
        <f t="shared" si="73"/>
        <v>5.8824969498200838E-3</v>
      </c>
      <c r="AC71" s="5">
        <f t="shared" si="74"/>
        <v>6.0402256258211505E-5</v>
      </c>
      <c r="AD71" s="5">
        <f t="shared" si="75"/>
        <v>2.8271118573766105E-3</v>
      </c>
      <c r="AE71" s="5">
        <f t="shared" si="76"/>
        <v>2.3923424410243451E-3</v>
      </c>
      <c r="AF71" s="5">
        <f t="shared" si="77"/>
        <v>1.0122171749576974E-3</v>
      </c>
      <c r="AG71" s="5">
        <f t="shared" si="78"/>
        <v>2.8551754456485452E-4</v>
      </c>
      <c r="AH71" s="5">
        <f t="shared" si="79"/>
        <v>4.2732640806663761E-3</v>
      </c>
      <c r="AI71" s="5">
        <f t="shared" si="80"/>
        <v>3.261263576419992E-3</v>
      </c>
      <c r="AJ71" s="5">
        <f t="shared" si="81"/>
        <v>1.2444632386521212E-3</v>
      </c>
      <c r="AK71" s="5">
        <f t="shared" si="82"/>
        <v>3.1658255888996641E-4</v>
      </c>
      <c r="AL71" s="5">
        <f t="shared" si="83"/>
        <v>1.5603415498205633E-6</v>
      </c>
      <c r="AM71" s="5">
        <f t="shared" si="84"/>
        <v>4.3151823771629141E-4</v>
      </c>
      <c r="AN71" s="5">
        <f t="shared" si="85"/>
        <v>3.6515689730178024E-4</v>
      </c>
      <c r="AO71" s="5">
        <f t="shared" si="86"/>
        <v>1.5450049151193596E-4</v>
      </c>
      <c r="AP71" s="5">
        <f t="shared" si="87"/>
        <v>4.358017435575983E-5</v>
      </c>
      <c r="AQ71" s="5">
        <f t="shared" si="88"/>
        <v>9.2195415284408699E-6</v>
      </c>
      <c r="AR71" s="5">
        <f t="shared" si="89"/>
        <v>7.2321942233792525E-4</v>
      </c>
      <c r="AS71" s="5">
        <f t="shared" si="90"/>
        <v>5.5194556556925438E-4</v>
      </c>
      <c r="AT71" s="5">
        <f t="shared" si="91"/>
        <v>2.1061651411873918E-4</v>
      </c>
      <c r="AU71" s="5">
        <f t="shared" si="92"/>
        <v>5.3579336788134968E-5</v>
      </c>
      <c r="AV71" s="5">
        <f t="shared" si="93"/>
        <v>1.0222650427014782E-5</v>
      </c>
      <c r="AW71" s="5">
        <f t="shared" si="94"/>
        <v>2.7991340230650282E-8</v>
      </c>
      <c r="AX71" s="5">
        <f t="shared" si="95"/>
        <v>5.4887578700948962E-5</v>
      </c>
      <c r="AY71" s="5">
        <f t="shared" si="96"/>
        <v>4.644665320501034E-5</v>
      </c>
      <c r="AZ71" s="5">
        <f t="shared" si="97"/>
        <v>1.9651910732848557E-5</v>
      </c>
      <c r="BA71" s="5">
        <f t="shared" si="98"/>
        <v>5.5432425345728052E-6</v>
      </c>
      <c r="BB71" s="5">
        <f t="shared" si="99"/>
        <v>1.1726927554836479E-6</v>
      </c>
      <c r="BC71" s="5">
        <f t="shared" si="100"/>
        <v>1.9846987248878334E-7</v>
      </c>
      <c r="BD71" s="5">
        <f t="shared" si="101"/>
        <v>1.0199976781473129E-4</v>
      </c>
      <c r="BE71" s="5">
        <f t="shared" si="102"/>
        <v>7.7844037086892594E-5</v>
      </c>
      <c r="BF71" s="5">
        <f t="shared" si="103"/>
        <v>2.9704450509103705E-5</v>
      </c>
      <c r="BG71" s="5">
        <f t="shared" si="104"/>
        <v>7.5566000348694883E-6</v>
      </c>
      <c r="BH71" s="5">
        <f t="shared" si="105"/>
        <v>1.4417588048671965E-6</v>
      </c>
      <c r="BI71" s="5">
        <f t="shared" si="106"/>
        <v>2.200638850086223E-7</v>
      </c>
      <c r="BJ71" s="8">
        <f t="shared" si="107"/>
        <v>0.30048935803717303</v>
      </c>
      <c r="BK71" s="8">
        <f t="shared" si="108"/>
        <v>0.35163686317589038</v>
      </c>
      <c r="BL71" s="8">
        <f t="shared" si="109"/>
        <v>0.32767582045735799</v>
      </c>
      <c r="BM71" s="8">
        <f t="shared" si="110"/>
        <v>0.21902677248639491</v>
      </c>
      <c r="BN71" s="8">
        <f t="shared" si="111"/>
        <v>0.78092829244984963</v>
      </c>
    </row>
    <row r="72" spans="1:66" x14ac:dyDescent="0.25">
      <c r="A72" t="s">
        <v>122</v>
      </c>
      <c r="B72" t="s">
        <v>135</v>
      </c>
      <c r="C72" t="s">
        <v>139</v>
      </c>
      <c r="D72" t="s">
        <v>494</v>
      </c>
      <c r="E72">
        <f>VLOOKUP(A72,home!$A$2:$E$405,3,FALSE)</f>
        <v>1.36038961038961</v>
      </c>
      <c r="F72">
        <f>VLOOKUP(B72,home!$B$2:$E$405,3,FALSE)</f>
        <v>0.6</v>
      </c>
      <c r="G72">
        <f>VLOOKUP(C72,away!$B$2:$E$405,4,FALSE)</f>
        <v>0.89</v>
      </c>
      <c r="H72">
        <f>VLOOKUP(A72,away!$A$2:$E$405,3,FALSE)</f>
        <v>1.1655844155844199</v>
      </c>
      <c r="I72">
        <f>VLOOKUP(C72,away!$B$2:$E$405,3,FALSE)</f>
        <v>1.05</v>
      </c>
      <c r="J72">
        <f>VLOOKUP(B72,home!$B$2:$E$405,4,FALSE)</f>
        <v>1.0900000000000001</v>
      </c>
      <c r="K72" s="3">
        <f t="shared" si="56"/>
        <v>0.72644805194805173</v>
      </c>
      <c r="L72" s="3">
        <f t="shared" si="57"/>
        <v>1.3340113636363689</v>
      </c>
      <c r="M72" s="5">
        <f t="shared" si="58"/>
        <v>0.12739542900308345</v>
      </c>
      <c r="N72" s="5">
        <f t="shared" si="59"/>
        <v>9.2546161226376294E-2</v>
      </c>
      <c r="O72" s="5">
        <f t="shared" si="60"/>
        <v>0.16994694996544354</v>
      </c>
      <c r="P72" s="5">
        <f t="shared" si="61"/>
        <v>0.12345763073690946</v>
      </c>
      <c r="Q72" s="5">
        <f t="shared" si="62"/>
        <v>3.3614989269085682E-2</v>
      </c>
      <c r="R72" s="5">
        <f t="shared" si="63"/>
        <v>0.11335558123462156</v>
      </c>
      <c r="S72" s="5">
        <f t="shared" si="64"/>
        <v>2.9910387496717386E-2</v>
      </c>
      <c r="T72" s="5">
        <f t="shared" si="65"/>
        <v>4.4842777673474894E-2</v>
      </c>
      <c r="U72" s="5">
        <f t="shared" si="66"/>
        <v>8.2346941165329951E-2</v>
      </c>
      <c r="V72" s="5">
        <f t="shared" si="67"/>
        <v>3.2206506794231087E-3</v>
      </c>
      <c r="W72" s="5">
        <f t="shared" si="68"/>
        <v>8.1398478235939868E-3</v>
      </c>
      <c r="X72" s="5">
        <f t="shared" si="69"/>
        <v>1.0858649494945144E-2</v>
      </c>
      <c r="Y72" s="5">
        <f t="shared" si="70"/>
        <v>7.2427809100005704E-3</v>
      </c>
      <c r="Z72" s="5">
        <f t="shared" si="71"/>
        <v>5.0405877832863592E-2</v>
      </c>
      <c r="AA72" s="5">
        <f t="shared" si="72"/>
        <v>3.6617251758415237E-2</v>
      </c>
      <c r="AB72" s="5">
        <f t="shared" si="73"/>
        <v>1.3300265603796059E-2</v>
      </c>
      <c r="AC72" s="5">
        <f t="shared" si="74"/>
        <v>1.9506876415438876E-4</v>
      </c>
      <c r="AD72" s="5">
        <f t="shared" si="75"/>
        <v>1.4782941486508599E-3</v>
      </c>
      <c r="AE72" s="5">
        <f t="shared" si="76"/>
        <v>1.9720611930973985E-3</v>
      </c>
      <c r="AF72" s="5">
        <f t="shared" si="77"/>
        <v>1.3153760206891126E-3</v>
      </c>
      <c r="AG72" s="5">
        <f t="shared" si="78"/>
        <v>5.8490885301802154E-4</v>
      </c>
      <c r="AH72" s="5">
        <f t="shared" si="79"/>
        <v>1.6810503455776636E-2</v>
      </c>
      <c r="AI72" s="5">
        <f t="shared" si="80"/>
        <v>1.221195748771493E-2</v>
      </c>
      <c r="AJ72" s="5">
        <f t="shared" si="81"/>
        <v>4.4356763637114667E-3</v>
      </c>
      <c r="AK72" s="5">
        <f t="shared" si="82"/>
        <v>1.0740961511634044E-3</v>
      </c>
      <c r="AL72" s="5">
        <f t="shared" si="83"/>
        <v>7.5615672058987063E-6</v>
      </c>
      <c r="AM72" s="5">
        <f t="shared" si="84"/>
        <v>2.1478078089872421E-4</v>
      </c>
      <c r="AN72" s="5">
        <f t="shared" si="85"/>
        <v>2.865200024095912E-4</v>
      </c>
      <c r="AO72" s="5">
        <f t="shared" si="86"/>
        <v>1.9111046956175727E-4</v>
      </c>
      <c r="AP72" s="5">
        <f t="shared" si="87"/>
        <v>8.4981179368422233E-5</v>
      </c>
      <c r="AQ72" s="5">
        <f t="shared" si="88"/>
        <v>2.8341464743173939E-5</v>
      </c>
      <c r="AR72" s="5">
        <f t="shared" si="89"/>
        <v>4.485080527690896E-3</v>
      </c>
      <c r="AS72" s="5">
        <f t="shared" si="90"/>
        <v>3.2581780121711912E-3</v>
      </c>
      <c r="AT72" s="5">
        <f t="shared" si="91"/>
        <v>1.1834485349208686E-3</v>
      </c>
      <c r="AU72" s="5">
        <f t="shared" si="92"/>
        <v>2.8657129425801363E-4</v>
      </c>
      <c r="AV72" s="5">
        <f t="shared" si="93"/>
        <v>5.2044789614491466E-5</v>
      </c>
      <c r="AW72" s="5">
        <f t="shared" si="94"/>
        <v>2.0355107871683248E-7</v>
      </c>
      <c r="AX72" s="5">
        <f t="shared" si="95"/>
        <v>2.6004513313293245E-5</v>
      </c>
      <c r="AY72" s="5">
        <f t="shared" si="96"/>
        <v>3.4690316265766426E-5</v>
      </c>
      <c r="AZ72" s="5">
        <f t="shared" si="97"/>
        <v>2.3138638053335991E-5</v>
      </c>
      <c r="BA72" s="5">
        <f t="shared" si="98"/>
        <v>1.0289068700739712E-5</v>
      </c>
      <c r="BB72" s="5">
        <f t="shared" si="99"/>
        <v>3.4314336420055152E-6</v>
      </c>
      <c r="BC72" s="5">
        <f t="shared" si="100"/>
        <v>9.1551429439989763E-7</v>
      </c>
      <c r="BD72" s="5">
        <f t="shared" si="101"/>
        <v>9.9719139846064244E-4</v>
      </c>
      <c r="BE72" s="5">
        <f t="shared" si="102"/>
        <v>7.2440774883108703E-4</v>
      </c>
      <c r="BF72" s="5">
        <f t="shared" si="103"/>
        <v>2.6312229897720835E-4</v>
      </c>
      <c r="BG72" s="5">
        <f t="shared" si="104"/>
        <v>6.3714893838695286E-5</v>
      </c>
      <c r="BH72" s="5">
        <f t="shared" si="105"/>
        <v>1.1571390127299277E-5</v>
      </c>
      <c r="BI72" s="5">
        <f t="shared" si="106"/>
        <v>1.6812027632614961E-6</v>
      </c>
      <c r="BJ72" s="8">
        <f t="shared" si="107"/>
        <v>0.20350004999418317</v>
      </c>
      <c r="BK72" s="8">
        <f t="shared" si="108"/>
        <v>0.28422141856375943</v>
      </c>
      <c r="BL72" s="8">
        <f t="shared" si="109"/>
        <v>0.46142623527762644</v>
      </c>
      <c r="BM72" s="8">
        <f t="shared" si="110"/>
        <v>0.33920235346772565</v>
      </c>
      <c r="BN72" s="8">
        <f t="shared" si="111"/>
        <v>0.66031674143551999</v>
      </c>
    </row>
    <row r="73" spans="1:66" x14ac:dyDescent="0.25">
      <c r="A73" t="s">
        <v>122</v>
      </c>
      <c r="B73" t="s">
        <v>138</v>
      </c>
      <c r="C73" t="s">
        <v>142</v>
      </c>
      <c r="D73" t="s">
        <v>494</v>
      </c>
      <c r="E73">
        <f>VLOOKUP(A73,home!$A$2:$E$405,3,FALSE)</f>
        <v>1.36038961038961</v>
      </c>
      <c r="F73">
        <f>VLOOKUP(B73,home!$B$2:$E$405,3,FALSE)</f>
        <v>0.96</v>
      </c>
      <c r="G73">
        <f>VLOOKUP(C73,away!$B$2:$E$405,4,FALSE)</f>
        <v>0.9</v>
      </c>
      <c r="H73">
        <f>VLOOKUP(A73,away!$A$2:$E$405,3,FALSE)</f>
        <v>1.1655844155844199</v>
      </c>
      <c r="I73">
        <f>VLOOKUP(C73,away!$B$2:$E$405,3,FALSE)</f>
        <v>0.74</v>
      </c>
      <c r="J73">
        <f>VLOOKUP(B73,home!$B$2:$E$405,4,FALSE)</f>
        <v>0.99</v>
      </c>
      <c r="K73" s="3">
        <f t="shared" si="56"/>
        <v>1.175376623376623</v>
      </c>
      <c r="L73" s="3">
        <f t="shared" si="57"/>
        <v>0.85390714285714597</v>
      </c>
      <c r="M73" s="5">
        <f t="shared" si="58"/>
        <v>0.13142962177844675</v>
      </c>
      <c r="N73" s="5">
        <f t="shared" si="59"/>
        <v>0.15447930505761742</v>
      </c>
      <c r="O73" s="5">
        <f t="shared" si="60"/>
        <v>0.1122286928196288</v>
      </c>
      <c r="P73" s="5">
        <f t="shared" si="61"/>
        <v>0.13191098201230755</v>
      </c>
      <c r="Q73" s="5">
        <f t="shared" si="62"/>
        <v>9.0785681980094832E-2</v>
      </c>
      <c r="R73" s="5">
        <f t="shared" si="63"/>
        <v>4.7916441216100752E-2</v>
      </c>
      <c r="S73" s="5">
        <f t="shared" si="64"/>
        <v>3.3098526306314095E-2</v>
      </c>
      <c r="T73" s="5">
        <f t="shared" si="65"/>
        <v>7.7522542311960263E-2</v>
      </c>
      <c r="U73" s="5">
        <f t="shared" si="66"/>
        <v>5.6319864880804954E-2</v>
      </c>
      <c r="V73" s="5">
        <f t="shared" si="67"/>
        <v>3.6910832742831638E-3</v>
      </c>
      <c r="W73" s="5">
        <f t="shared" si="68"/>
        <v>3.5569122778902576E-2</v>
      </c>
      <c r="X73" s="5">
        <f t="shared" si="69"/>
        <v>3.0372728006067728E-2</v>
      </c>
      <c r="Y73" s="5">
        <f t="shared" si="70"/>
        <v>1.2967744696219256E-2</v>
      </c>
      <c r="Z73" s="5">
        <f t="shared" si="71"/>
        <v>1.3638730471574326E-2</v>
      </c>
      <c r="AA73" s="5">
        <f t="shared" si="72"/>
        <v>1.603064496882289E-2</v>
      </c>
      <c r="AB73" s="5">
        <f t="shared" si="73"/>
        <v>9.4210226770022505E-3</v>
      </c>
      <c r="AC73" s="5">
        <f t="shared" si="74"/>
        <v>2.3153761534664834E-4</v>
      </c>
      <c r="AD73" s="5">
        <f t="shared" si="75"/>
        <v>1.045177885708376E-2</v>
      </c>
      <c r="AE73" s="5">
        <f t="shared" si="76"/>
        <v>8.9248486216271204E-3</v>
      </c>
      <c r="AF73" s="5">
        <f t="shared" si="77"/>
        <v>3.8104959934630754E-3</v>
      </c>
      <c r="AG73" s="5">
        <f t="shared" si="78"/>
        <v>1.0846032488822188E-3</v>
      </c>
      <c r="AH73" s="5">
        <f t="shared" si="79"/>
        <v>2.9115523422951822E-3</v>
      </c>
      <c r="AI73" s="5">
        <f t="shared" si="80"/>
        <v>3.4221705608712088E-3</v>
      </c>
      <c r="AJ73" s="5">
        <f t="shared" si="81"/>
        <v>2.0111696392278431E-3</v>
      </c>
      <c r="AK73" s="5">
        <f t="shared" si="82"/>
        <v>7.8796059319773397E-4</v>
      </c>
      <c r="AL73" s="5">
        <f t="shared" si="83"/>
        <v>9.2954248212477124E-6</v>
      </c>
      <c r="AM73" s="5">
        <f t="shared" si="84"/>
        <v>2.4569553082636579E-3</v>
      </c>
      <c r="AN73" s="5">
        <f t="shared" si="85"/>
        <v>2.0980116874071185E-3</v>
      </c>
      <c r="AO73" s="5">
        <f t="shared" si="86"/>
        <v>8.9575358283735596E-4</v>
      </c>
      <c r="AP73" s="5">
        <f t="shared" si="87"/>
        <v>2.5496346087489947E-4</v>
      </c>
      <c r="AQ73" s="5">
        <f t="shared" si="88"/>
        <v>5.4428780102163783E-5</v>
      </c>
      <c r="AR73" s="5">
        <f t="shared" si="89"/>
        <v>4.9723906837766216E-4</v>
      </c>
      <c r="AS73" s="5">
        <f t="shared" si="90"/>
        <v>5.844431772006743E-4</v>
      </c>
      <c r="AT73" s="5">
        <f t="shared" si="91"/>
        <v>3.43470424086817E-4</v>
      </c>
      <c r="AU73" s="5">
        <f t="shared" si="92"/>
        <v>1.3456903576429983E-4</v>
      </c>
      <c r="AV73" s="5">
        <f t="shared" si="93"/>
        <v>3.9542324716922684E-5</v>
      </c>
      <c r="AW73" s="5">
        <f t="shared" si="94"/>
        <v>2.5915192392205347E-7</v>
      </c>
      <c r="AX73" s="5">
        <f t="shared" si="95"/>
        <v>4.8130797233570093E-4</v>
      </c>
      <c r="AY73" s="5">
        <f t="shared" si="96"/>
        <v>4.1099231549154462E-4</v>
      </c>
      <c r="AZ73" s="5">
        <f t="shared" si="97"/>
        <v>1.7547463692881379E-4</v>
      </c>
      <c r="BA73" s="5">
        <f t="shared" si="98"/>
        <v>4.9946348621259464E-5</v>
      </c>
      <c r="BB73" s="5">
        <f t="shared" si="99"/>
        <v>1.0662385961831655E-5</v>
      </c>
      <c r="BC73" s="5">
        <f t="shared" si="100"/>
        <v>1.8209375065415627E-6</v>
      </c>
      <c r="BD73" s="5">
        <f t="shared" si="101"/>
        <v>7.0765998699219722E-5</v>
      </c>
      <c r="BE73" s="5">
        <f t="shared" si="102"/>
        <v>8.3176700600963384E-5</v>
      </c>
      <c r="BF73" s="5">
        <f t="shared" si="103"/>
        <v>4.8881974747984343E-5</v>
      </c>
      <c r="BG73" s="5">
        <f t="shared" si="104"/>
        <v>1.9151576807755717E-5</v>
      </c>
      <c r="BH73" s="5">
        <f t="shared" si="105"/>
        <v>5.6275789201594903E-6</v>
      </c>
      <c r="BI73" s="5">
        <f t="shared" si="106"/>
        <v>1.3229049417925047E-6</v>
      </c>
      <c r="BJ73" s="8">
        <f t="shared" si="107"/>
        <v>0.43285916896824905</v>
      </c>
      <c r="BK73" s="8">
        <f t="shared" si="108"/>
        <v>0.30078203872701104</v>
      </c>
      <c r="BL73" s="8">
        <f t="shared" si="109"/>
        <v>0.25287771046281599</v>
      </c>
      <c r="BM73" s="8">
        <f t="shared" si="110"/>
        <v>0.33099619060188656</v>
      </c>
      <c r="BN73" s="8">
        <f t="shared" si="111"/>
        <v>0.66875072486419607</v>
      </c>
    </row>
    <row r="74" spans="1:66" x14ac:dyDescent="0.25">
      <c r="A74" t="s">
        <v>122</v>
      </c>
      <c r="B74" t="s">
        <v>144</v>
      </c>
      <c r="C74" t="s">
        <v>140</v>
      </c>
      <c r="D74" t="s">
        <v>494</v>
      </c>
      <c r="E74">
        <f>VLOOKUP(A74,home!$A$2:$E$405,3,FALSE)</f>
        <v>1.36038961038961</v>
      </c>
      <c r="F74">
        <f>VLOOKUP(B74,home!$B$2:$E$405,3,FALSE)</f>
        <v>1.1000000000000001</v>
      </c>
      <c r="G74">
        <f>VLOOKUP(C74,away!$B$2:$E$405,4,FALSE)</f>
        <v>0.68</v>
      </c>
      <c r="H74">
        <f>VLOOKUP(A74,away!$A$2:$E$405,3,FALSE)</f>
        <v>1.1655844155844199</v>
      </c>
      <c r="I74">
        <f>VLOOKUP(C74,away!$B$2:$E$405,3,FALSE)</f>
        <v>0.68</v>
      </c>
      <c r="J74">
        <f>VLOOKUP(B74,home!$B$2:$E$405,4,FALSE)</f>
        <v>1.59</v>
      </c>
      <c r="K74" s="3">
        <f t="shared" si="56"/>
        <v>1.0175714285714286</v>
      </c>
      <c r="L74" s="3">
        <f t="shared" si="57"/>
        <v>1.2602298701298751</v>
      </c>
      <c r="M74" s="5">
        <f t="shared" si="58"/>
        <v>0.10250934655060369</v>
      </c>
      <c r="N74" s="5">
        <f t="shared" si="59"/>
        <v>0.10431058221142143</v>
      </c>
      <c r="O74" s="5">
        <f t="shared" si="60"/>
        <v>0.12918534049056565</v>
      </c>
      <c r="P74" s="5">
        <f t="shared" si="61"/>
        <v>0.13145531147347131</v>
      </c>
      <c r="Q74" s="5">
        <f t="shared" si="62"/>
        <v>5.3071734077996771E-2</v>
      </c>
      <c r="R74" s="5">
        <f t="shared" si="63"/>
        <v>8.1401612434554627E-2</v>
      </c>
      <c r="S74" s="5">
        <f t="shared" si="64"/>
        <v>4.2143715417346954E-2</v>
      </c>
      <c r="T74" s="5">
        <f t="shared" si="65"/>
        <v>6.6882584544681142E-2</v>
      </c>
      <c r="U74" s="5">
        <f t="shared" si="66"/>
        <v>8.283195505304751E-2</v>
      </c>
      <c r="V74" s="5">
        <f t="shared" si="67"/>
        <v>6.004889010130794E-3</v>
      </c>
      <c r="W74" s="5">
        <f t="shared" si="68"/>
        <v>1.8001426754170054E-2</v>
      </c>
      <c r="X74" s="5">
        <f t="shared" si="69"/>
        <v>2.2685935700560187E-2</v>
      </c>
      <c r="Y74" s="5">
        <f t="shared" si="70"/>
        <v>1.4294746900845832E-2</v>
      </c>
      <c r="Z74" s="5">
        <f t="shared" si="71"/>
        <v>3.4194914488920411E-2</v>
      </c>
      <c r="AA74" s="5">
        <f t="shared" si="72"/>
        <v>3.4795767986368582E-2</v>
      </c>
      <c r="AB74" s="5">
        <f t="shared" si="73"/>
        <v>1.7703589669064528E-2</v>
      </c>
      <c r="AC74" s="5">
        <f t="shared" si="74"/>
        <v>4.8128206216828552E-4</v>
      </c>
      <c r="AD74" s="5">
        <f t="shared" si="75"/>
        <v>4.5794343846411872E-3</v>
      </c>
      <c r="AE74" s="5">
        <f t="shared" si="76"/>
        <v>5.7711399998246482E-3</v>
      </c>
      <c r="AF74" s="5">
        <f t="shared" si="77"/>
        <v>3.6364815062401722E-3</v>
      </c>
      <c r="AG74" s="5">
        <f t="shared" si="78"/>
        <v>1.5276008721129151E-3</v>
      </c>
      <c r="AH74" s="5">
        <f t="shared" si="79"/>
        <v>1.0773363161368583E-2</v>
      </c>
      <c r="AI74" s="5">
        <f t="shared" si="80"/>
        <v>1.0962666542632631E-2</v>
      </c>
      <c r="AJ74" s="5">
        <f t="shared" si="81"/>
        <v>5.5776481273694441E-3</v>
      </c>
      <c r="AK74" s="5">
        <f t="shared" si="82"/>
        <v>1.8918851243453602E-3</v>
      </c>
      <c r="AL74" s="5">
        <f t="shared" si="83"/>
        <v>2.4687342381094897E-5</v>
      </c>
      <c r="AM74" s="5">
        <f t="shared" si="84"/>
        <v>9.3198031776569115E-4</v>
      </c>
      <c r="AN74" s="5">
        <f t="shared" si="85"/>
        <v>1.1745094348214568E-3</v>
      </c>
      <c r="AO74" s="5">
        <f t="shared" si="86"/>
        <v>7.4007593625567876E-4</v>
      </c>
      <c r="AP74" s="5">
        <f t="shared" si="87"/>
        <v>3.1088860034457998E-4</v>
      </c>
      <c r="AQ74" s="5">
        <f t="shared" si="88"/>
        <v>9.7947775109277126E-5</v>
      </c>
      <c r="AR74" s="5">
        <f t="shared" si="89"/>
        <v>2.7153828115427012E-3</v>
      </c>
      <c r="AS74" s="5">
        <f t="shared" si="90"/>
        <v>2.7630959666598083E-3</v>
      </c>
      <c r="AT74" s="5">
        <f t="shared" si="91"/>
        <v>1.4058237550369868E-3</v>
      </c>
      <c r="AU74" s="5">
        <f t="shared" si="92"/>
        <v>4.7684202891087906E-4</v>
      </c>
      <c r="AV74" s="5">
        <f t="shared" si="93"/>
        <v>1.2130520614043535E-4</v>
      </c>
      <c r="AW74" s="5">
        <f t="shared" si="94"/>
        <v>8.7940010441362965E-7</v>
      </c>
      <c r="AX74" s="5">
        <f t="shared" si="95"/>
        <v>1.5805942389154797E-4</v>
      </c>
      <c r="AY74" s="5">
        <f t="shared" si="96"/>
        <v>1.9919120724364839E-4</v>
      </c>
      <c r="AZ74" s="5">
        <f t="shared" si="97"/>
        <v>1.2551335461783803E-4</v>
      </c>
      <c r="BA74" s="5">
        <f t="shared" si="98"/>
        <v>5.2725226196534337E-5</v>
      </c>
      <c r="BB74" s="5">
        <f t="shared" si="99"/>
        <v>1.6611476240556682E-5</v>
      </c>
      <c r="BC74" s="5">
        <f t="shared" si="100"/>
        <v>4.1868557090604492E-6</v>
      </c>
      <c r="BD74" s="5">
        <f t="shared" si="101"/>
        <v>5.7033442132389247E-4</v>
      </c>
      <c r="BE74" s="5">
        <f t="shared" si="102"/>
        <v>5.8035601187001221E-4</v>
      </c>
      <c r="BF74" s="5">
        <f t="shared" si="103"/>
        <v>2.9527684803929262E-4</v>
      </c>
      <c r="BG74" s="5">
        <f t="shared" si="104"/>
        <v>1.0015509469447057E-4</v>
      </c>
      <c r="BH74" s="5">
        <f t="shared" si="105"/>
        <v>2.5478740696739771E-5</v>
      </c>
      <c r="BI74" s="5">
        <f t="shared" si="106"/>
        <v>5.1852877137964989E-6</v>
      </c>
      <c r="BJ74" s="8">
        <f t="shared" si="107"/>
        <v>0.29857335656069023</v>
      </c>
      <c r="BK74" s="8">
        <f t="shared" si="108"/>
        <v>0.28281842306334581</v>
      </c>
      <c r="BL74" s="8">
        <f t="shared" si="109"/>
        <v>0.38418306476194597</v>
      </c>
      <c r="BM74" s="8">
        <f t="shared" si="110"/>
        <v>0.39763751982914969</v>
      </c>
      <c r="BN74" s="8">
        <f t="shared" si="111"/>
        <v>0.6019339272386135</v>
      </c>
    </row>
    <row r="75" spans="1:66" x14ac:dyDescent="0.25">
      <c r="A75" t="s">
        <v>122</v>
      </c>
      <c r="B75" t="s">
        <v>132</v>
      </c>
      <c r="C75" t="s">
        <v>134</v>
      </c>
      <c r="D75" t="s">
        <v>494</v>
      </c>
      <c r="E75">
        <f>VLOOKUP(A75,home!$A$2:$E$405,3,FALSE)</f>
        <v>1.36038961038961</v>
      </c>
      <c r="F75">
        <f>VLOOKUP(B75,home!$B$2:$E$405,3,FALSE)</f>
        <v>1.1000000000000001</v>
      </c>
      <c r="G75">
        <f>VLOOKUP(C75,away!$B$2:$E$405,4,FALSE)</f>
        <v>1.35</v>
      </c>
      <c r="H75">
        <f>VLOOKUP(A75,away!$A$2:$E$405,3,FALSE)</f>
        <v>1.1655844155844199</v>
      </c>
      <c r="I75">
        <f>VLOOKUP(C75,away!$B$2:$E$405,3,FALSE)</f>
        <v>0.25</v>
      </c>
      <c r="J75">
        <f>VLOOKUP(B75,home!$B$2:$E$405,4,FALSE)</f>
        <v>1.1000000000000001</v>
      </c>
      <c r="K75" s="3">
        <f t="shared" si="56"/>
        <v>2.0201785714285712</v>
      </c>
      <c r="L75" s="3">
        <f t="shared" si="57"/>
        <v>0.32053571428571553</v>
      </c>
      <c r="M75" s="5">
        <f t="shared" si="58"/>
        <v>9.625885734214136E-2</v>
      </c>
      <c r="N75" s="5">
        <f t="shared" si="59"/>
        <v>0.19446008091279374</v>
      </c>
      <c r="O75" s="5">
        <f t="shared" si="60"/>
        <v>3.0854401594490072E-2</v>
      </c>
      <c r="P75" s="5">
        <f t="shared" si="61"/>
        <v>6.233140093544038E-2</v>
      </c>
      <c r="Q75" s="5">
        <f t="shared" si="62"/>
        <v>0.19642204422914605</v>
      </c>
      <c r="R75" s="5">
        <f t="shared" si="63"/>
        <v>4.9449688269740978E-3</v>
      </c>
      <c r="S75" s="5">
        <f t="shared" si="64"/>
        <v>1.0090509200532833E-2</v>
      </c>
      <c r="T75" s="5">
        <f t="shared" si="65"/>
        <v>6.296028024844974E-2</v>
      </c>
      <c r="U75" s="5">
        <f t="shared" si="66"/>
        <v>9.9897200606353497E-3</v>
      </c>
      <c r="V75" s="5">
        <f t="shared" si="67"/>
        <v>7.26000231721949E-4</v>
      </c>
      <c r="W75" s="5">
        <f t="shared" si="68"/>
        <v>0.1322692015693053</v>
      </c>
      <c r="X75" s="5">
        <f t="shared" si="69"/>
        <v>4.239700300301856E-2</v>
      </c>
      <c r="Y75" s="5">
        <f t="shared" si="70"/>
        <v>6.7948768205730904E-3</v>
      </c>
      <c r="Z75" s="5">
        <f t="shared" si="71"/>
        <v>5.2834637169157971E-4</v>
      </c>
      <c r="AA75" s="5">
        <f t="shared" si="72"/>
        <v>1.0673540183833645E-3</v>
      </c>
      <c r="AB75" s="5">
        <f t="shared" si="73"/>
        <v>1.0781228580331252E-3</v>
      </c>
      <c r="AC75" s="5">
        <f t="shared" si="74"/>
        <v>2.9382108808074456E-5</v>
      </c>
      <c r="AD75" s="5">
        <f t="shared" si="75"/>
        <v>6.6801851667569218E-2</v>
      </c>
      <c r="AE75" s="5">
        <f t="shared" si="76"/>
        <v>2.1412379239872718E-2</v>
      </c>
      <c r="AF75" s="5">
        <f t="shared" si="77"/>
        <v>3.4317161371046137E-3</v>
      </c>
      <c r="AG75" s="5">
        <f t="shared" si="78"/>
        <v>3.6666252774421462E-4</v>
      </c>
      <c r="AH75" s="5">
        <f t="shared" si="79"/>
        <v>4.2338470410106667E-5</v>
      </c>
      <c r="AI75" s="5">
        <f t="shared" si="80"/>
        <v>8.5531270669560121E-5</v>
      </c>
      <c r="AJ75" s="5">
        <f t="shared" si="81"/>
        <v>8.6394220096851226E-5</v>
      </c>
      <c r="AK75" s="5">
        <f t="shared" si="82"/>
        <v>5.8177250711647483E-5</v>
      </c>
      <c r="AL75" s="5">
        <f t="shared" si="83"/>
        <v>7.6104290244594028E-7</v>
      </c>
      <c r="AM75" s="5">
        <f t="shared" si="84"/>
        <v>2.6990333854114656E-2</v>
      </c>
      <c r="AN75" s="5">
        <f t="shared" si="85"/>
        <v>8.6513659407385698E-3</v>
      </c>
      <c r="AO75" s="5">
        <f t="shared" si="86"/>
        <v>1.3865358806808745E-3</v>
      </c>
      <c r="AP75" s="5">
        <f t="shared" si="87"/>
        <v>1.4814475629893923E-4</v>
      </c>
      <c r="AQ75" s="5">
        <f t="shared" si="88"/>
        <v>1.1871421319490936E-5</v>
      </c>
      <c r="AR75" s="5">
        <f t="shared" si="89"/>
        <v>2.7141983709336361E-6</v>
      </c>
      <c r="AS75" s="5">
        <f t="shared" si="90"/>
        <v>5.4831653875664679E-6</v>
      </c>
      <c r="AT75" s="5">
        <f t="shared" si="91"/>
        <v>5.5384866097803084E-6</v>
      </c>
      <c r="AU75" s="5">
        <f t="shared" si="92"/>
        <v>3.7295773224074177E-6</v>
      </c>
      <c r="AV75" s="5">
        <f t="shared" si="93"/>
        <v>1.883603046803353E-6</v>
      </c>
      <c r="AW75" s="5">
        <f t="shared" si="94"/>
        <v>1.3689034729211708E-8</v>
      </c>
      <c r="AX75" s="5">
        <f t="shared" si="95"/>
        <v>9.0875490146309235E-3</v>
      </c>
      <c r="AY75" s="5">
        <f t="shared" si="96"/>
        <v>2.9128840145111732E-3</v>
      </c>
      <c r="AZ75" s="5">
        <f t="shared" si="97"/>
        <v>4.6684167911139072E-4</v>
      </c>
      <c r="BA75" s="5">
        <f t="shared" si="98"/>
        <v>4.9879810357437479E-5</v>
      </c>
      <c r="BB75" s="5">
        <f t="shared" si="99"/>
        <v>3.9970651603393138E-6</v>
      </c>
      <c r="BC75" s="5">
        <f t="shared" si="100"/>
        <v>2.5624042724318214E-7</v>
      </c>
      <c r="BD75" s="5">
        <f t="shared" si="101"/>
        <v>1.4499958559005632E-7</v>
      </c>
      <c r="BE75" s="5">
        <f t="shared" si="102"/>
        <v>2.9292505567505479E-7</v>
      </c>
      <c r="BF75" s="5">
        <f t="shared" si="103"/>
        <v>2.9588046025463351E-7</v>
      </c>
      <c r="BG75" s="5">
        <f t="shared" si="104"/>
        <v>1.992437885036112E-7</v>
      </c>
      <c r="BH75" s="5">
        <f t="shared" si="105"/>
        <v>1.006270080063104E-7</v>
      </c>
      <c r="BI75" s="5">
        <f t="shared" si="106"/>
        <v>4.0656905056263903E-8</v>
      </c>
      <c r="BJ75" s="8">
        <f t="shared" si="107"/>
        <v>0.77702575603292812</v>
      </c>
      <c r="BK75" s="8">
        <f t="shared" si="108"/>
        <v>0.17234979487605823</v>
      </c>
      <c r="BL75" s="8">
        <f t="shared" si="109"/>
        <v>4.8227431933944749E-2</v>
      </c>
      <c r="BM75" s="8">
        <f t="shared" si="110"/>
        <v>0.40994670504816089</v>
      </c>
      <c r="BN75" s="8">
        <f t="shared" si="111"/>
        <v>0.58527175384098573</v>
      </c>
    </row>
    <row r="76" spans="1:66" x14ac:dyDescent="0.25">
      <c r="A76" t="s">
        <v>122</v>
      </c>
      <c r="B76" t="s">
        <v>143</v>
      </c>
      <c r="C76" t="s">
        <v>401</v>
      </c>
      <c r="D76" t="s">
        <v>494</v>
      </c>
      <c r="E76">
        <f>VLOOKUP(A76,home!$A$2:$E$405,3,FALSE)</f>
        <v>1.36038961038961</v>
      </c>
      <c r="F76">
        <f>VLOOKUP(B76,home!$B$2:$E$405,3,FALSE)</f>
        <v>0.79</v>
      </c>
      <c r="G76">
        <f>VLOOKUP(C76,away!$B$2:$E$405,4,FALSE)</f>
        <v>0.8</v>
      </c>
      <c r="H76">
        <f>VLOOKUP(A76,away!$A$2:$E$405,3,FALSE)</f>
        <v>1.1655844155844199</v>
      </c>
      <c r="I76">
        <f>VLOOKUP(C76,away!$B$2:$E$405,3,FALSE)</f>
        <v>0.98</v>
      </c>
      <c r="J76">
        <f>VLOOKUP(B76,home!$B$2:$E$405,4,FALSE)</f>
        <v>0.99</v>
      </c>
      <c r="K76" s="3">
        <f t="shared" ref="K76:K139" si="112">E76*F76*G76</f>
        <v>0.85976623376623351</v>
      </c>
      <c r="L76" s="3">
        <f t="shared" ref="L76:L139" si="113">H76*I76*J76</f>
        <v>1.1308500000000041</v>
      </c>
      <c r="M76" s="5">
        <f t="shared" si="58"/>
        <v>0.1366112150579811</v>
      </c>
      <c r="N76" s="5">
        <f t="shared" si="59"/>
        <v>0.11745370986062939</v>
      </c>
      <c r="O76" s="5">
        <f t="shared" si="60"/>
        <v>0.15448679254831849</v>
      </c>
      <c r="P76" s="5">
        <f t="shared" si="61"/>
        <v>0.13282252779589321</v>
      </c>
      <c r="Q76" s="5">
        <f t="shared" si="62"/>
        <v>5.0491366884372613E-2</v>
      </c>
      <c r="R76" s="5">
        <f t="shared" si="63"/>
        <v>8.7350694676633339E-2</v>
      </c>
      <c r="S76" s="5">
        <f t="shared" si="64"/>
        <v>3.2284728385226669E-2</v>
      </c>
      <c r="T76" s="5">
        <f t="shared" si="65"/>
        <v>5.7098162241192976E-2</v>
      </c>
      <c r="U76" s="5">
        <f t="shared" si="66"/>
        <v>7.5101177778993222E-2</v>
      </c>
      <c r="V76" s="5">
        <f t="shared" si="67"/>
        <v>3.4877071740572869E-3</v>
      </c>
      <c r="W76" s="5">
        <f t="shared" si="68"/>
        <v>1.4470257447962058E-2</v>
      </c>
      <c r="X76" s="5">
        <f t="shared" si="69"/>
        <v>1.6363690635027951E-2</v>
      </c>
      <c r="Y76" s="5">
        <f t="shared" si="70"/>
        <v>9.252439777310717E-3</v>
      </c>
      <c r="Z76" s="5">
        <f t="shared" si="71"/>
        <v>3.2926844358357049E-2</v>
      </c>
      <c r="AA76" s="5">
        <f t="shared" si="72"/>
        <v>2.8309388963791596E-2</v>
      </c>
      <c r="AB76" s="5">
        <f t="shared" si="73"/>
        <v>1.2169728364811234E-2</v>
      </c>
      <c r="AC76" s="5">
        <f t="shared" si="74"/>
        <v>2.1193633465302756E-4</v>
      </c>
      <c r="AD76" s="5">
        <f t="shared" si="75"/>
        <v>3.110259686915532E-3</v>
      </c>
      <c r="AE76" s="5">
        <f t="shared" si="76"/>
        <v>3.5172371669484419E-3</v>
      </c>
      <c r="AF76" s="5">
        <f t="shared" si="77"/>
        <v>1.9887338251218306E-3</v>
      </c>
      <c r="AG76" s="5">
        <f t="shared" si="78"/>
        <v>7.4965321537967674E-4</v>
      </c>
      <c r="AH76" s="5">
        <f t="shared" si="79"/>
        <v>9.3088304856620493E-3</v>
      </c>
      <c r="AI76" s="5">
        <f t="shared" si="80"/>
        <v>8.0034181274259587E-3</v>
      </c>
      <c r="AJ76" s="5">
        <f t="shared" si="81"/>
        <v>3.4405343303367075E-3</v>
      </c>
      <c r="AK76" s="5">
        <f t="shared" si="82"/>
        <v>9.8601841444567392E-4</v>
      </c>
      <c r="AL76" s="5">
        <f t="shared" si="83"/>
        <v>8.2423451657212732E-6</v>
      </c>
      <c r="AM76" s="5">
        <f t="shared" si="84"/>
        <v>5.3481925141086247E-4</v>
      </c>
      <c r="AN76" s="5">
        <f t="shared" si="85"/>
        <v>6.0480035045797596E-4</v>
      </c>
      <c r="AO76" s="5">
        <f t="shared" si="86"/>
        <v>3.419692381577024E-4</v>
      </c>
      <c r="AP76" s="5">
        <f t="shared" si="87"/>
        <v>1.2890530432354638E-4</v>
      </c>
      <c r="AQ76" s="5">
        <f t="shared" si="88"/>
        <v>3.6443140848570725E-5</v>
      </c>
      <c r="AR76" s="5">
        <f t="shared" si="89"/>
        <v>2.1053781909421937E-3</v>
      </c>
      <c r="AS76" s="5">
        <f t="shared" si="90"/>
        <v>1.8101330778799358E-3</v>
      </c>
      <c r="AT76" s="5">
        <f t="shared" si="91"/>
        <v>7.7814564949225614E-4</v>
      </c>
      <c r="AU76" s="5">
        <f t="shared" si="92"/>
        <v>2.2300778479517893E-4</v>
      </c>
      <c r="AV76" s="5">
        <f t="shared" si="93"/>
        <v>4.7933640808475425E-5</v>
      </c>
      <c r="AW76" s="5">
        <f t="shared" si="94"/>
        <v>2.226043690265095E-7</v>
      </c>
      <c r="AX76" s="5">
        <f t="shared" si="95"/>
        <v>7.6636588921865555E-5</v>
      </c>
      <c r="AY76" s="5">
        <f t="shared" si="96"/>
        <v>8.6664486582291965E-5</v>
      </c>
      <c r="AZ76" s="5">
        <f t="shared" si="97"/>
        <v>4.9002267325792636E-5</v>
      </c>
      <c r="BA76" s="5">
        <f t="shared" si="98"/>
        <v>1.8471404668457597E-5</v>
      </c>
      <c r="BB76" s="5">
        <f t="shared" si="99"/>
        <v>5.222096992331336E-6</v>
      </c>
      <c r="BC76" s="5">
        <f t="shared" si="100"/>
        <v>1.1810816767555829E-6</v>
      </c>
      <c r="BD76" s="5">
        <f t="shared" si="101"/>
        <v>3.9681115453783176E-4</v>
      </c>
      <c r="BE76" s="5">
        <f t="shared" si="102"/>
        <v>3.4116483185342249E-4</v>
      </c>
      <c r="BF76" s="5">
        <f t="shared" si="103"/>
        <v>1.4666100128805365E-4</v>
      </c>
      <c r="BG76" s="5">
        <f t="shared" si="104"/>
        <v>4.2031392239271544E-5</v>
      </c>
      <c r="BH76" s="5">
        <f t="shared" si="105"/>
        <v>9.0342929513774476E-6</v>
      </c>
      <c r="BI76" s="5">
        <f t="shared" si="106"/>
        <v>1.5534760051093239E-6</v>
      </c>
      <c r="BJ76" s="8">
        <f t="shared" si="107"/>
        <v>0.27637962595222731</v>
      </c>
      <c r="BK76" s="8">
        <f t="shared" si="108"/>
        <v>0.30551302157955934</v>
      </c>
      <c r="BL76" s="8">
        <f t="shared" si="109"/>
        <v>0.38505843818321139</v>
      </c>
      <c r="BM76" s="8">
        <f t="shared" si="110"/>
        <v>0.32057518136731367</v>
      </c>
      <c r="BN76" s="8">
        <f t="shared" si="111"/>
        <v>0.67921630682382816</v>
      </c>
    </row>
    <row r="77" spans="1:66" x14ac:dyDescent="0.25">
      <c r="A77" t="s">
        <v>145</v>
      </c>
      <c r="B77" t="s">
        <v>355</v>
      </c>
      <c r="C77" t="s">
        <v>427</v>
      </c>
      <c r="D77" t="s">
        <v>494</v>
      </c>
      <c r="E77">
        <f>VLOOKUP(A77,home!$A$2:$E$405,3,FALSE)</f>
        <v>1.4345794392523401</v>
      </c>
      <c r="F77">
        <f>VLOOKUP(B77,home!$B$2:$E$405,3,FALSE)</f>
        <v>0.35</v>
      </c>
      <c r="G77">
        <f>VLOOKUP(C77,away!$B$2:$E$405,4,FALSE)</f>
        <v>0.7</v>
      </c>
      <c r="H77">
        <f>VLOOKUP(A77,away!$A$2:$E$405,3,FALSE)</f>
        <v>1.2757009345794399</v>
      </c>
      <c r="I77">
        <f>VLOOKUP(C77,away!$B$2:$E$405,3,FALSE)</f>
        <v>1.46</v>
      </c>
      <c r="J77">
        <f>VLOOKUP(B77,home!$B$2:$E$405,4,FALSE)</f>
        <v>1.49</v>
      </c>
      <c r="K77" s="3">
        <f t="shared" si="112"/>
        <v>0.35147196261682334</v>
      </c>
      <c r="L77" s="3">
        <f t="shared" si="113"/>
        <v>2.7751598130841133</v>
      </c>
      <c r="M77" s="5">
        <f t="shared" si="58"/>
        <v>4.3865296866202476E-2</v>
      </c>
      <c r="N77" s="5">
        <f t="shared" si="59"/>
        <v>1.5417421980333775E-2</v>
      </c>
      <c r="O77" s="5">
        <f t="shared" si="60"/>
        <v>0.12173320905208958</v>
      </c>
      <c r="P77" s="5">
        <f t="shared" si="61"/>
        <v>4.278580990118197E-2</v>
      </c>
      <c r="Q77" s="5">
        <f t="shared" si="62"/>
        <v>2.7093957809598314E-3</v>
      </c>
      <c r="R77" s="5">
        <f t="shared" si="63"/>
        <v>0.16891455483956316</v>
      </c>
      <c r="S77" s="5">
        <f t="shared" si="64"/>
        <v>1.043322204386214E-2</v>
      </c>
      <c r="T77" s="5">
        <f t="shared" si="65"/>
        <v>7.5190062890593701E-3</v>
      </c>
      <c r="U77" s="5">
        <f t="shared" si="66"/>
        <v>5.9368730104008303E-2</v>
      </c>
      <c r="V77" s="5">
        <f t="shared" si="67"/>
        <v>1.1307188317075277E-3</v>
      </c>
      <c r="W77" s="5">
        <f t="shared" si="68"/>
        <v>3.1742555087989772E-4</v>
      </c>
      <c r="X77" s="5">
        <f t="shared" si="69"/>
        <v>8.8090663244797852E-4</v>
      </c>
      <c r="Y77" s="5">
        <f t="shared" si="70"/>
        <v>1.2223283427244443E-3</v>
      </c>
      <c r="Z77" s="5">
        <f t="shared" si="71"/>
        <v>0.15625496147858275</v>
      </c>
      <c r="AA77" s="5">
        <f t="shared" si="72"/>
        <v>5.4919237979493614E-2</v>
      </c>
      <c r="AB77" s="5">
        <f t="shared" si="73"/>
        <v>9.6512861790365029E-3</v>
      </c>
      <c r="AC77" s="5">
        <f t="shared" si="74"/>
        <v>6.8930801284511391E-5</v>
      </c>
      <c r="AD77" s="5">
        <f t="shared" si="75"/>
        <v>2.7891545338120989E-5</v>
      </c>
      <c r="AE77" s="5">
        <f t="shared" si="76"/>
        <v>7.74034957471669E-5</v>
      </c>
      <c r="AF77" s="5">
        <f t="shared" si="77"/>
        <v>1.0740353539488237E-4</v>
      </c>
      <c r="AG77" s="5">
        <f t="shared" si="78"/>
        <v>9.935399173701156E-5</v>
      </c>
      <c r="AH77" s="5">
        <f t="shared" si="79"/>
        <v>0.10840812242259228</v>
      </c>
      <c r="AI77" s="5">
        <f t="shared" si="80"/>
        <v>3.8102415551473361E-2</v>
      </c>
      <c r="AJ77" s="5">
        <f t="shared" si="81"/>
        <v>6.6959653871590573E-3</v>
      </c>
      <c r="AK77" s="5">
        <f t="shared" si="82"/>
        <v>7.8448136541303735E-4</v>
      </c>
      <c r="AL77" s="5">
        <f t="shared" si="83"/>
        <v>2.6893789585795439E-6</v>
      </c>
      <c r="AM77" s="5">
        <f t="shared" si="84"/>
        <v>1.9606192360810986E-6</v>
      </c>
      <c r="AN77" s="5">
        <f t="shared" si="85"/>
        <v>5.441031712731938E-6</v>
      </c>
      <c r="AO77" s="5">
        <f t="shared" si="86"/>
        <v>7.5498662754449516E-6</v>
      </c>
      <c r="AP77" s="5">
        <f t="shared" si="87"/>
        <v>6.9840284939246206E-6</v>
      </c>
      <c r="AQ77" s="5">
        <f t="shared" si="88"/>
        <v>4.8454488024434929E-6</v>
      </c>
      <c r="AR77" s="5">
        <f t="shared" si="89"/>
        <v>6.0169972951816142E-2</v>
      </c>
      <c r="AS77" s="5">
        <f t="shared" si="90"/>
        <v>2.1148058483975996E-2</v>
      </c>
      <c r="AT77" s="5">
        <f t="shared" si="91"/>
        <v>3.7164748104492025E-3</v>
      </c>
      <c r="AU77" s="5">
        <f t="shared" si="92"/>
        <v>4.3541223188152276E-4</v>
      </c>
      <c r="AV77" s="5">
        <f t="shared" si="93"/>
        <v>3.8258797921692544E-5</v>
      </c>
      <c r="AW77" s="5">
        <f t="shared" si="94"/>
        <v>7.286654643406269E-8</v>
      </c>
      <c r="AX77" s="5">
        <f t="shared" si="95"/>
        <v>1.1485044847495349E-7</v>
      </c>
      <c r="AY77" s="5">
        <f t="shared" si="96"/>
        <v>3.1872834912237846E-7</v>
      </c>
      <c r="AZ77" s="5">
        <f t="shared" si="97"/>
        <v>4.4226105288753409E-7</v>
      </c>
      <c r="BA77" s="5">
        <f t="shared" si="98"/>
        <v>4.0911503362191741E-7</v>
      </c>
      <c r="BB77" s="5">
        <f t="shared" si="99"/>
        <v>2.8383990005902527E-7</v>
      </c>
      <c r="BC77" s="5">
        <f t="shared" si="100"/>
        <v>1.5754021679872352E-7</v>
      </c>
      <c r="BD77" s="5">
        <f t="shared" si="101"/>
        <v>2.7830215148373035E-2</v>
      </c>
      <c r="BE77" s="5">
        <f t="shared" si="102"/>
        <v>9.7815403382471178E-3</v>
      </c>
      <c r="BF77" s="5">
        <f t="shared" si="103"/>
        <v>1.7189685900496706E-3</v>
      </c>
      <c r="BG77" s="5">
        <f t="shared" si="104"/>
        <v>2.0138975467381051E-4</v>
      </c>
      <c r="BH77" s="5">
        <f t="shared" si="105"/>
        <v>1.7695713081531186E-5</v>
      </c>
      <c r="BI77" s="5">
        <f t="shared" si="106"/>
        <v>1.243909401333992E-6</v>
      </c>
      <c r="BJ77" s="8">
        <f t="shared" si="107"/>
        <v>2.8407044474144071E-2</v>
      </c>
      <c r="BK77" s="8">
        <f t="shared" si="108"/>
        <v>9.8286986551546301E-2</v>
      </c>
      <c r="BL77" s="8">
        <f t="shared" si="109"/>
        <v>0.69363723361070007</v>
      </c>
      <c r="BM77" s="8">
        <f t="shared" si="110"/>
        <v>0.58116029183283957</v>
      </c>
      <c r="BN77" s="8">
        <f t="shared" si="111"/>
        <v>0.39542568842033077</v>
      </c>
    </row>
    <row r="78" spans="1:66" x14ac:dyDescent="0.25">
      <c r="A78" t="s">
        <v>145</v>
      </c>
      <c r="B78" t="s">
        <v>357</v>
      </c>
      <c r="C78" t="s">
        <v>375</v>
      </c>
      <c r="D78" t="s">
        <v>494</v>
      </c>
      <c r="E78">
        <f>VLOOKUP(A78,home!$A$2:$E$405,3,FALSE)</f>
        <v>1.4345794392523401</v>
      </c>
      <c r="F78">
        <f>VLOOKUP(B78,home!$B$2:$E$405,3,FALSE)</f>
        <v>0.52</v>
      </c>
      <c r="G78">
        <f>VLOOKUP(C78,away!$B$2:$E$405,4,FALSE)</f>
        <v>1.08</v>
      </c>
      <c r="H78">
        <f>VLOOKUP(A78,away!$A$2:$E$405,3,FALSE)</f>
        <v>1.2757009345794399</v>
      </c>
      <c r="I78">
        <f>VLOOKUP(C78,away!$B$2:$E$405,3,FALSE)</f>
        <v>1.24</v>
      </c>
      <c r="J78">
        <f>VLOOKUP(B78,home!$B$2:$E$405,4,FALSE)</f>
        <v>0.59</v>
      </c>
      <c r="K78" s="3">
        <f t="shared" si="112"/>
        <v>0.80565981308411427</v>
      </c>
      <c r="L78" s="3">
        <f t="shared" si="113"/>
        <v>0.9333028037383182</v>
      </c>
      <c r="M78" s="5">
        <f t="shared" si="58"/>
        <v>0.17570257700493933</v>
      </c>
      <c r="N78" s="5">
        <f t="shared" si="59"/>
        <v>0.14155650534819661</v>
      </c>
      <c r="O78" s="5">
        <f t="shared" si="60"/>
        <v>0.16398370774275761</v>
      </c>
      <c r="P78" s="5">
        <f t="shared" si="61"/>
        <v>0.13211508332887012</v>
      </c>
      <c r="Q78" s="5">
        <f t="shared" si="62"/>
        <v>5.7023193819834235E-2</v>
      </c>
      <c r="R78" s="5">
        <f t="shared" si="63"/>
        <v>7.6523227101860325E-2</v>
      </c>
      <c r="S78" s="5">
        <f t="shared" si="64"/>
        <v>2.4835144054978227E-2</v>
      </c>
      <c r="T78" s="5">
        <f t="shared" si="65"/>
        <v>5.3219906670164831E-2</v>
      </c>
      <c r="U78" s="5">
        <f t="shared" si="66"/>
        <v>6.1651688843478006E-2</v>
      </c>
      <c r="V78" s="5">
        <f t="shared" si="67"/>
        <v>2.0749060917717821E-3</v>
      </c>
      <c r="W78" s="5">
        <f t="shared" si="68"/>
        <v>1.5313765224782295E-2</v>
      </c>
      <c r="X78" s="5">
        <f t="shared" si="69"/>
        <v>1.4292380020079671E-2</v>
      </c>
      <c r="Y78" s="5">
        <f t="shared" si="70"/>
        <v>6.6695591724169386E-3</v>
      </c>
      <c r="Z78" s="5">
        <f t="shared" si="71"/>
        <v>2.3806447468423433E-2</v>
      </c>
      <c r="AA78" s="5">
        <f t="shared" si="72"/>
        <v>1.9179898017606806E-2</v>
      </c>
      <c r="AB78" s="5">
        <f t="shared" si="73"/>
        <v>7.7262365259187348E-3</v>
      </c>
      <c r="AC78" s="5">
        <f t="shared" si="74"/>
        <v>9.7510803443673645E-5</v>
      </c>
      <c r="AD78" s="5">
        <f t="shared" si="75"/>
        <v>3.0844213071530274E-3</v>
      </c>
      <c r="AE78" s="5">
        <f t="shared" si="76"/>
        <v>2.8786990538761286E-3</v>
      </c>
      <c r="AF78" s="5">
        <f t="shared" si="77"/>
        <v>1.3433489490507174E-3</v>
      </c>
      <c r="AG78" s="5">
        <f t="shared" si="78"/>
        <v>4.1791711351598591E-4</v>
      </c>
      <c r="AH78" s="5">
        <f t="shared" si="79"/>
        <v>5.5546560423321437E-3</v>
      </c>
      <c r="AI78" s="5">
        <f t="shared" si="80"/>
        <v>4.4751631488118603E-3</v>
      </c>
      <c r="AJ78" s="5">
        <f t="shared" si="81"/>
        <v>1.8027295529963394E-3</v>
      </c>
      <c r="AK78" s="5">
        <f t="shared" si="82"/>
        <v>4.8412891823608001E-4</v>
      </c>
      <c r="AL78" s="5">
        <f t="shared" si="83"/>
        <v>2.9328307283879785E-6</v>
      </c>
      <c r="AM78" s="5">
        <f t="shared" si="84"/>
        <v>4.9699885875871368E-4</v>
      </c>
      <c r="AN78" s="5">
        <f t="shared" si="85"/>
        <v>4.6385042833425183E-4</v>
      </c>
      <c r="AO78" s="5">
        <f t="shared" si="86"/>
        <v>2.1645645263978851E-4</v>
      </c>
      <c r="AP78" s="5">
        <f t="shared" si="87"/>
        <v>6.733980471198837E-5</v>
      </c>
      <c r="AQ78" s="5">
        <f t="shared" si="88"/>
        <v>1.5712107135222387E-5</v>
      </c>
      <c r="AR78" s="5">
        <f t="shared" si="89"/>
        <v>1.0368352116221162E-3</v>
      </c>
      <c r="AS78" s="5">
        <f t="shared" si="90"/>
        <v>8.3533646279450216E-4</v>
      </c>
      <c r="AT78" s="5">
        <f t="shared" si="91"/>
        <v>3.3649850923868184E-4</v>
      </c>
      <c r="AU78" s="5">
        <f t="shared" si="92"/>
        <v>9.0367775352106518E-5</v>
      </c>
      <c r="AV78" s="5">
        <f t="shared" si="93"/>
        <v>1.820142124975134E-5</v>
      </c>
      <c r="AW78" s="5">
        <f t="shared" si="94"/>
        <v>6.1257429501882332E-8</v>
      </c>
      <c r="AX78" s="5">
        <f t="shared" si="95"/>
        <v>6.6735334608427206E-5</v>
      </c>
      <c r="AY78" s="5">
        <f t="shared" si="96"/>
        <v>6.2284274898459927E-5</v>
      </c>
      <c r="AZ78" s="5">
        <f t="shared" si="97"/>
        <v>2.9065044195770399E-5</v>
      </c>
      <c r="BA78" s="5">
        <f t="shared" si="98"/>
        <v>9.0421624128968817E-6</v>
      </c>
      <c r="BB78" s="5">
        <f t="shared" si="99"/>
        <v>2.1097688829534737E-6</v>
      </c>
      <c r="BC78" s="5">
        <f t="shared" si="100"/>
        <v>3.9381064274006746E-7</v>
      </c>
      <c r="BD78" s="5">
        <f t="shared" si="101"/>
        <v>1.6128020167025556E-4</v>
      </c>
      <c r="BE78" s="5">
        <f t="shared" si="102"/>
        <v>1.2993697713182634E-4</v>
      </c>
      <c r="BF78" s="5">
        <f t="shared" si="103"/>
        <v>5.2342500354371001E-5</v>
      </c>
      <c r="BG78" s="5">
        <f t="shared" si="104"/>
        <v>1.4056749683952579E-5</v>
      </c>
      <c r="BH78" s="5">
        <f t="shared" si="105"/>
        <v>2.831239580735854E-6</v>
      </c>
      <c r="BI78" s="5">
        <f t="shared" si="106"/>
        <v>4.5620319028239893E-7</v>
      </c>
      <c r="BJ78" s="8">
        <f t="shared" si="107"/>
        <v>0.29722968472629152</v>
      </c>
      <c r="BK78" s="8">
        <f t="shared" si="108"/>
        <v>0.33489043838962995</v>
      </c>
      <c r="BL78" s="8">
        <f t="shared" si="109"/>
        <v>0.34405957914586643</v>
      </c>
      <c r="BM78" s="8">
        <f t="shared" si="110"/>
        <v>0.25301963236628428</v>
      </c>
      <c r="BN78" s="8">
        <f t="shared" si="111"/>
        <v>0.74690429434645822</v>
      </c>
    </row>
    <row r="79" spans="1:66" x14ac:dyDescent="0.25">
      <c r="A79" t="s">
        <v>145</v>
      </c>
      <c r="B79" t="s">
        <v>371</v>
      </c>
      <c r="C79" t="s">
        <v>366</v>
      </c>
      <c r="D79" t="s">
        <v>494</v>
      </c>
      <c r="E79">
        <f>VLOOKUP(A79,home!$A$2:$E$405,3,FALSE)</f>
        <v>1.4345794392523401</v>
      </c>
      <c r="F79">
        <f>VLOOKUP(B79,home!$B$2:$E$405,3,FALSE)</f>
        <v>0.61</v>
      </c>
      <c r="G79">
        <f>VLOOKUP(C79,away!$B$2:$E$405,4,FALSE)</f>
        <v>1.01</v>
      </c>
      <c r="H79">
        <f>VLOOKUP(A79,away!$A$2:$E$405,3,FALSE)</f>
        <v>1.2757009345794399</v>
      </c>
      <c r="I79">
        <f>VLOOKUP(C79,away!$B$2:$E$405,3,FALSE)</f>
        <v>0.93</v>
      </c>
      <c r="J79">
        <f>VLOOKUP(B79,home!$B$2:$E$405,4,FALSE)</f>
        <v>0.88</v>
      </c>
      <c r="K79" s="3">
        <f t="shared" si="112"/>
        <v>0.88384439252336677</v>
      </c>
      <c r="L79" s="3">
        <f t="shared" si="113"/>
        <v>1.0440336448598135</v>
      </c>
      <c r="M79" s="5">
        <f t="shared" si="58"/>
        <v>0.14545652454720276</v>
      </c>
      <c r="N79" s="5">
        <f t="shared" si="59"/>
        <v>0.12856093357698262</v>
      </c>
      <c r="O79" s="5">
        <f t="shared" si="60"/>
        <v>0.15186150549165703</v>
      </c>
      <c r="P79" s="5">
        <f t="shared" si="61"/>
        <v>0.13422194006895755</v>
      </c>
      <c r="Q79" s="5">
        <f t="shared" si="62"/>
        <v>5.6813930119792543E-2</v>
      </c>
      <c r="R79" s="5">
        <f t="shared" si="63"/>
        <v>7.9274260546176631E-2</v>
      </c>
      <c r="S79" s="5">
        <f t="shared" si="64"/>
        <v>3.0963769504248888E-2</v>
      </c>
      <c r="T79" s="5">
        <f t="shared" si="65"/>
        <v>5.9315654541777757E-2</v>
      </c>
      <c r="U79" s="5">
        <f t="shared" si="66"/>
        <v>7.0066110655174596E-2</v>
      </c>
      <c r="V79" s="5">
        <f t="shared" si="67"/>
        <v>3.1746921766530409E-3</v>
      </c>
      <c r="W79" s="5">
        <f t="shared" si="68"/>
        <v>1.6738224517864355E-2</v>
      </c>
      <c r="X79" s="5">
        <f t="shared" si="69"/>
        <v>1.7475269551867817E-2</v>
      </c>
      <c r="Y79" s="5">
        <f t="shared" si="70"/>
        <v>9.1223846825721384E-3</v>
      </c>
      <c r="Z79" s="5">
        <f t="shared" si="71"/>
        <v>2.7588331727197102E-2</v>
      </c>
      <c r="AA79" s="5">
        <f t="shared" si="72"/>
        <v>2.4383792296157652E-2</v>
      </c>
      <c r="AB79" s="5">
        <f t="shared" si="73"/>
        <v>1.0775739044706703E-2</v>
      </c>
      <c r="AC79" s="5">
        <f t="shared" si="74"/>
        <v>1.8309308588879795E-4</v>
      </c>
      <c r="AD79" s="5">
        <f t="shared" si="75"/>
        <v>3.6984964702278847E-3</v>
      </c>
      <c r="AE79" s="5">
        <f t="shared" si="76"/>
        <v>3.8613547503131731E-3</v>
      </c>
      <c r="AF79" s="5">
        <f t="shared" si="77"/>
        <v>2.0156921370331087E-3</v>
      </c>
      <c r="AG79" s="5">
        <f t="shared" si="78"/>
        <v>7.0148346958064773E-4</v>
      </c>
      <c r="AH79" s="5">
        <f t="shared" si="79"/>
        <v>7.2007866321868071E-3</v>
      </c>
      <c r="AI79" s="5">
        <f t="shared" si="80"/>
        <v>6.3643748866155292E-3</v>
      </c>
      <c r="AJ79" s="5">
        <f t="shared" si="81"/>
        <v>2.8125585277258363E-3</v>
      </c>
      <c r="AK79" s="5">
        <f t="shared" si="82"/>
        <v>8.2862136112475237E-4</v>
      </c>
      <c r="AL79" s="5">
        <f t="shared" si="83"/>
        <v>6.7580630783548711E-6</v>
      </c>
      <c r="AM79" s="5">
        <f t="shared" si="84"/>
        <v>6.5377907319567657E-4</v>
      </c>
      <c r="AN79" s="5">
        <f t="shared" si="85"/>
        <v>6.8256734872155296E-4</v>
      </c>
      <c r="AO79" s="5">
        <f t="shared" si="86"/>
        <v>3.5631163847403113E-4</v>
      </c>
      <c r="AP79" s="5">
        <f t="shared" si="87"/>
        <v>1.2400044620733831E-4</v>
      </c>
      <c r="AQ79" s="5">
        <f t="shared" si="88"/>
        <v>3.2365159454522664E-5</v>
      </c>
      <c r="AR79" s="5">
        <f t="shared" si="89"/>
        <v>1.5035727026919629E-3</v>
      </c>
      <c r="AS79" s="5">
        <f t="shared" si="90"/>
        <v>1.3289243020254947E-3</v>
      </c>
      <c r="AT79" s="5">
        <f t="shared" si="91"/>
        <v>5.8728114621663119E-4</v>
      </c>
      <c r="AU79" s="5">
        <f t="shared" si="92"/>
        <v>1.7302171597275502E-4</v>
      </c>
      <c r="AV79" s="5">
        <f t="shared" si="93"/>
        <v>3.8231068361822524E-5</v>
      </c>
      <c r="AW79" s="5">
        <f t="shared" si="94"/>
        <v>1.7322479084173608E-7</v>
      </c>
      <c r="AX79" s="5">
        <f t="shared" si="95"/>
        <v>9.6306494632187052E-5</v>
      </c>
      <c r="AY79" s="5">
        <f t="shared" si="96"/>
        <v>1.0054722061451431E-4</v>
      </c>
      <c r="AZ79" s="5">
        <f t="shared" si="97"/>
        <v>5.2487340609347571E-5</v>
      </c>
      <c r="BA79" s="5">
        <f t="shared" si="98"/>
        <v>1.8266183175125219E-5</v>
      </c>
      <c r="BB79" s="5">
        <f t="shared" si="99"/>
        <v>4.7676274495007462E-6</v>
      </c>
      <c r="BC79" s="5">
        <f t="shared" si="100"/>
        <v>9.9551269268719224E-7</v>
      </c>
      <c r="BD79" s="5">
        <f t="shared" si="101"/>
        <v>2.6163008151720174E-4</v>
      </c>
      <c r="BE79" s="5">
        <f t="shared" si="102"/>
        <v>2.3124028046441012E-4</v>
      </c>
      <c r="BF79" s="5">
        <f t="shared" si="103"/>
        <v>1.0219021260699974E-4</v>
      </c>
      <c r="BG79" s="5">
        <f t="shared" si="104"/>
        <v>3.0106748794489134E-5</v>
      </c>
      <c r="BH79" s="5">
        <f t="shared" si="105"/>
        <v>6.6524202747797113E-6</v>
      </c>
      <c r="BI79" s="5">
        <f t="shared" si="106"/>
        <v>1.1759408713145611E-6</v>
      </c>
      <c r="BJ79" s="8">
        <f t="shared" si="107"/>
        <v>0.30042581786323874</v>
      </c>
      <c r="BK79" s="8">
        <f t="shared" si="108"/>
        <v>0.31410732466664398</v>
      </c>
      <c r="BL79" s="8">
        <f t="shared" si="109"/>
        <v>0.35783177606132333</v>
      </c>
      <c r="BM79" s="8">
        <f t="shared" si="110"/>
        <v>0.30366378197181032</v>
      </c>
      <c r="BN79" s="8">
        <f t="shared" si="111"/>
        <v>0.69618909435076903</v>
      </c>
    </row>
    <row r="80" spans="1:66" x14ac:dyDescent="0.25">
      <c r="A80" t="s">
        <v>145</v>
      </c>
      <c r="B80" t="s">
        <v>388</v>
      </c>
      <c r="C80" t="s">
        <v>146</v>
      </c>
      <c r="D80" t="s">
        <v>494</v>
      </c>
      <c r="E80">
        <f>VLOOKUP(A80,home!$A$2:$E$405,3,FALSE)</f>
        <v>1.4345794392523401</v>
      </c>
      <c r="F80">
        <f>VLOOKUP(B80,home!$B$2:$E$405,3,FALSE)</f>
        <v>1.39</v>
      </c>
      <c r="G80">
        <f>VLOOKUP(C80,away!$B$2:$E$405,4,FALSE)</f>
        <v>0.84</v>
      </c>
      <c r="H80">
        <f>VLOOKUP(A80,away!$A$2:$E$405,3,FALSE)</f>
        <v>1.2757009345794399</v>
      </c>
      <c r="I80">
        <f>VLOOKUP(C80,away!$B$2:$E$405,3,FALSE)</f>
        <v>0.77</v>
      </c>
      <c r="J80">
        <f>VLOOKUP(B80,home!$B$2:$E$405,4,FALSE)</f>
        <v>1.1299999999999999</v>
      </c>
      <c r="K80" s="3">
        <f t="shared" si="112"/>
        <v>1.6750149532710321</v>
      </c>
      <c r="L80" s="3">
        <f t="shared" si="113"/>
        <v>1.1099873831775706</v>
      </c>
      <c r="M80" s="5">
        <f t="shared" si="58"/>
        <v>6.1728944804283481E-2</v>
      </c>
      <c r="N80" s="5">
        <f t="shared" si="59"/>
        <v>0.10339690559681701</v>
      </c>
      <c r="O80" s="5">
        <f t="shared" si="60"/>
        <v>6.8518349909619303E-2</v>
      </c>
      <c r="P80" s="5">
        <f t="shared" si="61"/>
        <v>0.1147692606720692</v>
      </c>
      <c r="Q80" s="5">
        <f t="shared" si="62"/>
        <v>8.6595681498310886E-2</v>
      </c>
      <c r="R80" s="5">
        <f t="shared" si="63"/>
        <v>3.8027251957911748E-2</v>
      </c>
      <c r="S80" s="5">
        <f t="shared" si="64"/>
        <v>5.334605684973312E-2</v>
      </c>
      <c r="T80" s="5">
        <f t="shared" si="65"/>
        <v>9.6120113900788465E-2</v>
      </c>
      <c r="U80" s="5">
        <f t="shared" si="66"/>
        <v>6.3696215661307301E-2</v>
      </c>
      <c r="V80" s="5">
        <f t="shared" si="67"/>
        <v>1.1020379362326835E-2</v>
      </c>
      <c r="W80" s="5">
        <f t="shared" si="68"/>
        <v>4.8349687132788796E-2</v>
      </c>
      <c r="X80" s="5">
        <f t="shared" si="69"/>
        <v>5.3667542697978493E-2</v>
      </c>
      <c r="Y80" s="5">
        <f t="shared" si="70"/>
        <v>2.9785147640449851E-2</v>
      </c>
      <c r="Z80" s="5">
        <f t="shared" si="71"/>
        <v>1.4069923296732196E-2</v>
      </c>
      <c r="AA80" s="5">
        <f t="shared" si="72"/>
        <v>2.3567331913402885E-2</v>
      </c>
      <c r="AB80" s="5">
        <f t="shared" si="73"/>
        <v>1.9737816681825719E-2</v>
      </c>
      <c r="AC80" s="5">
        <f t="shared" si="74"/>
        <v>1.2805993968369831E-3</v>
      </c>
      <c r="AD80" s="5">
        <f t="shared" si="75"/>
        <v>2.0246612233349323E-2</v>
      </c>
      <c r="AE80" s="5">
        <f t="shared" si="76"/>
        <v>2.2473484131106402E-2</v>
      </c>
      <c r="AF80" s="5">
        <f t="shared" si="77"/>
        <v>1.2472641920784731E-2</v>
      </c>
      <c r="AG80" s="5">
        <f t="shared" si="78"/>
        <v>4.614825055654235E-3</v>
      </c>
      <c r="AH80" s="5">
        <f t="shared" si="79"/>
        <v>3.904359335412228E-3</v>
      </c>
      <c r="AI80" s="5">
        <f t="shared" si="80"/>
        <v>6.5398602697588314E-3</v>
      </c>
      <c r="AJ80" s="5">
        <f t="shared" si="81"/>
        <v>5.4771818720745847E-3</v>
      </c>
      <c r="AK80" s="5">
        <f t="shared" si="82"/>
        <v>3.0581205125033181E-3</v>
      </c>
      <c r="AL80" s="5">
        <f t="shared" si="83"/>
        <v>9.5237944829978358E-5</v>
      </c>
      <c r="AM80" s="5">
        <f t="shared" si="84"/>
        <v>6.7826756487880599E-3</v>
      </c>
      <c r="AN80" s="5">
        <f t="shared" si="85"/>
        <v>7.528684394340489E-3</v>
      </c>
      <c r="AO80" s="5">
        <f t="shared" si="86"/>
        <v>4.1783723448219076E-3</v>
      </c>
      <c r="AP80" s="5">
        <f t="shared" si="87"/>
        <v>1.5459801949901323E-3</v>
      </c>
      <c r="AQ80" s="5">
        <f t="shared" si="88"/>
        <v>4.2900462777036198E-4</v>
      </c>
      <c r="AR80" s="5">
        <f t="shared" si="89"/>
        <v>8.6675792033982747E-4</v>
      </c>
      <c r="AS80" s="5">
        <f t="shared" si="90"/>
        <v>1.4518324774353132E-3</v>
      </c>
      <c r="AT80" s="5">
        <f t="shared" si="91"/>
        <v>1.2159205546743389E-3</v>
      </c>
      <c r="AU80" s="5">
        <f t="shared" si="92"/>
        <v>6.7889503702304175E-4</v>
      </c>
      <c r="AV80" s="5">
        <f t="shared" si="93"/>
        <v>2.8428983467877159E-4</v>
      </c>
      <c r="AW80" s="5">
        <f t="shared" si="94"/>
        <v>4.918631027739989E-6</v>
      </c>
      <c r="AX80" s="5">
        <f t="shared" si="95"/>
        <v>1.893513855817883E-3</v>
      </c>
      <c r="AY80" s="5">
        <f t="shared" si="96"/>
        <v>2.1017764898297636E-3</v>
      </c>
      <c r="AZ80" s="5">
        <f t="shared" si="97"/>
        <v>1.16647269298514E-3</v>
      </c>
      <c r="BA80" s="5">
        <f t="shared" si="98"/>
        <v>4.3158999067822285E-4</v>
      </c>
      <c r="BB80" s="5">
        <f t="shared" si="99"/>
        <v>1.1976486108963821E-4</v>
      </c>
      <c r="BC80" s="5">
        <f t="shared" si="100"/>
        <v>2.658749695150255E-5</v>
      </c>
      <c r="BD80" s="5">
        <f t="shared" si="101"/>
        <v>1.6034839264107297E-4</v>
      </c>
      <c r="BE80" s="5">
        <f t="shared" si="102"/>
        <v>2.6858595540677193E-4</v>
      </c>
      <c r="BF80" s="5">
        <f t="shared" si="103"/>
        <v>2.2494274577246481E-4</v>
      </c>
      <c r="BG80" s="5">
        <f t="shared" si="104"/>
        <v>1.2559415426624093E-4</v>
      </c>
      <c r="BH80" s="5">
        <f t="shared" si="105"/>
        <v>5.2593021609845616E-5</v>
      </c>
      <c r="BI80" s="5">
        <f t="shared" si="106"/>
        <v>1.7618819526839575E-5</v>
      </c>
      <c r="BJ80" s="8">
        <f t="shared" si="107"/>
        <v>0.50392706440609147</v>
      </c>
      <c r="BK80" s="8">
        <f t="shared" si="108"/>
        <v>0.24434225551990937</v>
      </c>
      <c r="BL80" s="8">
        <f t="shared" si="109"/>
        <v>0.23787386702719041</v>
      </c>
      <c r="BM80" s="8">
        <f t="shared" si="110"/>
        <v>0.52507985795210976</v>
      </c>
      <c r="BN80" s="8">
        <f t="shared" si="111"/>
        <v>0.47303639443901163</v>
      </c>
    </row>
    <row r="81" spans="1:66" x14ac:dyDescent="0.25">
      <c r="A81" t="s">
        <v>145</v>
      </c>
      <c r="B81" t="s">
        <v>389</v>
      </c>
      <c r="C81" t="s">
        <v>425</v>
      </c>
      <c r="D81" t="s">
        <v>494</v>
      </c>
      <c r="E81">
        <f>VLOOKUP(A81,home!$A$2:$E$405,3,FALSE)</f>
        <v>1.4345794392523401</v>
      </c>
      <c r="F81">
        <f>VLOOKUP(B81,home!$B$2:$E$405,3,FALSE)</f>
        <v>1.08</v>
      </c>
      <c r="G81">
        <f>VLOOKUP(C81,away!$B$2:$E$405,4,FALSE)</f>
        <v>0.77</v>
      </c>
      <c r="H81">
        <f>VLOOKUP(A81,away!$A$2:$E$405,3,FALSE)</f>
        <v>1.2757009345794399</v>
      </c>
      <c r="I81">
        <f>VLOOKUP(C81,away!$B$2:$E$405,3,FALSE)</f>
        <v>0.85</v>
      </c>
      <c r="J81">
        <f>VLOOKUP(B81,home!$B$2:$E$405,4,FALSE)</f>
        <v>0.86</v>
      </c>
      <c r="K81" s="3">
        <f t="shared" si="112"/>
        <v>1.1929962616822463</v>
      </c>
      <c r="L81" s="3">
        <f t="shared" si="113"/>
        <v>0.93253738317757051</v>
      </c>
      <c r="M81" s="5">
        <f t="shared" si="58"/>
        <v>0.11936925047995824</v>
      </c>
      <c r="N81" s="5">
        <f t="shared" si="59"/>
        <v>0.14240706958240185</v>
      </c>
      <c r="O81" s="5">
        <f t="shared" si="60"/>
        <v>0.11131628847444819</v>
      </c>
      <c r="P81" s="5">
        <f t="shared" si="61"/>
        <v>0.1327999160143592</v>
      </c>
      <c r="Q81" s="5">
        <f t="shared" si="62"/>
        <v>8.4945550824464491E-2</v>
      </c>
      <c r="R81" s="5">
        <f t="shared" si="63"/>
        <v>5.1903300179500726E-2</v>
      </c>
      <c r="S81" s="5">
        <f t="shared" si="64"/>
        <v>3.6935428559932752E-2</v>
      </c>
      <c r="T81" s="5">
        <f t="shared" si="65"/>
        <v>7.9214901678423419E-2</v>
      </c>
      <c r="U81" s="5">
        <f t="shared" si="66"/>
        <v>6.1920443083115832E-2</v>
      </c>
      <c r="V81" s="5">
        <f t="shared" si="67"/>
        <v>4.5656852264822443E-3</v>
      </c>
      <c r="W81" s="5">
        <f t="shared" si="68"/>
        <v>3.3779908193375119E-2</v>
      </c>
      <c r="X81" s="5">
        <f t="shared" si="69"/>
        <v>3.1501027190628604E-2</v>
      </c>
      <c r="Y81" s="5">
        <f t="shared" si="70"/>
        <v>1.4687942731877146E-2</v>
      </c>
      <c r="Z81" s="5">
        <f t="shared" si="71"/>
        <v>1.6133922575890514E-2</v>
      </c>
      <c r="AA81" s="5">
        <f t="shared" si="72"/>
        <v>1.9247709319308182E-2</v>
      </c>
      <c r="AB81" s="5">
        <f t="shared" si="73"/>
        <v>1.14812226319406E-2</v>
      </c>
      <c r="AC81" s="5">
        <f t="shared" si="74"/>
        <v>3.1746168516334246E-4</v>
      </c>
      <c r="AD81" s="5">
        <f t="shared" si="75"/>
        <v>1.0074826048666502E-2</v>
      </c>
      <c r="AE81" s="5">
        <f t="shared" si="76"/>
        <v>9.3951519193926809E-3</v>
      </c>
      <c r="AF81" s="5">
        <f t="shared" si="77"/>
        <v>4.3806651927330896E-3</v>
      </c>
      <c r="AG81" s="5">
        <f t="shared" si="78"/>
        <v>1.3617113518027946E-3</v>
      </c>
      <c r="AH81" s="5">
        <f t="shared" si="79"/>
        <v>3.7613714848276163E-3</v>
      </c>
      <c r="AI81" s="5">
        <f t="shared" si="80"/>
        <v>4.4873021201975467E-3</v>
      </c>
      <c r="AJ81" s="5">
        <f t="shared" si="81"/>
        <v>2.6766673272172457E-3</v>
      </c>
      <c r="AK81" s="5">
        <f t="shared" si="82"/>
        <v>1.0644180383790611E-3</v>
      </c>
      <c r="AL81" s="5">
        <f t="shared" si="83"/>
        <v>1.412721784143134E-5</v>
      </c>
      <c r="AM81" s="5">
        <f t="shared" si="84"/>
        <v>2.4038459626316089E-3</v>
      </c>
      <c r="AN81" s="5">
        <f t="shared" si="85"/>
        <v>2.2416762235544481E-3</v>
      </c>
      <c r="AO81" s="5">
        <f t="shared" si="86"/>
        <v>1.0452234397224217E-3</v>
      </c>
      <c r="AP81" s="5">
        <f t="shared" si="87"/>
        <v>3.2490331043820219E-4</v>
      </c>
      <c r="AQ81" s="5">
        <f t="shared" si="88"/>
        <v>7.5746120725442707E-5</v>
      </c>
      <c r="AR81" s="5">
        <f t="shared" si="89"/>
        <v>7.0152390432397574E-4</v>
      </c>
      <c r="AS81" s="5">
        <f t="shared" si="90"/>
        <v>8.3691539533923697E-4</v>
      </c>
      <c r="AT81" s="5">
        <f t="shared" si="91"/>
        <v>4.9921846899201455E-4</v>
      </c>
      <c r="AU81" s="5">
        <f t="shared" si="92"/>
        <v>1.9852192242340253E-4</v>
      </c>
      <c r="AV81" s="5">
        <f t="shared" si="93"/>
        <v>5.9208977828273043E-5</v>
      </c>
      <c r="AW81" s="5">
        <f t="shared" si="94"/>
        <v>4.3657561523388521E-7</v>
      </c>
      <c r="AX81" s="5">
        <f t="shared" si="95"/>
        <v>4.7796320784657841E-4</v>
      </c>
      <c r="AY81" s="5">
        <f t="shared" si="96"/>
        <v>4.4571855910040541E-4</v>
      </c>
      <c r="AZ81" s="5">
        <f t="shared" si="97"/>
        <v>2.0782460936858465E-4</v>
      </c>
      <c r="BA81" s="5">
        <f t="shared" si="98"/>
        <v>6.4601405793493602E-5</v>
      </c>
      <c r="BB81" s="5">
        <f t="shared" si="99"/>
        <v>1.5060806477064212E-5</v>
      </c>
      <c r="BC81" s="5">
        <f t="shared" si="100"/>
        <v>2.8089530121330536E-6</v>
      </c>
      <c r="BD81" s="5">
        <f t="shared" si="101"/>
        <v>1.0903287766246542E-4</v>
      </c>
      <c r="BE81" s="5">
        <f t="shared" si="102"/>
        <v>1.3007581545177894E-4</v>
      </c>
      <c r="BF81" s="5">
        <f t="shared" si="103"/>
        <v>7.7589980784621032E-5</v>
      </c>
      <c r="BG81" s="5">
        <f t="shared" si="104"/>
        <v>3.0854852340016735E-5</v>
      </c>
      <c r="BH81" s="5">
        <f t="shared" si="105"/>
        <v>9.2024308740994198E-6</v>
      </c>
      <c r="BI81" s="5">
        <f t="shared" si="106"/>
        <v>2.1956931262379771E-6</v>
      </c>
      <c r="BJ81" s="8">
        <f t="shared" si="107"/>
        <v>0.41905412731243602</v>
      </c>
      <c r="BK81" s="8">
        <f t="shared" si="108"/>
        <v>0.29444758774283764</v>
      </c>
      <c r="BL81" s="8">
        <f t="shared" si="109"/>
        <v>0.2705130629780812</v>
      </c>
      <c r="BM81" s="8">
        <f t="shared" si="110"/>
        <v>0.35696204307062751</v>
      </c>
      <c r="BN81" s="8">
        <f t="shared" si="111"/>
        <v>0.64274137555513267</v>
      </c>
    </row>
    <row r="82" spans="1:66" x14ac:dyDescent="0.25">
      <c r="A82" t="s">
        <v>145</v>
      </c>
      <c r="B82" t="s">
        <v>391</v>
      </c>
      <c r="C82" t="s">
        <v>148</v>
      </c>
      <c r="D82" t="s">
        <v>494</v>
      </c>
      <c r="E82">
        <f>VLOOKUP(A82,home!$A$2:$E$405,3,FALSE)</f>
        <v>1.4345794392523401</v>
      </c>
      <c r="F82">
        <f>VLOOKUP(B82,home!$B$2:$E$405,3,FALSE)</f>
        <v>0.85</v>
      </c>
      <c r="G82">
        <f>VLOOKUP(C82,away!$B$2:$E$405,4,FALSE)</f>
        <v>1.01</v>
      </c>
      <c r="H82">
        <f>VLOOKUP(A82,away!$A$2:$E$405,3,FALSE)</f>
        <v>1.2757009345794399</v>
      </c>
      <c r="I82">
        <f>VLOOKUP(C82,away!$B$2:$E$405,3,FALSE)</f>
        <v>0.89</v>
      </c>
      <c r="J82">
        <f>VLOOKUP(B82,home!$B$2:$E$405,4,FALSE)</f>
        <v>1.48</v>
      </c>
      <c r="K82" s="3">
        <f t="shared" si="112"/>
        <v>1.231586448598134</v>
      </c>
      <c r="L82" s="3">
        <f t="shared" si="113"/>
        <v>1.6803532710280384</v>
      </c>
      <c r="M82" s="5">
        <f t="shared" si="58"/>
        <v>5.4370164643381902E-2</v>
      </c>
      <c r="N82" s="5">
        <f t="shared" si="59"/>
        <v>6.6961557982838538E-2</v>
      </c>
      <c r="O82" s="5">
        <f t="shared" si="60"/>
        <v>9.136108400483979E-2</v>
      </c>
      <c r="P82" s="5">
        <f t="shared" si="61"/>
        <v>0.1125190729895964</v>
      </c>
      <c r="Q82" s="5">
        <f t="shared" si="62"/>
        <v>4.1234473694341085E-2</v>
      </c>
      <c r="R82" s="5">
        <f t="shared" si="63"/>
        <v>7.675944817609999E-2</v>
      </c>
      <c r="S82" s="5">
        <f t="shared" si="64"/>
        <v>5.8214564317947165E-2</v>
      </c>
      <c r="T82" s="5">
        <f t="shared" si="65"/>
        <v>6.9288482751405644E-2</v>
      </c>
      <c r="U82" s="5">
        <f t="shared" si="66"/>
        <v>9.4535896175555481E-2</v>
      </c>
      <c r="V82" s="5">
        <f t="shared" si="67"/>
        <v>1.3386117704059527E-2</v>
      </c>
      <c r="W82" s="5">
        <f t="shared" si="68"/>
        <v>1.6927939672342244E-2</v>
      </c>
      <c r="X82" s="5">
        <f t="shared" si="69"/>
        <v>2.8444918800185588E-2</v>
      </c>
      <c r="Y82" s="5">
        <f t="shared" si="70"/>
        <v>2.3898756175009406E-2</v>
      </c>
      <c r="Z82" s="5">
        <f t="shared" si="71"/>
        <v>4.2994329941672266E-2</v>
      </c>
      <c r="AA82" s="5">
        <f t="shared" si="72"/>
        <v>5.2951234122720556E-2</v>
      </c>
      <c r="AB82" s="5">
        <f t="shared" si="73"/>
        <v>3.2607011191044873E-2</v>
      </c>
      <c r="AC82" s="5">
        <f t="shared" si="74"/>
        <v>1.7314109273781442E-3</v>
      </c>
      <c r="AD82" s="5">
        <f t="shared" si="75"/>
        <v>5.2120552757858639E-3</v>
      </c>
      <c r="AE82" s="5">
        <f t="shared" si="76"/>
        <v>8.7580941314457216E-3</v>
      </c>
      <c r="AF82" s="5">
        <f t="shared" si="77"/>
        <v>7.3583460608731451E-3</v>
      </c>
      <c r="AG82" s="5">
        <f t="shared" si="78"/>
        <v>4.1215402909148225E-3</v>
      </c>
      <c r="AH82" s="5">
        <f t="shared" si="79"/>
        <v>1.8061415738286932E-2</v>
      </c>
      <c r="AI82" s="5">
        <f t="shared" si="80"/>
        <v>2.2244194865771245E-2</v>
      </c>
      <c r="AJ82" s="5">
        <f t="shared" si="81"/>
        <v>1.3697824478330029E-2</v>
      </c>
      <c r="AK82" s="5">
        <f t="shared" si="82"/>
        <v>5.6233516675956909E-3</v>
      </c>
      <c r="AL82" s="5">
        <f t="shared" si="83"/>
        <v>1.4332621855421202E-4</v>
      </c>
      <c r="AM82" s="5">
        <f t="shared" si="84"/>
        <v>1.2838193294004564E-3</v>
      </c>
      <c r="AN82" s="5">
        <f t="shared" si="85"/>
        <v>2.1572700095670795E-3</v>
      </c>
      <c r="AO82" s="5">
        <f t="shared" si="86"/>
        <v>1.8124878585333655E-3</v>
      </c>
      <c r="AP82" s="5">
        <f t="shared" si="87"/>
        <v>1.0152066339283816E-3</v>
      </c>
      <c r="AQ82" s="5">
        <f t="shared" si="88"/>
        <v>4.2647644702273015E-4</v>
      </c>
      <c r="AR82" s="5">
        <f t="shared" si="89"/>
        <v>6.0699118030455449E-3</v>
      </c>
      <c r="AS82" s="5">
        <f t="shared" si="90"/>
        <v>7.4756211208167576E-3</v>
      </c>
      <c r="AT82" s="5">
        <f t="shared" si="91"/>
        <v>4.6034368336259571E-3</v>
      </c>
      <c r="AU82" s="5">
        <f t="shared" si="92"/>
        <v>1.8898434737570776E-3</v>
      </c>
      <c r="AV82" s="5">
        <f t="shared" si="93"/>
        <v>5.8187640306271043E-4</v>
      </c>
      <c r="AW82" s="5">
        <f t="shared" si="94"/>
        <v>8.2392681888239931E-6</v>
      </c>
      <c r="AX82" s="5">
        <f t="shared" si="95"/>
        <v>2.6352241475632415E-4</v>
      </c>
      <c r="AY82" s="5">
        <f t="shared" si="96"/>
        <v>4.428107516249967E-4</v>
      </c>
      <c r="AZ82" s="5">
        <f t="shared" si="97"/>
        <v>3.7203924746972386E-4</v>
      </c>
      <c r="BA82" s="5">
        <f t="shared" si="98"/>
        <v>2.0838578881218674E-4</v>
      </c>
      <c r="BB82" s="5">
        <f t="shared" si="99"/>
        <v>8.7540435466579007E-5</v>
      </c>
      <c r="BC82" s="5">
        <f t="shared" si="100"/>
        <v>2.9419771416696974E-5</v>
      </c>
      <c r="BD82" s="5">
        <f t="shared" si="101"/>
        <v>1.6999326921832134E-3</v>
      </c>
      <c r="BE82" s="5">
        <f t="shared" si="102"/>
        <v>2.0936140672217886E-3</v>
      </c>
      <c r="BF82" s="5">
        <f t="shared" si="103"/>
        <v>1.289233356892389E-3</v>
      </c>
      <c r="BG82" s="5">
        <f t="shared" si="104"/>
        <v>5.292674438097828E-4</v>
      </c>
      <c r="BH82" s="5">
        <f t="shared" si="105"/>
        <v>1.6295965287007583E-4</v>
      </c>
      <c r="BI82" s="5">
        <f t="shared" si="106"/>
        <v>4.0139780028608291E-5</v>
      </c>
      <c r="BJ82" s="8">
        <f t="shared" si="107"/>
        <v>0.28030514352314057</v>
      </c>
      <c r="BK82" s="8">
        <f t="shared" si="108"/>
        <v>0.24080746755254234</v>
      </c>
      <c r="BL82" s="8">
        <f t="shared" si="109"/>
        <v>0.43427729704755852</v>
      </c>
      <c r="BM82" s="8">
        <f t="shared" si="110"/>
        <v>0.55474386509037987</v>
      </c>
      <c r="BN82" s="8">
        <f t="shared" si="111"/>
        <v>0.44320580149109767</v>
      </c>
    </row>
    <row r="83" spans="1:66" x14ac:dyDescent="0.25">
      <c r="A83" t="s">
        <v>145</v>
      </c>
      <c r="B83" t="s">
        <v>419</v>
      </c>
      <c r="C83" t="s">
        <v>432</v>
      </c>
      <c r="D83" t="s">
        <v>494</v>
      </c>
      <c r="E83">
        <f>VLOOKUP(A83,home!$A$2:$E$405,3,FALSE)</f>
        <v>1.4345794392523401</v>
      </c>
      <c r="F83">
        <f>VLOOKUP(B83,home!$B$2:$E$405,3,FALSE)</f>
        <v>1.29</v>
      </c>
      <c r="G83">
        <f>VLOOKUP(C83,away!$B$2:$E$405,4,FALSE)</f>
        <v>1.32</v>
      </c>
      <c r="H83">
        <f>VLOOKUP(A83,away!$A$2:$E$405,3,FALSE)</f>
        <v>1.2757009345794399</v>
      </c>
      <c r="I83">
        <f>VLOOKUP(C83,away!$B$2:$E$405,3,FALSE)</f>
        <v>0.49</v>
      </c>
      <c r="J83">
        <f>VLOOKUP(B83,home!$B$2:$E$405,4,FALSE)</f>
        <v>0.34</v>
      </c>
      <c r="K83" s="3">
        <f t="shared" si="112"/>
        <v>2.4428018691588846</v>
      </c>
      <c r="L83" s="3">
        <f t="shared" si="113"/>
        <v>0.21253177570093471</v>
      </c>
      <c r="M83" s="5">
        <f t="shared" si="58"/>
        <v>7.0275387731415853E-2</v>
      </c>
      <c r="N83" s="5">
        <f t="shared" si="59"/>
        <v>0.17166884850616798</v>
      </c>
      <c r="O83" s="5">
        <f t="shared" si="60"/>
        <v>1.493575294262949E-2</v>
      </c>
      <c r="P83" s="5">
        <f t="shared" si="61"/>
        <v>3.6485085205550626E-2</v>
      </c>
      <c r="Q83" s="5">
        <f t="shared" si="62"/>
        <v>0.2096764920036103</v>
      </c>
      <c r="R83" s="5">
        <f t="shared" si="63"/>
        <v>1.5871610471637533E-3</v>
      </c>
      <c r="S83" s="5">
        <f t="shared" si="64"/>
        <v>4.7355179580930605E-3</v>
      </c>
      <c r="T83" s="5">
        <f t="shared" si="65"/>
        <v>4.4562917168270127E-2</v>
      </c>
      <c r="U83" s="5">
        <f t="shared" si="66"/>
        <v>3.8771199726677892E-3</v>
      </c>
      <c r="V83" s="5">
        <f t="shared" si="67"/>
        <v>2.7317257272642376E-4</v>
      </c>
      <c r="W83" s="5">
        <f t="shared" si="68"/>
        <v>0.17073270886169906</v>
      </c>
      <c r="X83" s="5">
        <f t="shared" si="69"/>
        <v>3.6286125784607604E-2</v>
      </c>
      <c r="Y83" s="5">
        <f t="shared" si="70"/>
        <v>3.8559773731550637E-3</v>
      </c>
      <c r="Z83" s="5">
        <f t="shared" si="71"/>
        <v>1.1244071855902248E-4</v>
      </c>
      <c r="AA83" s="5">
        <f t="shared" si="72"/>
        <v>2.7467039746554818E-4</v>
      </c>
      <c r="AB83" s="5">
        <f t="shared" si="73"/>
        <v>3.3548268016572746E-4</v>
      </c>
      <c r="AC83" s="5">
        <f t="shared" si="74"/>
        <v>8.8639893295881584E-6</v>
      </c>
      <c r="AD83" s="5">
        <f t="shared" si="75"/>
        <v>0.10426654508347956</v>
      </c>
      <c r="AE83" s="5">
        <f t="shared" si="76"/>
        <v>2.215995397279347E-2</v>
      </c>
      <c r="AF83" s="5">
        <f t="shared" si="77"/>
        <v>2.3548471836443894E-3</v>
      </c>
      <c r="AG83" s="5">
        <f t="shared" si="78"/>
        <v>1.6682661781476237E-4</v>
      </c>
      <c r="AH83" s="5">
        <f t="shared" si="79"/>
        <v>5.974306394109522E-6</v>
      </c>
      <c r="AI83" s="5">
        <f t="shared" si="80"/>
        <v>1.4594046826458617E-5</v>
      </c>
      <c r="AJ83" s="5">
        <f t="shared" si="81"/>
        <v>1.7825182433132701E-5</v>
      </c>
      <c r="AK83" s="5">
        <f t="shared" si="82"/>
        <v>1.4514462988584891E-5</v>
      </c>
      <c r="AL83" s="5">
        <f t="shared" si="83"/>
        <v>1.8407776400302481E-7</v>
      </c>
      <c r="AM83" s="5">
        <f t="shared" si="84"/>
        <v>5.0940502244132588E-2</v>
      </c>
      <c r="AN83" s="5">
        <f t="shared" si="85"/>
        <v>1.0826475397042946E-2</v>
      </c>
      <c r="AO83" s="5">
        <f t="shared" si="86"/>
        <v>1.1504850203580099E-3</v>
      </c>
      <c r="AP83" s="5">
        <f t="shared" si="87"/>
        <v>8.1504874764671274E-5</v>
      </c>
      <c r="AQ83" s="5">
        <f t="shared" si="88"/>
        <v>4.3305939405044718E-6</v>
      </c>
      <c r="AR83" s="5">
        <f t="shared" si="89"/>
        <v>2.5394598930430916E-7</v>
      </c>
      <c r="AS83" s="5">
        <f t="shared" si="90"/>
        <v>6.2033973733796854E-7</v>
      </c>
      <c r="AT83" s="5">
        <f t="shared" si="91"/>
        <v>7.5768353494136071E-7</v>
      </c>
      <c r="AU83" s="5">
        <f t="shared" si="92"/>
        <v>6.1695691846188895E-7</v>
      </c>
      <c r="AV83" s="5">
        <f t="shared" si="93"/>
        <v>3.7677587840230205E-7</v>
      </c>
      <c r="AW83" s="5">
        <f t="shared" si="94"/>
        <v>2.6546724571330153E-9</v>
      </c>
      <c r="AX83" s="5">
        <f t="shared" si="95"/>
        <v>2.0739592349643225E-2</v>
      </c>
      <c r="AY83" s="5">
        <f t="shared" si="96"/>
        <v>4.4078223893831946E-3</v>
      </c>
      <c r="AZ83" s="5">
        <f t="shared" si="97"/>
        <v>4.6840115969497368E-4</v>
      </c>
      <c r="BA83" s="5">
        <f t="shared" si="98"/>
        <v>3.318337673678328E-5</v>
      </c>
      <c r="BB83" s="5">
        <f t="shared" si="99"/>
        <v>1.7631304954054093E-6</v>
      </c>
      <c r="BC83" s="5">
        <f t="shared" si="100"/>
        <v>7.494425099619613E-8</v>
      </c>
      <c r="BD83" s="5">
        <f t="shared" si="101"/>
        <v>8.9952653398292253E-9</v>
      </c>
      <c r="BE83" s="5">
        <f t="shared" si="102"/>
        <v>2.1973650985714958E-8</v>
      </c>
      <c r="BF83" s="5">
        <f t="shared" si="103"/>
        <v>2.6838637850074738E-8</v>
      </c>
      <c r="BG83" s="5">
        <f t="shared" si="104"/>
        <v>2.1853824901946985E-8</v>
      </c>
      <c r="BH83" s="5">
        <f t="shared" si="105"/>
        <v>1.3346141079686773E-8</v>
      </c>
      <c r="BI83" s="5">
        <f t="shared" si="106"/>
        <v>6.520395675103404E-9</v>
      </c>
      <c r="BJ83" s="8">
        <f t="shared" si="107"/>
        <v>0.85438537803568537</v>
      </c>
      <c r="BK83" s="8">
        <f t="shared" si="108"/>
        <v>0.11618603392426274</v>
      </c>
      <c r="BL83" s="8">
        <f t="shared" si="109"/>
        <v>2.1065820268708877E-2</v>
      </c>
      <c r="BM83" s="8">
        <f t="shared" si="110"/>
        <v>0.48271312577596759</v>
      </c>
      <c r="BN83" s="8">
        <f t="shared" si="111"/>
        <v>0.50462872743653797</v>
      </c>
    </row>
    <row r="84" spans="1:66" x14ac:dyDescent="0.25">
      <c r="A84" t="s">
        <v>145</v>
      </c>
      <c r="B84" t="s">
        <v>433</v>
      </c>
      <c r="C84" t="s">
        <v>404</v>
      </c>
      <c r="D84" t="s">
        <v>494</v>
      </c>
      <c r="E84">
        <f>VLOOKUP(A84,home!$A$2:$E$405,3,FALSE)</f>
        <v>1.4345794392523401</v>
      </c>
      <c r="F84">
        <f>VLOOKUP(B84,home!$B$2:$E$405,3,FALSE)</f>
        <v>0.8</v>
      </c>
      <c r="G84">
        <f>VLOOKUP(C84,away!$B$2:$E$405,4,FALSE)</f>
        <v>0.5</v>
      </c>
      <c r="H84">
        <f>VLOOKUP(A84,away!$A$2:$E$405,3,FALSE)</f>
        <v>1.2757009345794399</v>
      </c>
      <c r="I84">
        <f>VLOOKUP(C84,away!$B$2:$E$405,3,FALSE)</f>
        <v>0.6</v>
      </c>
      <c r="J84">
        <f>VLOOKUP(B84,home!$B$2:$E$405,4,FALSE)</f>
        <v>1.57</v>
      </c>
      <c r="K84" s="3">
        <f t="shared" si="112"/>
        <v>0.57383177570093602</v>
      </c>
      <c r="L84" s="3">
        <f t="shared" si="113"/>
        <v>1.2017102803738324</v>
      </c>
      <c r="M84" s="5">
        <f t="shared" si="58"/>
        <v>0.16939160486081722</v>
      </c>
      <c r="N84" s="5">
        <f t="shared" si="59"/>
        <v>9.7202285406114045E-2</v>
      </c>
      <c r="O84" s="5">
        <f t="shared" si="60"/>
        <v>0.20355963297026611</v>
      </c>
      <c r="P84" s="5">
        <f t="shared" si="61"/>
        <v>0.11680898564835859</v>
      </c>
      <c r="Q84" s="5">
        <f t="shared" si="62"/>
        <v>2.7888880018389798E-2</v>
      </c>
      <c r="R84" s="5">
        <f t="shared" si="63"/>
        <v>0.12230985180474646</v>
      </c>
      <c r="S84" s="5">
        <f t="shared" si="64"/>
        <v>2.013727176652215E-2</v>
      </c>
      <c r="T84" s="5">
        <f t="shared" si="65"/>
        <v>3.3514353826211374E-2</v>
      </c>
      <c r="U84" s="5">
        <f t="shared" si="66"/>
        <v>7.0185279446835988E-2</v>
      </c>
      <c r="V84" s="5">
        <f t="shared" si="67"/>
        <v>1.5429167426078956E-3</v>
      </c>
      <c r="W84" s="5">
        <f t="shared" si="68"/>
        <v>5.3345085144209901E-3</v>
      </c>
      <c r="X84" s="5">
        <f t="shared" si="69"/>
        <v>6.4105337225214441E-3</v>
      </c>
      <c r="Y84" s="5">
        <f t="shared" si="70"/>
        <v>3.8518021385185765E-3</v>
      </c>
      <c r="Z84" s="5">
        <f t="shared" si="71"/>
        <v>4.8993668768254603E-2</v>
      </c>
      <c r="AA84" s="5">
        <f t="shared" si="72"/>
        <v>2.8114123947391025E-2</v>
      </c>
      <c r="AB84" s="5">
        <f t="shared" si="73"/>
        <v>8.0663888335037997E-3</v>
      </c>
      <c r="AC84" s="5">
        <f t="shared" si="74"/>
        <v>6.6497738993611635E-5</v>
      </c>
      <c r="AD84" s="5">
        <f t="shared" si="75"/>
        <v>7.6527762333048963E-4</v>
      </c>
      <c r="AE84" s="5">
        <f t="shared" si="76"/>
        <v>9.1964198729630289E-4</v>
      </c>
      <c r="AF84" s="5">
        <f t="shared" si="77"/>
        <v>5.5257161519869436E-4</v>
      </c>
      <c r="AG84" s="5">
        <f t="shared" si="78"/>
        <v>2.2134366354234819E-4</v>
      </c>
      <c r="AH84" s="5">
        <f t="shared" si="79"/>
        <v>1.4719048858010482E-2</v>
      </c>
      <c r="AI84" s="5">
        <f t="shared" si="80"/>
        <v>8.4462579428209884E-3</v>
      </c>
      <c r="AJ84" s="5">
        <f t="shared" si="81"/>
        <v>2.4233655966785514E-3</v>
      </c>
      <c r="AK84" s="5">
        <f t="shared" si="82"/>
        <v>4.6353472783820381E-4</v>
      </c>
      <c r="AL84" s="5">
        <f t="shared" si="83"/>
        <v>1.8342192214626844E-6</v>
      </c>
      <c r="AM84" s="5">
        <f t="shared" si="84"/>
        <v>8.7828123499985425E-5</v>
      </c>
      <c r="AN84" s="5">
        <f t="shared" si="85"/>
        <v>1.0554395891587507E-4</v>
      </c>
      <c r="AO84" s="5">
        <f t="shared" si="86"/>
        <v>6.3416630230280239E-5</v>
      </c>
      <c r="AP84" s="5">
        <f t="shared" si="87"/>
        <v>2.5402805498131251E-5</v>
      </c>
      <c r="AQ84" s="5">
        <f t="shared" si="88"/>
        <v>7.6317031293603117E-6</v>
      </c>
      <c r="AR84" s="5">
        <f t="shared" si="89"/>
        <v>3.5376064659991785E-3</v>
      </c>
      <c r="AS84" s="5">
        <f t="shared" si="90"/>
        <v>2.0299910001154212E-3</v>
      </c>
      <c r="AT84" s="5">
        <f t="shared" si="91"/>
        <v>5.8243667012657552E-4</v>
      </c>
      <c r="AU84" s="5">
        <f t="shared" si="92"/>
        <v>1.1140688955069105E-4</v>
      </c>
      <c r="AV84" s="5">
        <f t="shared" si="93"/>
        <v>1.5982203314047774E-5</v>
      </c>
      <c r="AW84" s="5">
        <f t="shared" si="94"/>
        <v>3.5134445956985277E-8</v>
      </c>
      <c r="AX84" s="5">
        <f t="shared" si="95"/>
        <v>8.3997613440796185E-6</v>
      </c>
      <c r="AY84" s="5">
        <f t="shared" si="96"/>
        <v>1.0094079559867197E-5</v>
      </c>
      <c r="AZ84" s="5">
        <f t="shared" si="97"/>
        <v>6.0650795890018907E-6</v>
      </c>
      <c r="BA84" s="5">
        <f t="shared" si="98"/>
        <v>2.4294894977963576E-6</v>
      </c>
      <c r="BB84" s="5">
        <f t="shared" si="99"/>
        <v>7.2988562639053571E-7</v>
      </c>
      <c r="BC84" s="5">
        <f t="shared" si="100"/>
        <v>1.7542221214611998E-7</v>
      </c>
      <c r="BD84" s="5">
        <f t="shared" si="101"/>
        <v>7.0852967635135888E-4</v>
      </c>
      <c r="BE84" s="5">
        <f t="shared" si="102"/>
        <v>4.0657684231750976E-4</v>
      </c>
      <c r="BF84" s="5">
        <f t="shared" si="103"/>
        <v>1.1665335569296802E-4</v>
      </c>
      <c r="BG84" s="5">
        <f t="shared" si="104"/>
        <v>2.2313134079589578E-5</v>
      </c>
      <c r="BH84" s="5">
        <f t="shared" si="105"/>
        <v>3.2009963375859893E-6</v>
      </c>
      <c r="BI84" s="5">
        <f t="shared" si="106"/>
        <v>3.6736668248183238E-7</v>
      </c>
      <c r="BJ84" s="8">
        <f t="shared" si="107"/>
        <v>0.17697891545464697</v>
      </c>
      <c r="BK84" s="8">
        <f t="shared" si="108"/>
        <v>0.30795920505608071</v>
      </c>
      <c r="BL84" s="8">
        <f t="shared" si="109"/>
        <v>0.46582254872865902</v>
      </c>
      <c r="BM84" s="8">
        <f t="shared" si="110"/>
        <v>0.26258303835383523</v>
      </c>
      <c r="BN84" s="8">
        <f t="shared" si="111"/>
        <v>0.73716124070869227</v>
      </c>
    </row>
    <row r="85" spans="1:66" x14ac:dyDescent="0.25">
      <c r="A85" t="s">
        <v>145</v>
      </c>
      <c r="B85" t="s">
        <v>434</v>
      </c>
      <c r="C85" t="s">
        <v>423</v>
      </c>
      <c r="D85" t="s">
        <v>494</v>
      </c>
      <c r="E85">
        <f>VLOOKUP(A85,home!$A$2:$E$405,3,FALSE)</f>
        <v>1.4345794392523401</v>
      </c>
      <c r="F85">
        <f>VLOOKUP(B85,home!$B$2:$E$405,3,FALSE)</f>
        <v>0.82</v>
      </c>
      <c r="G85">
        <f>VLOOKUP(C85,away!$B$2:$E$405,4,FALSE)</f>
        <v>0.84</v>
      </c>
      <c r="H85">
        <f>VLOOKUP(A85,away!$A$2:$E$405,3,FALSE)</f>
        <v>1.2757009345794399</v>
      </c>
      <c r="I85">
        <f>VLOOKUP(C85,away!$B$2:$E$405,3,FALSE)</f>
        <v>1.25</v>
      </c>
      <c r="J85">
        <f>VLOOKUP(B85,home!$B$2:$E$405,4,FALSE)</f>
        <v>0.64</v>
      </c>
      <c r="K85" s="3">
        <f t="shared" si="112"/>
        <v>0.98813831775701177</v>
      </c>
      <c r="L85" s="3">
        <f t="shared" si="113"/>
        <v>1.0205607476635519</v>
      </c>
      <c r="M85" s="5">
        <f t="shared" si="58"/>
        <v>0.13416309860139711</v>
      </c>
      <c r="N85" s="5">
        <f t="shared" si="59"/>
        <v>0.13257169855705264</v>
      </c>
      <c r="O85" s="5">
        <f t="shared" si="60"/>
        <v>0.13692159221750067</v>
      </c>
      <c r="P85" s="5">
        <f t="shared" si="61"/>
        <v>0.13529747179841267</v>
      </c>
      <c r="Q85" s="5">
        <f t="shared" si="62"/>
        <v>6.5499587597177833E-2</v>
      </c>
      <c r="R85" s="5">
        <f t="shared" si="63"/>
        <v>6.9868401262388219E-2</v>
      </c>
      <c r="S85" s="5">
        <f t="shared" si="64"/>
        <v>3.4110359081352577E-2</v>
      </c>
      <c r="T85" s="5">
        <f t="shared" si="65"/>
        <v>6.6846308089830109E-2</v>
      </c>
      <c r="U85" s="5">
        <f t="shared" si="66"/>
        <v>6.9039644487788168E-2</v>
      </c>
      <c r="V85" s="5">
        <f t="shared" si="67"/>
        <v>3.8220853688559725E-3</v>
      </c>
      <c r="W85" s="5">
        <f t="shared" si="68"/>
        <v>2.1574217434017776E-2</v>
      </c>
      <c r="X85" s="5">
        <f t="shared" si="69"/>
        <v>2.2017799474717218E-2</v>
      </c>
      <c r="Y85" s="5">
        <f t="shared" si="70"/>
        <v>1.1235250946911782E-2</v>
      </c>
      <c r="Z85" s="5">
        <f t="shared" si="71"/>
        <v>2.3768315943466661E-2</v>
      </c>
      <c r="AA85" s="5">
        <f t="shared" si="72"/>
        <v>2.3486383732294308E-2</v>
      </c>
      <c r="AB85" s="5">
        <f t="shared" si="73"/>
        <v>1.1603897855712472E-2</v>
      </c>
      <c r="AC85" s="5">
        <f t="shared" si="74"/>
        <v>2.4090011187627867E-4</v>
      </c>
      <c r="AD85" s="5">
        <f t="shared" si="75"/>
        <v>5.329577730543579E-3</v>
      </c>
      <c r="AE85" s="5">
        <f t="shared" si="76"/>
        <v>5.4391578334145717E-3</v>
      </c>
      <c r="AF85" s="5">
        <f t="shared" si="77"/>
        <v>2.7754954925648199E-3</v>
      </c>
      <c r="AG85" s="5">
        <f t="shared" si="78"/>
        <v>9.4418725167625696E-4</v>
      </c>
      <c r="AH85" s="5">
        <f t="shared" si="79"/>
        <v>6.0642525724919618E-3</v>
      </c>
      <c r="AI85" s="5">
        <f t="shared" si="80"/>
        <v>5.9923203354358377E-3</v>
      </c>
      <c r="AJ85" s="5">
        <f t="shared" si="81"/>
        <v>2.9606206678593505E-3</v>
      </c>
      <c r="AK85" s="5">
        <f t="shared" si="82"/>
        <v>9.7516757541839315E-4</v>
      </c>
      <c r="AL85" s="5">
        <f t="shared" si="83"/>
        <v>9.7174786308866253E-6</v>
      </c>
      <c r="AM85" s="5">
        <f t="shared" si="84"/>
        <v>1.0532719946029134E-3</v>
      </c>
      <c r="AN85" s="5">
        <f t="shared" si="85"/>
        <v>1.0749280543050298E-3</v>
      </c>
      <c r="AO85" s="5">
        <f t="shared" si="86"/>
        <v>5.4851468939303414E-4</v>
      </c>
      <c r="AP85" s="5">
        <f t="shared" si="87"/>
        <v>1.8659752050379863E-4</v>
      </c>
      <c r="AQ85" s="5">
        <f t="shared" si="88"/>
        <v>4.7608526259380402E-5</v>
      </c>
      <c r="AR85" s="5">
        <f t="shared" si="89"/>
        <v>1.2377876278806034E-3</v>
      </c>
      <c r="AS85" s="5">
        <f t="shared" si="90"/>
        <v>1.2231053843543816E-3</v>
      </c>
      <c r="AT85" s="5">
        <f t="shared" si="91"/>
        <v>6.0429864846774095E-4</v>
      </c>
      <c r="AU85" s="5">
        <f t="shared" si="92"/>
        <v>1.9904354997324976E-4</v>
      </c>
      <c r="AV85" s="5">
        <f t="shared" si="93"/>
        <v>4.9170639657737678E-5</v>
      </c>
      <c r="AW85" s="5">
        <f t="shared" si="94"/>
        <v>2.7221226848346591E-7</v>
      </c>
      <c r="AX85" s="5">
        <f t="shared" si="95"/>
        <v>1.7346306948124913E-4</v>
      </c>
      <c r="AY85" s="5">
        <f t="shared" si="96"/>
        <v>1.7702959988179828E-4</v>
      </c>
      <c r="AZ85" s="5">
        <f t="shared" si="97"/>
        <v>9.0334730406973733E-5</v>
      </c>
      <c r="BA85" s="5">
        <f t="shared" si="98"/>
        <v>3.0730693334708838E-5</v>
      </c>
      <c r="BB85" s="5">
        <f t="shared" si="99"/>
        <v>7.8406348414724424E-6</v>
      </c>
      <c r="BC85" s="5">
        <f t="shared" si="100"/>
        <v>1.600368831194003E-6</v>
      </c>
      <c r="BD85" s="5">
        <f t="shared" si="101"/>
        <v>2.105395778264204E-4</v>
      </c>
      <c r="BE85" s="5">
        <f t="shared" si="102"/>
        <v>2.0804222425467052E-4</v>
      </c>
      <c r="BF85" s="5">
        <f t="shared" si="103"/>
        <v>1.0278724674871855E-4</v>
      </c>
      <c r="BG85" s="5">
        <f t="shared" si="104"/>
        <v>3.3856005696384542E-5</v>
      </c>
      <c r="BH85" s="5">
        <f t="shared" si="105"/>
        <v>8.3636041286993057E-6</v>
      </c>
      <c r="BI85" s="5">
        <f t="shared" si="106"/>
        <v>1.6528795428237065E-6</v>
      </c>
      <c r="BJ85" s="8">
        <f t="shared" si="107"/>
        <v>0.3376252002897483</v>
      </c>
      <c r="BK85" s="8">
        <f t="shared" si="108"/>
        <v>0.30782066204040726</v>
      </c>
      <c r="BL85" s="8">
        <f t="shared" si="109"/>
        <v>0.33079092809542088</v>
      </c>
      <c r="BM85" s="8">
        <f t="shared" si="110"/>
        <v>0.32550649894750056</v>
      </c>
      <c r="BN85" s="8">
        <f t="shared" si="111"/>
        <v>0.67432185003392919</v>
      </c>
    </row>
    <row r="86" spans="1:66" x14ac:dyDescent="0.25">
      <c r="A86" t="s">
        <v>145</v>
      </c>
      <c r="B86" t="s">
        <v>147</v>
      </c>
      <c r="C86" t="s">
        <v>149</v>
      </c>
      <c r="D86" t="s">
        <v>494</v>
      </c>
      <c r="E86">
        <f>VLOOKUP(A86,home!$A$2:$E$405,3,FALSE)</f>
        <v>1.4345794392523401</v>
      </c>
      <c r="F86">
        <f>VLOOKUP(B86,home!$B$2:$E$405,3,FALSE)</f>
        <v>1.01</v>
      </c>
      <c r="G86">
        <f>VLOOKUP(C86,away!$B$2:$E$405,4,FALSE)</f>
        <v>1.98</v>
      </c>
      <c r="H86">
        <f>VLOOKUP(A86,away!$A$2:$E$405,3,FALSE)</f>
        <v>1.2757009345794399</v>
      </c>
      <c r="I86">
        <f>VLOOKUP(C86,away!$B$2:$E$405,3,FALSE)</f>
        <v>0.35</v>
      </c>
      <c r="J86">
        <f>VLOOKUP(B86,home!$B$2:$E$405,4,FALSE)</f>
        <v>1.22</v>
      </c>
      <c r="K86" s="3">
        <f t="shared" si="112"/>
        <v>2.8688719626168298</v>
      </c>
      <c r="L86" s="3">
        <f t="shared" si="113"/>
        <v>0.54472429906542075</v>
      </c>
      <c r="M86" s="5">
        <f t="shared" si="58"/>
        <v>3.2922588979683573E-2</v>
      </c>
      <c r="N86" s="5">
        <f t="shared" si="59"/>
        <v>9.4450692460572028E-2</v>
      </c>
      <c r="O86" s="5">
        <f t="shared" si="60"/>
        <v>1.793373420537708E-2</v>
      </c>
      <c r="P86" s="5">
        <f t="shared" si="61"/>
        <v>5.1449587246828715E-2</v>
      </c>
      <c r="Q86" s="5">
        <f t="shared" si="62"/>
        <v>0.13548347172493994</v>
      </c>
      <c r="R86" s="5">
        <f t="shared" si="63"/>
        <v>4.8844703973247947E-3</v>
      </c>
      <c r="S86" s="5">
        <f t="shared" si="64"/>
        <v>2.0100636902390424E-2</v>
      </c>
      <c r="T86" s="5">
        <f t="shared" si="65"/>
        <v>7.3801139170317664E-2</v>
      </c>
      <c r="U86" s="5">
        <f t="shared" si="66"/>
        <v>1.401292017511699E-2</v>
      </c>
      <c r="V86" s="5">
        <f t="shared" si="67"/>
        <v>3.4902394579280917E-3</v>
      </c>
      <c r="W86" s="5">
        <f t="shared" si="68"/>
        <v>0.12956157780989008</v>
      </c>
      <c r="X86" s="5">
        <f t="shared" si="69"/>
        <v>7.0575339658302344E-2</v>
      </c>
      <c r="Y86" s="5">
        <f t="shared" si="70"/>
        <v>1.9222051213336366E-2</v>
      </c>
      <c r="Z86" s="5">
        <f t="shared" si="71"/>
        <v>8.8689657116284876E-4</v>
      </c>
      <c r="AA86" s="5">
        <f t="shared" si="72"/>
        <v>2.5443927067500989E-3</v>
      </c>
      <c r="AB86" s="5">
        <f t="shared" si="73"/>
        <v>3.6497684491410523E-3</v>
      </c>
      <c r="AC86" s="5">
        <f t="shared" si="74"/>
        <v>3.4089698188265286E-4</v>
      </c>
      <c r="AD86" s="5">
        <f t="shared" si="75"/>
        <v>9.2923894502798116E-2</v>
      </c>
      <c r="AE86" s="5">
        <f t="shared" si="76"/>
        <v>5.0617903299465805E-2</v>
      </c>
      <c r="AF86" s="5">
        <f t="shared" si="77"/>
        <v>1.3786400947481379E-2</v>
      </c>
      <c r="AG86" s="5">
        <f t="shared" si="78"/>
        <v>2.503262530917216E-3</v>
      </c>
      <c r="AH86" s="5">
        <f t="shared" si="79"/>
        <v>1.2077852826755195E-4</v>
      </c>
      <c r="AI86" s="5">
        <f t="shared" si="80"/>
        <v>3.4649813343290404E-4</v>
      </c>
      <c r="AJ86" s="5">
        <f t="shared" si="81"/>
        <v>4.9702939005236179E-4</v>
      </c>
      <c r="AK86" s="5">
        <f t="shared" si="82"/>
        <v>4.7530456057258836E-4</v>
      </c>
      <c r="AL86" s="5">
        <f t="shared" si="83"/>
        <v>2.1309392189509037E-5</v>
      </c>
      <c r="AM86" s="5">
        <f t="shared" si="84"/>
        <v>5.3317351119248318E-2</v>
      </c>
      <c r="AN86" s="5">
        <f t="shared" si="85"/>
        <v>2.9043256716457466E-2</v>
      </c>
      <c r="AO86" s="5">
        <f t="shared" si="86"/>
        <v>7.9102838287246832E-3</v>
      </c>
      <c r="AP86" s="5">
        <f t="shared" si="87"/>
        <v>1.4363079380035287E-3</v>
      </c>
      <c r="AQ86" s="5">
        <f t="shared" si="88"/>
        <v>1.9559795869276796E-4</v>
      </c>
      <c r="AR86" s="5">
        <f t="shared" si="89"/>
        <v>1.3158199830539072E-5</v>
      </c>
      <c r="AS86" s="5">
        <f t="shared" si="90"/>
        <v>3.774919057234307E-5</v>
      </c>
      <c r="AT86" s="5">
        <f t="shared" si="91"/>
        <v>5.4148797222237292E-5</v>
      </c>
      <c r="AU86" s="5">
        <f t="shared" si="92"/>
        <v>5.1781988720100215E-5</v>
      </c>
      <c r="AV86" s="5">
        <f t="shared" si="93"/>
        <v>3.7138973901909113E-5</v>
      </c>
      <c r="AW86" s="5">
        <f t="shared" si="94"/>
        <v>9.2503140330150649E-7</v>
      </c>
      <c r="AX86" s="5">
        <f t="shared" si="95"/>
        <v>2.5493442291168081E-2</v>
      </c>
      <c r="AY86" s="5">
        <f t="shared" si="96"/>
        <v>1.3886897482821285E-2</v>
      </c>
      <c r="AZ86" s="5">
        <f t="shared" si="97"/>
        <v>3.7822652487615903E-3</v>
      </c>
      <c r="BA86" s="5">
        <f t="shared" si="98"/>
        <v>6.8676392883705226E-4</v>
      </c>
      <c r="BB86" s="5">
        <f t="shared" si="99"/>
        <v>9.3524249939794428E-5</v>
      </c>
      <c r="BC86" s="5">
        <f t="shared" si="100"/>
        <v>1.0188986298814752E-5</v>
      </c>
      <c r="BD86" s="5">
        <f t="shared" si="101"/>
        <v>1.1945985299421884E-6</v>
      </c>
      <c r="BE86" s="5">
        <f t="shared" si="102"/>
        <v>3.4271502291344264E-6</v>
      </c>
      <c r="BF86" s="5">
        <f t="shared" si="103"/>
        <v>4.9160276020198002E-6</v>
      </c>
      <c r="BG86" s="5">
        <f t="shared" si="104"/>
        <v>4.7011512516283505E-6</v>
      </c>
      <c r="BH86" s="5">
        <f t="shared" si="105"/>
        <v>3.3717502544543978E-6</v>
      </c>
      <c r="BI86" s="5">
        <f t="shared" si="106"/>
        <v>1.9346239539900761E-6</v>
      </c>
      <c r="BJ86" s="8">
        <f t="shared" si="107"/>
        <v>0.81878161306697428</v>
      </c>
      <c r="BK86" s="8">
        <f t="shared" si="108"/>
        <v>0.12221215644372427</v>
      </c>
      <c r="BL86" s="8">
        <f t="shared" si="109"/>
        <v>4.4678418998103729E-2</v>
      </c>
      <c r="BM86" s="8">
        <f t="shared" si="110"/>
        <v>0.63554856761382095</v>
      </c>
      <c r="BN86" s="8">
        <f t="shared" si="111"/>
        <v>0.33712454501472616</v>
      </c>
    </row>
    <row r="87" spans="1:66" x14ac:dyDescent="0.25">
      <c r="A87" t="s">
        <v>145</v>
      </c>
      <c r="B87" t="s">
        <v>360</v>
      </c>
      <c r="C87" t="s">
        <v>347</v>
      </c>
      <c r="D87" t="s">
        <v>494</v>
      </c>
      <c r="E87">
        <f>VLOOKUP(A87,home!$A$2:$E$405,3,FALSE)</f>
        <v>1.4345794392523401</v>
      </c>
      <c r="F87">
        <f>VLOOKUP(B87,home!$B$2:$E$405,3,FALSE)</f>
        <v>1.08</v>
      </c>
      <c r="G87">
        <f>VLOOKUP(C87,away!$B$2:$E$405,4,FALSE)</f>
        <v>1.08</v>
      </c>
      <c r="H87">
        <f>VLOOKUP(A87,away!$A$2:$E$405,3,FALSE)</f>
        <v>1.2757009345794399</v>
      </c>
      <c r="I87">
        <f>VLOOKUP(C87,away!$B$2:$E$405,3,FALSE)</f>
        <v>1.08</v>
      </c>
      <c r="J87">
        <f>VLOOKUP(B87,home!$B$2:$E$405,4,FALSE)</f>
        <v>1.21</v>
      </c>
      <c r="K87" s="3">
        <f t="shared" si="112"/>
        <v>1.6732934579439298</v>
      </c>
      <c r="L87" s="3">
        <f t="shared" si="113"/>
        <v>1.667085981308412</v>
      </c>
      <c r="M87" s="5">
        <f t="shared" si="58"/>
        <v>3.542351409953573E-2</v>
      </c>
      <c r="N87" s="5">
        <f t="shared" si="59"/>
        <v>5.9273934400137694E-2</v>
      </c>
      <c r="O87" s="5">
        <f t="shared" si="60"/>
        <v>5.9054043764016885E-2</v>
      </c>
      <c r="P87" s="5">
        <f t="shared" si="61"/>
        <v>9.8814745095463979E-2</v>
      </c>
      <c r="Q87" s="5">
        <f t="shared" si="62"/>
        <v>4.9591343329174038E-2</v>
      </c>
      <c r="R87" s="5">
        <f t="shared" si="63"/>
        <v>4.9224084249283012E-2</v>
      </c>
      <c r="S87" s="5">
        <f t="shared" si="64"/>
        <v>6.8911527388593435E-2</v>
      </c>
      <c r="T87" s="5">
        <f t="shared" si="65"/>
        <v>8.2673033258318471E-2</v>
      </c>
      <c r="U87" s="5">
        <f t="shared" si="66"/>
        <v>8.2366338147606105E-2</v>
      </c>
      <c r="V87" s="5">
        <f t="shared" si="67"/>
        <v>2.1358929344405891E-2</v>
      </c>
      <c r="W87" s="5">
        <f t="shared" si="68"/>
        <v>2.7660290121119424E-2</v>
      </c>
      <c r="X87" s="5">
        <f t="shared" si="69"/>
        <v>4.6112081899841749E-2</v>
      </c>
      <c r="Y87" s="5">
        <f t="shared" si="70"/>
        <v>3.8436402652085783E-2</v>
      </c>
      <c r="Z87" s="5">
        <f t="shared" si="71"/>
        <v>2.7353593598241306E-2</v>
      </c>
      <c r="AA87" s="5">
        <f t="shared" si="72"/>
        <v>4.5770589219194142E-2</v>
      </c>
      <c r="AB87" s="5">
        <f t="shared" si="73"/>
        <v>3.8293813753358268E-2</v>
      </c>
      <c r="AC87" s="5">
        <f t="shared" si="74"/>
        <v>3.7238279648601318E-3</v>
      </c>
      <c r="AD87" s="5">
        <f t="shared" si="75"/>
        <v>1.1570945626125052E-2</v>
      </c>
      <c r="AE87" s="5">
        <f t="shared" si="76"/>
        <v>1.9289761243794959E-2</v>
      </c>
      <c r="AF87" s="5">
        <f t="shared" si="77"/>
        <v>1.6078845276158452E-2</v>
      </c>
      <c r="AG87" s="5">
        <f t="shared" si="78"/>
        <v>8.9349391851702448E-3</v>
      </c>
      <c r="AH87" s="5">
        <f t="shared" si="79"/>
        <v>1.1400198106508906E-2</v>
      </c>
      <c r="AI87" s="5">
        <f t="shared" si="80"/>
        <v>1.9075876910886129E-2</v>
      </c>
      <c r="AJ87" s="5">
        <f t="shared" si="81"/>
        <v>1.5959770019764712E-2</v>
      </c>
      <c r="AK87" s="5">
        <f t="shared" si="82"/>
        <v>8.9017929214539864E-3</v>
      </c>
      <c r="AL87" s="5">
        <f t="shared" si="83"/>
        <v>4.1550830907748597E-4</v>
      </c>
      <c r="AM87" s="5">
        <f t="shared" si="84"/>
        <v>3.8723175236839978E-3</v>
      </c>
      <c r="AN87" s="5">
        <f t="shared" si="85"/>
        <v>6.4554862589084969E-3</v>
      </c>
      <c r="AO87" s="5">
        <f t="shared" si="86"/>
        <v>5.3809253223777217E-3</v>
      </c>
      <c r="AP87" s="5">
        <f t="shared" si="87"/>
        <v>2.9901550571344495E-3</v>
      </c>
      <c r="AQ87" s="5">
        <f t="shared" si="88"/>
        <v>1.2462113944218239E-3</v>
      </c>
      <c r="AR87" s="5">
        <f t="shared" si="89"/>
        <v>3.8010220894999377E-3</v>
      </c>
      <c r="AS87" s="5">
        <f t="shared" si="90"/>
        <v>6.3602253958606123E-3</v>
      </c>
      <c r="AT87" s="5">
        <f t="shared" si="91"/>
        <v>5.3212617729712034E-3</v>
      </c>
      <c r="AU87" s="5">
        <f t="shared" si="92"/>
        <v>2.9680108375732773E-3</v>
      </c>
      <c r="AV87" s="5">
        <f t="shared" si="93"/>
        <v>1.2415882794045113E-3</v>
      </c>
      <c r="AW87" s="5">
        <f t="shared" si="94"/>
        <v>3.2196400776151498E-5</v>
      </c>
      <c r="AX87" s="5">
        <f t="shared" si="95"/>
        <v>1.0799205965770118E-3</v>
      </c>
      <c r="AY87" s="5">
        <f t="shared" si="96"/>
        <v>1.8003204874797532E-3</v>
      </c>
      <c r="AZ87" s="5">
        <f t="shared" si="97"/>
        <v>1.500644523269912E-3</v>
      </c>
      <c r="BA87" s="5">
        <f t="shared" si="98"/>
        <v>8.3390114922350515E-4</v>
      </c>
      <c r="BB87" s="5">
        <f t="shared" si="99"/>
        <v>3.4754622891687001E-4</v>
      </c>
      <c r="BC87" s="5">
        <f t="shared" si="100"/>
        <v>1.1587788921678358E-4</v>
      </c>
      <c r="BD87" s="5">
        <f t="shared" si="101"/>
        <v>1.0561051066748251E-3</v>
      </c>
      <c r="BE87" s="5">
        <f t="shared" si="102"/>
        <v>1.7671737659001609E-3</v>
      </c>
      <c r="BF87" s="5">
        <f t="shared" si="103"/>
        <v>1.4785001507654388E-3</v>
      </c>
      <c r="BG87" s="5">
        <f t="shared" si="104"/>
        <v>8.2465487661497426E-4</v>
      </c>
      <c r="BH87" s="5">
        <f t="shared" si="105"/>
        <v>3.4497240252534853E-4</v>
      </c>
      <c r="BI87" s="5">
        <f t="shared" si="106"/>
        <v>1.1544801286337319E-4</v>
      </c>
      <c r="BJ87" s="8">
        <f t="shared" si="107"/>
        <v>0.38524488342313612</v>
      </c>
      <c r="BK87" s="8">
        <f t="shared" si="108"/>
        <v>0.2304483726894164</v>
      </c>
      <c r="BL87" s="8">
        <f t="shared" si="109"/>
        <v>0.35532546978272583</v>
      </c>
      <c r="BM87" s="8">
        <f t="shared" si="110"/>
        <v>0.64522253046920464</v>
      </c>
      <c r="BN87" s="8">
        <f t="shared" si="111"/>
        <v>0.35138166493761136</v>
      </c>
    </row>
    <row r="88" spans="1:66" x14ac:dyDescent="0.25">
      <c r="A88" t="s">
        <v>21</v>
      </c>
      <c r="B88" t="s">
        <v>22</v>
      </c>
      <c r="C88" t="s">
        <v>267</v>
      </c>
      <c r="D88" t="s">
        <v>494</v>
      </c>
      <c r="E88">
        <f>VLOOKUP(A88,home!$A$2:$E$405,3,FALSE)</f>
        <v>1.41772151898734</v>
      </c>
      <c r="F88">
        <f>VLOOKUP(B88,home!$B$2:$E$405,3,FALSE)</f>
        <v>1.3</v>
      </c>
      <c r="G88">
        <f>VLOOKUP(C88,away!$B$2:$E$405,4,FALSE)</f>
        <v>0.94</v>
      </c>
      <c r="H88">
        <f>VLOOKUP(A88,away!$A$2:$E$405,3,FALSE)</f>
        <v>1.3248945147679301</v>
      </c>
      <c r="I88">
        <f>VLOOKUP(C88,away!$B$2:$E$405,3,FALSE)</f>
        <v>1</v>
      </c>
      <c r="J88">
        <f>VLOOKUP(B88,home!$B$2:$E$405,4,FALSE)</f>
        <v>1.57</v>
      </c>
      <c r="K88" s="3">
        <f t="shared" si="112"/>
        <v>1.7324556962025295</v>
      </c>
      <c r="L88" s="3">
        <f t="shared" si="113"/>
        <v>2.0800843881856501</v>
      </c>
      <c r="M88" s="5">
        <f t="shared" ref="M88:M150" si="114">_xlfn.POISSON.DIST(0,K88,FALSE) * _xlfn.POISSON.DIST(0,L88,FALSE)</f>
        <v>2.2091992103326834E-2</v>
      </c>
      <c r="N88" s="5">
        <f t="shared" ref="N88:N150" si="115">_xlfn.POISSON.DIST(1,K88,FALSE) * _xlfn.POISSON.DIST(0,L88,FALSE)</f>
        <v>3.8273397559869866E-2</v>
      </c>
      <c r="O88" s="5">
        <f t="shared" ref="O88:O150" si="116">_xlfn.POISSON.DIST(0,K88,FALSE) * _xlfn.POISSON.DIST(1,L88,FALSE)</f>
        <v>4.5953207878050815E-2</v>
      </c>
      <c r="P88" s="5">
        <f t="shared" ref="P88:P150" si="117">_xlfn.POISSON.DIST(1,K88,FALSE) * _xlfn.POISSON.DIST(1,L88,FALSE)</f>
        <v>7.9611896747108071E-2</v>
      </c>
      <c r="Q88" s="5">
        <f t="shared" ref="Q88:Q150" si="118">_xlfn.POISSON.DIST(2,K88,FALSE) * _xlfn.POISSON.DIST(0,L88,FALSE)</f>
        <v>3.3153482807810275E-2</v>
      </c>
      <c r="R88" s="5">
        <f t="shared" ref="R88:R150" si="119">_xlfn.POISSON.DIST(0,K88,FALSE) * _xlfn.POISSON.DIST(2,L88,FALSE)</f>
        <v>4.7793275147091668E-2</v>
      </c>
      <c r="S88" s="5">
        <f t="shared" ref="S88:S150" si="120">_xlfn.POISSON.DIST(2,K88,FALSE) * _xlfn.POISSON.DIST(2,L88,FALSE)</f>
        <v>7.1723433473409481E-2</v>
      </c>
      <c r="T88" s="5">
        <f t="shared" ref="T88:T150" si="121">_xlfn.POISSON.DIST(2,K88,FALSE) * _xlfn.POISSON.DIST(1,L88,FALSE)</f>
        <v>6.8962042002507523E-2</v>
      </c>
      <c r="U88" s="5">
        <f t="shared" ref="U88:U150" si="122">_xlfn.POISSON.DIST(1,K88,FALSE) * _xlfn.POISSON.DIST(2,L88,FALSE)</f>
        <v>8.2799731768753729E-2</v>
      </c>
      <c r="V88" s="5">
        <f t="shared" ref="V88:V150" si="123">_xlfn.POISSON.DIST(3,K88,FALSE) * _xlfn.POISSON.DIST(3,L88,FALSE)</f>
        <v>2.8718493477066429E-2</v>
      </c>
      <c r="W88" s="5">
        <f t="shared" ref="W88:W150" si="124">_xlfn.POISSON.DIST(3,K88,FALSE) * _xlfn.POISSON.DIST(0,L88,FALSE)</f>
        <v>1.9145646713114521E-2</v>
      </c>
      <c r="X88" s="5">
        <f t="shared" ref="X88:X150" si="125">_xlfn.POISSON.DIST(3,K88,FALSE) * _xlfn.POISSON.DIST(1,L88,FALSE)</f>
        <v>3.9824560829667427E-2</v>
      </c>
      <c r="Y88" s="5">
        <f t="shared" ref="Y88:Y150" si="126">_xlfn.POISSON.DIST(3,K88,FALSE) * _xlfn.POISSON.DIST(2,L88,FALSE)</f>
        <v>4.1419223624070495E-2</v>
      </c>
      <c r="Z88" s="5">
        <f t="shared" ref="Z88:Z150" si="127">_xlfn.POISSON.DIST(0,K88,FALSE) * _xlfn.POISSON.DIST(3,L88,FALSE)</f>
        <v>3.3138015164575534E-2</v>
      </c>
      <c r="AA88" s="5">
        <f t="shared" ref="AA88:AA150" si="128">_xlfn.POISSON.DIST(1,K88,FALSE) * _xlfn.POISSON.DIST(3,L88,FALSE)</f>
        <v>5.7410143132714683E-2</v>
      </c>
      <c r="AB88" s="5">
        <f t="shared" ref="AB88:AB150" si="129">_xlfn.POISSON.DIST(2,K88,FALSE) * _xlfn.POISSON.DIST(3,L88,FALSE)</f>
        <v>4.9730264745037049E-2</v>
      </c>
      <c r="AC88" s="5">
        <f t="shared" ref="AC88:AC150" si="130">_xlfn.POISSON.DIST(4,K88,FALSE) * _xlfn.POISSON.DIST(4,L88,FALSE)</f>
        <v>6.4682197024584203E-3</v>
      </c>
      <c r="AD88" s="5">
        <f t="shared" ref="AD88:AD150" si="131">_xlfn.POISSON.DIST(4,K88,FALSE) * _xlfn.POISSON.DIST(0,L88,FALSE)</f>
        <v>8.2922461764041253E-3</v>
      </c>
      <c r="AE88" s="5">
        <f t="shared" ref="AE88:AE150" si="132">_xlfn.POISSON.DIST(4,K88,FALSE) * _xlfn.POISSON.DIST(1,L88,FALSE)</f>
        <v>1.7248571814530374E-2</v>
      </c>
      <c r="AF88" s="5">
        <f t="shared" ref="AF88:AF150" si="133">_xlfn.POISSON.DIST(4,K88,FALSE) * _xlfn.POISSON.DIST(2,L88,FALSE)</f>
        <v>1.7939242474951832E-2</v>
      </c>
      <c r="AG88" s="5">
        <f t="shared" ref="AG88:AG150" si="134">_xlfn.POISSON.DIST(4,K88,FALSE) * _xlfn.POISSON.DIST(3,L88,FALSE)</f>
        <v>1.2438379402674737E-2</v>
      </c>
      <c r="AH88" s="5">
        <f t="shared" ref="AH88:AH150" si="135">_xlfn.POISSON.DIST(0,K88,FALSE) * _xlfn.POISSON.DIST(4,L88,FALSE)</f>
        <v>1.723246699982323E-2</v>
      </c>
      <c r="AI88" s="5">
        <f t="shared" ref="AI88:AI150" si="136">_xlfn.POISSON.DIST(1,K88,FALSE) * _xlfn.POISSON.DIST(4,L88,FALSE)</f>
        <v>2.9854485613465865E-2</v>
      </c>
      <c r="AJ88" s="5">
        <f t="shared" ref="AJ88:AJ150" si="137">_xlfn.POISSON.DIST(2,K88,FALSE) * _xlfn.POISSON.DIST(4,L88,FALSE)</f>
        <v>2.5860786829122708E-2</v>
      </c>
      <c r="AK88" s="5">
        <f t="shared" ref="AK88:AK150" si="138">_xlfn.POISSON.DIST(3,K88,FALSE) * _xlfn.POISSON.DIST(4,L88,FALSE)</f>
        <v>1.4934222483464333E-2</v>
      </c>
      <c r="AL88" s="5">
        <f t="shared" ref="AL88:AL150" si="139">_xlfn.POISSON.DIST(5,K88,FALSE) * _xlfn.POISSON.DIST(5,L88,FALSE)</f>
        <v>9.3236904427859842E-4</v>
      </c>
      <c r="AM88" s="5">
        <f t="shared" ref="AM88:AM150" si="140">_xlfn.POISSON.DIST(5,K88,FALSE) * _xlfn.POISSON.DIST(0,L88,FALSE)</f>
        <v>2.8731898245249942E-3</v>
      </c>
      <c r="AN88" s="5">
        <f t="shared" ref="AN88:AN150" si="141">_xlfn.POISSON.DIST(5,K88,FALSE) * _xlfn.POISSON.DIST(1,L88,FALSE)</f>
        <v>5.976477298288309E-3</v>
      </c>
      <c r="AO88" s="5">
        <f t="shared" ref="AO88:AO150" si="142">_xlfn.POISSON.DIST(5,K88,FALSE) * _xlfn.POISSON.DIST(2,L88,FALSE)</f>
        <v>6.2157885622577324E-3</v>
      </c>
      <c r="AP88" s="5">
        <f t="shared" ref="AP88:AP150" si="143">_xlfn.POISSON.DIST(5,K88,FALSE) * _xlfn.POISSON.DIST(3,L88,FALSE)</f>
        <v>4.3097882495384118E-3</v>
      </c>
      <c r="AQ88" s="5">
        <f t="shared" ref="AQ88:AQ150" si="144">_xlfn.POISSON.DIST(5,K88,FALSE) * _xlfn.POISSON.DIST(4,L88,FALSE)</f>
        <v>2.2411808135627039E-3</v>
      </c>
      <c r="AR88" s="5">
        <f t="shared" ref="AR88:AR150" si="145">_xlfn.POISSON.DIST(0,K88,FALSE) * _xlfn.POISSON.DIST(5,L88,FALSE)</f>
        <v>7.1689971152513379E-3</v>
      </c>
      <c r="AS88" s="5">
        <f t="shared" ref="AS88:AS150" si="146">_xlfn.POISSON.DIST(1,K88,FALSE) * _xlfn.POISSON.DIST(5,L88,FALSE)</f>
        <v>1.2419969888376681E-2</v>
      </c>
      <c r="AT88" s="5">
        <f t="shared" ref="AT88:AT150" si="147">_xlfn.POISSON.DIST(2,K88,FALSE) * _xlfn.POISSON.DIST(5,L88,FALSE)</f>
        <v>1.075852378989104E-2</v>
      </c>
      <c r="AU88" s="5">
        <f t="shared" ref="AU88:AU150" si="148">_xlfn.POISSON.DIST(3,K88,FALSE) * _xlfn.POISSON.DIST(5,L88,FALSE)</f>
        <v>6.2128886075090541E-3</v>
      </c>
      <c r="AV88" s="5">
        <f t="shared" ref="AV88:AV150" si="149">_xlfn.POISSON.DIST(4,K88,FALSE) * _xlfn.POISSON.DIST(5,L88,FALSE)</f>
        <v>2.6908885644877168E-3</v>
      </c>
      <c r="AW88" s="5">
        <f t="shared" ref="AW88:AW150" si="150">_xlfn.POISSON.DIST(6,K88,FALSE) * _xlfn.POISSON.DIST(6,L88,FALSE)</f>
        <v>9.3331541100372928E-5</v>
      </c>
      <c r="AX88" s="5">
        <f t="shared" ref="AX88:AX150" si="151">_xlfn.POISSON.DIST(6,K88,FALSE) * _xlfn.POISSON.DIST(0,L88,FALSE)</f>
        <v>8.2961234629491112E-4</v>
      </c>
      <c r="AY88" s="5">
        <f t="shared" ref="AY88:AY150" si="152">_xlfn.POISSON.DIST(6,K88,FALSE) * _xlfn.POISSON.DIST(1,L88,FALSE)</f>
        <v>1.7256636897741123E-3</v>
      </c>
      <c r="AZ88" s="5">
        <f t="shared" ref="AZ88:AZ150" si="153">_xlfn.POISSON.DIST(6,K88,FALSE) * _xlfn.POISSON.DIST(2,L88,FALSE)</f>
        <v>1.7947630501789879E-3</v>
      </c>
      <c r="BA88" s="5">
        <f t="shared" ref="BA88:BA150" si="154">_xlfn.POISSON.DIST(6,K88,FALSE) * _xlfn.POISSON.DIST(3,L88,FALSE)</f>
        <v>1.2444195337232571E-3</v>
      </c>
      <c r="BB88" s="5">
        <f t="shared" ref="BB88:BB150" si="155">_xlfn.POISSON.DIST(6,K88,FALSE) * _xlfn.POISSON.DIST(4,L88,FALSE)</f>
        <v>6.4712441111275355E-4</v>
      </c>
      <c r="BC88" s="5">
        <f t="shared" ref="BC88:BC150" si="156">_xlfn.POISSON.DIST(6,K88,FALSE) * _xlfn.POISSON.DIST(5,L88,FALSE)</f>
        <v>2.6921467695389408E-4</v>
      </c>
      <c r="BD88" s="5">
        <f t="shared" ref="BD88:BD150" si="157">_xlfn.POISSON.DIST(0,K88,FALSE) * _xlfn.POISSON.DIST(6,L88,FALSE)</f>
        <v>2.4853531630637088E-3</v>
      </c>
      <c r="BE88" s="5">
        <f t="shared" ref="BE88:BE150" si="158">_xlfn.POISSON.DIST(1,K88,FALSE) * _xlfn.POISSON.DIST(6,L88,FALSE)</f>
        <v>4.3057642444246959E-3</v>
      </c>
      <c r="BF88" s="5">
        <f t="shared" ref="BF88:BF150" si="159">_xlfn.POISSON.DIST(2,K88,FALSE) * _xlfn.POISSON.DIST(6,L88,FALSE)</f>
        <v>3.7297728958793734E-3</v>
      </c>
      <c r="BG88" s="5">
        <f t="shared" ref="BG88:BG150" si="160">_xlfn.POISSON.DIST(3,K88,FALSE) * _xlfn.POISSON.DIST(6,L88,FALSE)</f>
        <v>2.1538887663360086E-3</v>
      </c>
      <c r="BH88" s="5">
        <f t="shared" ref="BH88:BH150" si="161">_xlfn.POISSON.DIST(4,K88,FALSE) * _xlfn.POISSON.DIST(6,L88,FALSE)</f>
        <v>9.3287921555636471E-4</v>
      </c>
      <c r="BI88" s="5">
        <f t="shared" ref="BI88:BI150" si="162">_xlfn.POISSON.DIST(5,K88,FALSE) * _xlfn.POISSON.DIST(6,L88,FALSE)</f>
        <v>3.2323438217191422E-4</v>
      </c>
      <c r="BJ88" s="8">
        <f t="shared" ref="BJ88:BJ150" si="163">SUM(N88,Q88,T88,W88,X88,Y88,AD88,AE88,AF88,AG88,AM88,AN88,AO88,AP88,AQ88,AX88,AY88,AZ88,BA88,BB88,BC88)</f>
        <v>0.32482401586181131</v>
      </c>
      <c r="BK88" s="8">
        <f t="shared" ref="BK88:BK150" si="164">SUM(M88,P88,S88,V88,AC88,AL88,AY88)</f>
        <v>0.21127206823742195</v>
      </c>
      <c r="BL88" s="8">
        <f t="shared" ref="BL88:BL150" si="165">SUM(O88,R88,U88,AA88,AB88,AH88,AI88,AJ88,AK88,AR88,AS88,AT88,AU88,AV88,BD88,BE88,BF88,BG88,BH88,BI88)</f>
        <v>0.42475074523047196</v>
      </c>
      <c r="BM88" s="8">
        <f t="shared" ref="BM88:BM150" si="166">SUM(S88:BI88)</f>
        <v>0.72547526010234964</v>
      </c>
      <c r="BN88" s="8">
        <f t="shared" ref="BN88:BN150" si="167">SUM(M88:R88)</f>
        <v>0.26687725224325753</v>
      </c>
    </row>
    <row r="89" spans="1:66" x14ac:dyDescent="0.25">
      <c r="A89" t="s">
        <v>21</v>
      </c>
      <c r="B89" t="s">
        <v>150</v>
      </c>
      <c r="C89" t="s">
        <v>265</v>
      </c>
      <c r="D89" t="s">
        <v>494</v>
      </c>
      <c r="E89">
        <f>VLOOKUP(A89,home!$A$2:$E$405,3,FALSE)</f>
        <v>1.41772151898734</v>
      </c>
      <c r="F89">
        <f>VLOOKUP(B89,home!$B$2:$E$405,3,FALSE)</f>
        <v>0.96</v>
      </c>
      <c r="G89">
        <f>VLOOKUP(C89,away!$B$2:$E$405,4,FALSE)</f>
        <v>0.57999999999999996</v>
      </c>
      <c r="H89">
        <f>VLOOKUP(A89,away!$A$2:$E$405,3,FALSE)</f>
        <v>1.3248945147679301</v>
      </c>
      <c r="I89">
        <f>VLOOKUP(C89,away!$B$2:$E$405,3,FALSE)</f>
        <v>1.03</v>
      </c>
      <c r="J89">
        <f>VLOOKUP(B89,home!$B$2:$E$405,4,FALSE)</f>
        <v>0.96</v>
      </c>
      <c r="K89" s="3">
        <f t="shared" si="112"/>
        <v>0.78938734177215086</v>
      </c>
      <c r="L89" s="3">
        <f t="shared" si="113"/>
        <v>1.3100556962025292</v>
      </c>
      <c r="M89" s="5">
        <f t="shared" si="114"/>
        <v>0.12252465083020395</v>
      </c>
      <c r="N89" s="5">
        <f t="shared" si="115"/>
        <v>9.671940842041564E-2</v>
      </c>
      <c r="O89" s="5">
        <f t="shared" si="116"/>
        <v>0.16051411674533461</v>
      </c>
      <c r="P89" s="5">
        <f t="shared" si="117"/>
        <v>0.12670781193450437</v>
      </c>
      <c r="Q89" s="5">
        <f t="shared" si="118"/>
        <v>3.8174538355383446E-2</v>
      </c>
      <c r="R89" s="5">
        <f t="shared" si="119"/>
        <v>0.10514121648157172</v>
      </c>
      <c r="S89" s="5">
        <f t="shared" si="120"/>
        <v>3.2758447986680567E-2</v>
      </c>
      <c r="T89" s="5">
        <f t="shared" si="121"/>
        <v>5.0010771422372008E-2</v>
      </c>
      <c r="U89" s="5">
        <f t="shared" si="122"/>
        <v>8.2997145389078139E-2</v>
      </c>
      <c r="V89" s="5">
        <f t="shared" si="123"/>
        <v>3.76409630283272E-3</v>
      </c>
      <c r="W89" s="5">
        <f t="shared" si="124"/>
        <v>1.0044832451911718E-2</v>
      </c>
      <c r="X89" s="5">
        <f t="shared" si="125"/>
        <v>1.3159289971026963E-2</v>
      </c>
      <c r="Y89" s="5">
        <f t="shared" si="126"/>
        <v>8.6197013922623463E-3</v>
      </c>
      <c r="Z89" s="5">
        <f t="shared" si="127"/>
        <v>4.5913616519115436E-2</v>
      </c>
      <c r="AA89" s="5">
        <f t="shared" si="128"/>
        <v>3.6243627695170443E-2</v>
      </c>
      <c r="AB89" s="5">
        <f t="shared" si="129"/>
        <v>1.4305130461235053E-2</v>
      </c>
      <c r="AC89" s="5">
        <f t="shared" si="130"/>
        <v>2.4328798491315477E-4</v>
      </c>
      <c r="AD89" s="5">
        <f t="shared" si="131"/>
        <v>1.9823158969403069E-3</v>
      </c>
      <c r="AE89" s="5">
        <f t="shared" si="132"/>
        <v>2.5969442324594743E-3</v>
      </c>
      <c r="AF89" s="5">
        <f t="shared" si="133"/>
        <v>1.7010707922269202E-3</v>
      </c>
      <c r="AG89" s="5">
        <f t="shared" si="134"/>
        <v>7.4283249366687541E-4</v>
      </c>
      <c r="AH89" s="5">
        <f t="shared" si="135"/>
        <v>1.5037348713531424E-2</v>
      </c>
      <c r="AI89" s="5">
        <f t="shared" si="136"/>
        <v>1.1870292728275441E-2</v>
      </c>
      <c r="AJ89" s="5">
        <f t="shared" si="137"/>
        <v>4.6851294114153225E-3</v>
      </c>
      <c r="AK89" s="5">
        <f t="shared" si="138"/>
        <v>1.232793950645221E-3</v>
      </c>
      <c r="AL89" s="5">
        <f t="shared" si="139"/>
        <v>1.0063766933241955E-5</v>
      </c>
      <c r="AM89" s="5">
        <f t="shared" si="140"/>
        <v>3.129630152876773E-4</v>
      </c>
      <c r="AN89" s="5">
        <f t="shared" si="141"/>
        <v>4.099989808783408E-4</v>
      </c>
      <c r="AO89" s="5">
        <f t="shared" si="142"/>
        <v>2.6856075016845117E-4</v>
      </c>
      <c r="AP89" s="5">
        <f t="shared" si="143"/>
        <v>1.1727651351153464E-4</v>
      </c>
      <c r="AQ89" s="5">
        <f t="shared" si="144"/>
        <v>3.8409691139139691E-5</v>
      </c>
      <c r="AR89" s="5">
        <f t="shared" si="145"/>
        <v>3.9399528675891238E-3</v>
      </c>
      <c r="AS89" s="5">
        <f t="shared" si="146"/>
        <v>3.110148920853741E-3</v>
      </c>
      <c r="AT89" s="5">
        <f t="shared" si="147"/>
        <v>1.2275560945741292E-3</v>
      </c>
      <c r="AU89" s="5">
        <f t="shared" si="148"/>
        <v>3.2300574745735828E-4</v>
      </c>
      <c r="AV89" s="5">
        <f t="shared" si="149"/>
        <v>6.3744162090622681E-5</v>
      </c>
      <c r="AW89" s="5">
        <f t="shared" si="150"/>
        <v>2.8909327390440187E-7</v>
      </c>
      <c r="AX89" s="5">
        <f t="shared" si="151"/>
        <v>4.1174840451822743E-5</v>
      </c>
      <c r="AY89" s="5">
        <f t="shared" si="152"/>
        <v>5.39413342741407E-5</v>
      </c>
      <c r="AZ89" s="5">
        <f t="shared" si="153"/>
        <v>3.533307611330138E-5</v>
      </c>
      <c r="BA89" s="5">
        <f t="shared" si="154"/>
        <v>1.5429432542196001E-5</v>
      </c>
      <c r="BB89" s="5">
        <f t="shared" si="155"/>
        <v>5.0533539977691344E-6</v>
      </c>
      <c r="BC89" s="5">
        <f t="shared" si="156"/>
        <v>1.3240350379410556E-6</v>
      </c>
      <c r="BD89" s="5">
        <f t="shared" si="157"/>
        <v>8.6025961615910317E-4</v>
      </c>
      <c r="BE89" s="5">
        <f t="shared" si="158"/>
        <v>6.7907805163376525E-4</v>
      </c>
      <c r="BF89" s="5">
        <f t="shared" si="159"/>
        <v>2.6802780901749471E-4</v>
      </c>
      <c r="BG89" s="5">
        <f t="shared" si="160"/>
        <v>7.0525919893777952E-5</v>
      </c>
      <c r="BH89" s="5">
        <f t="shared" si="161"/>
        <v>1.3918067107746256E-5</v>
      </c>
      <c r="BI89" s="5">
        <f t="shared" si="162"/>
        <v>2.1973491993580463E-6</v>
      </c>
      <c r="BJ89" s="8">
        <f t="shared" si="163"/>
        <v>0.22505117045206807</v>
      </c>
      <c r="BK89" s="8">
        <f t="shared" si="164"/>
        <v>0.28606230014034212</v>
      </c>
      <c r="BL89" s="8">
        <f t="shared" si="165"/>
        <v>0.44258521618183355</v>
      </c>
      <c r="BM89" s="8">
        <f t="shared" si="166"/>
        <v>0.34977690828494518</v>
      </c>
      <c r="BN89" s="8">
        <f t="shared" si="167"/>
        <v>0.64978174276741363</v>
      </c>
    </row>
    <row r="90" spans="1:66" x14ac:dyDescent="0.25">
      <c r="A90" t="s">
        <v>154</v>
      </c>
      <c r="B90" t="s">
        <v>155</v>
      </c>
      <c r="C90" t="s">
        <v>167</v>
      </c>
      <c r="D90" t="s">
        <v>494</v>
      </c>
      <c r="E90">
        <f>VLOOKUP(A90,home!$A$2:$E$405,3,FALSE)</f>
        <v>1.33891213389121</v>
      </c>
      <c r="F90">
        <f>VLOOKUP(B90,home!$B$2:$E$405,3,FALSE)</f>
        <v>1.49</v>
      </c>
      <c r="G90">
        <f>VLOOKUP(C90,away!$B$2:$E$405,4,FALSE)</f>
        <v>0.62</v>
      </c>
      <c r="H90">
        <f>VLOOKUP(A90,away!$A$2:$E$405,3,FALSE)</f>
        <v>1.02928870292887</v>
      </c>
      <c r="I90">
        <f>VLOOKUP(C90,away!$B$2:$E$405,3,FALSE)</f>
        <v>0.75</v>
      </c>
      <c r="J90">
        <f>VLOOKUP(B90,home!$B$2:$E$405,4,FALSE)</f>
        <v>1.21</v>
      </c>
      <c r="K90" s="3">
        <f t="shared" si="112"/>
        <v>1.2368870292886998</v>
      </c>
      <c r="L90" s="3">
        <f t="shared" si="113"/>
        <v>0.93407949790794953</v>
      </c>
      <c r="M90" s="5">
        <f t="shared" si="114"/>
        <v>0.11406731445259324</v>
      </c>
      <c r="N90" s="5">
        <f t="shared" si="115"/>
        <v>0.14108838171220803</v>
      </c>
      <c r="O90" s="5">
        <f t="shared" si="116"/>
        <v>0.10654793981158647</v>
      </c>
      <c r="P90" s="5">
        <f t="shared" si="117"/>
        <v>0.1317877647503844</v>
      </c>
      <c r="Q90" s="5">
        <f t="shared" si="118"/>
        <v>8.7255194661581562E-2</v>
      </c>
      <c r="R90" s="5">
        <f t="shared" si="119"/>
        <v>4.9762123061166556E-2</v>
      </c>
      <c r="S90" s="5">
        <f t="shared" si="120"/>
        <v>3.8065275362296848E-2</v>
      </c>
      <c r="T90" s="5">
        <f t="shared" si="121"/>
        <v>8.1503288419350492E-2</v>
      </c>
      <c r="U90" s="5">
        <f t="shared" si="122"/>
        <v>6.1550124564225005E-2</v>
      </c>
      <c r="V90" s="5">
        <f t="shared" si="123"/>
        <v>4.8865274359942111E-3</v>
      </c>
      <c r="W90" s="5">
        <f t="shared" si="124"/>
        <v>3.597493950499029E-2</v>
      </c>
      <c r="X90" s="5">
        <f t="shared" si="125"/>
        <v>3.3603453430090184E-2</v>
      </c>
      <c r="Y90" s="5">
        <f t="shared" si="126"/>
        <v>1.56941484539759E-2</v>
      </c>
      <c r="Z90" s="5">
        <f t="shared" si="127"/>
        <v>1.5493926307936022E-2</v>
      </c>
      <c r="AA90" s="5">
        <f t="shared" si="128"/>
        <v>1.9164236483041018E-2</v>
      </c>
      <c r="AB90" s="5">
        <f t="shared" si="129"/>
        <v>1.1851997766047364E-2</v>
      </c>
      <c r="AC90" s="5">
        <f t="shared" si="130"/>
        <v>3.5285334106859012E-4</v>
      </c>
      <c r="AD90" s="5">
        <f t="shared" si="131"/>
        <v>1.1124234013292029E-2</v>
      </c>
      <c r="AE90" s="5">
        <f t="shared" si="132"/>
        <v>1.0390918921746352E-2</v>
      </c>
      <c r="AF90" s="5">
        <f t="shared" si="133"/>
        <v>4.8529721646135221E-3</v>
      </c>
      <c r="AG90" s="5">
        <f t="shared" si="134"/>
        <v>1.5110206009611516E-3</v>
      </c>
      <c r="AH90" s="5">
        <f t="shared" si="135"/>
        <v>3.6181397265849123E-3</v>
      </c>
      <c r="AI90" s="5">
        <f t="shared" si="136"/>
        <v>4.4752300979670409E-3</v>
      </c>
      <c r="AJ90" s="5">
        <f t="shared" si="137"/>
        <v>2.7676770306289153E-3</v>
      </c>
      <c r="AK90" s="5">
        <f t="shared" si="138"/>
        <v>1.1411012734817232E-3</v>
      </c>
      <c r="AL90" s="5">
        <f t="shared" si="139"/>
        <v>1.6306775811211303E-5</v>
      </c>
      <c r="AM90" s="5">
        <f t="shared" si="140"/>
        <v>2.7518841523626178E-3</v>
      </c>
      <c r="AN90" s="5">
        <f t="shared" si="141"/>
        <v>2.570478567339717E-3</v>
      </c>
      <c r="AO90" s="5">
        <f t="shared" si="142"/>
        <v>1.2005156647819141E-3</v>
      </c>
      <c r="AP90" s="5">
        <f t="shared" si="143"/>
        <v>3.7379235646337294E-4</v>
      </c>
      <c r="AQ90" s="5">
        <f t="shared" si="144"/>
        <v>8.7287944161784162E-5</v>
      </c>
      <c r="AR90" s="5">
        <f t="shared" si="145"/>
        <v>6.7592602783384827E-4</v>
      </c>
      <c r="AS90" s="5">
        <f t="shared" si="146"/>
        <v>8.360441365863196E-4</v>
      </c>
      <c r="AT90" s="5">
        <f t="shared" si="147"/>
        <v>5.1704607422824449E-4</v>
      </c>
      <c r="AU90" s="5">
        <f t="shared" si="148"/>
        <v>2.13175860919186E-4</v>
      </c>
      <c r="AV90" s="5">
        <f t="shared" si="149"/>
        <v>6.5918614332098242E-5</v>
      </c>
      <c r="AW90" s="5">
        <f t="shared" si="150"/>
        <v>5.2333463133840955E-7</v>
      </c>
      <c r="AX90" s="5">
        <f t="shared" si="151"/>
        <v>5.672949690270746E-4</v>
      </c>
      <c r="AY90" s="5">
        <f t="shared" si="152"/>
        <v>5.2989859983451561E-4</v>
      </c>
      <c r="AZ90" s="5">
        <f t="shared" si="153"/>
        <v>2.4748370903777484E-4</v>
      </c>
      <c r="BA90" s="5">
        <f t="shared" si="154"/>
        <v>7.7056486226133956E-5</v>
      </c>
      <c r="BB90" s="5">
        <f t="shared" si="155"/>
        <v>1.7994220991164507E-5</v>
      </c>
      <c r="BC90" s="5">
        <f t="shared" si="156"/>
        <v>3.3616065817343265E-6</v>
      </c>
      <c r="BD90" s="5">
        <f t="shared" si="157"/>
        <v>1.0522810745032592E-4</v>
      </c>
      <c r="BE90" s="5">
        <f t="shared" si="158"/>
        <v>1.3015528122190572E-4</v>
      </c>
      <c r="BF90" s="5">
        <f t="shared" si="159"/>
        <v>8.0493689568399143E-5</v>
      </c>
      <c r="BG90" s="5">
        <f t="shared" si="160"/>
        <v>3.3187200188914679E-5</v>
      </c>
      <c r="BH90" s="5">
        <f t="shared" si="161"/>
        <v>1.0262204363019011E-5</v>
      </c>
      <c r="BI90" s="5">
        <f t="shared" si="162"/>
        <v>2.5386374937056239E-6</v>
      </c>
      <c r="BJ90" s="8">
        <f t="shared" si="163"/>
        <v>0.43142560015961734</v>
      </c>
      <c r="BK90" s="8">
        <f t="shared" si="164"/>
        <v>0.289705940717983</v>
      </c>
      <c r="BL90" s="8">
        <f t="shared" si="165"/>
        <v>0.263548545648915</v>
      </c>
      <c r="BM90" s="8">
        <f t="shared" si="166"/>
        <v>0.36913591911972782</v>
      </c>
      <c r="BN90" s="8">
        <f t="shared" si="167"/>
        <v>0.63050871844952028</v>
      </c>
    </row>
    <row r="91" spans="1:66" x14ac:dyDescent="0.25">
      <c r="A91" t="s">
        <v>154</v>
      </c>
      <c r="B91" t="s">
        <v>157</v>
      </c>
      <c r="C91" t="s">
        <v>163</v>
      </c>
      <c r="D91" t="s">
        <v>494</v>
      </c>
      <c r="E91">
        <f>VLOOKUP(A91,home!$A$2:$E$405,3,FALSE)</f>
        <v>1.33891213389121</v>
      </c>
      <c r="F91">
        <f>VLOOKUP(B91,home!$B$2:$E$405,3,FALSE)</f>
        <v>1.31</v>
      </c>
      <c r="G91">
        <f>VLOOKUP(C91,away!$B$2:$E$405,4,FALSE)</f>
        <v>1.06</v>
      </c>
      <c r="H91">
        <f>VLOOKUP(A91,away!$A$2:$E$405,3,FALSE)</f>
        <v>1.02928870292887</v>
      </c>
      <c r="I91">
        <f>VLOOKUP(C91,away!$B$2:$E$405,3,FALSE)</f>
        <v>0.93</v>
      </c>
      <c r="J91">
        <f>VLOOKUP(B91,home!$B$2:$E$405,4,FALSE)</f>
        <v>0.65</v>
      </c>
      <c r="K91" s="3">
        <f t="shared" si="112"/>
        <v>1.8592133891213345</v>
      </c>
      <c r="L91" s="3">
        <f t="shared" si="113"/>
        <v>0.62220502092050201</v>
      </c>
      <c r="M91" s="5">
        <f t="shared" si="114"/>
        <v>8.3624527561220338E-2</v>
      </c>
      <c r="N91" s="5">
        <f t="shared" si="115"/>
        <v>0.15547584130076689</v>
      </c>
      <c r="O91" s="5">
        <f t="shared" si="116"/>
        <v>5.2031600920696197E-2</v>
      </c>
      <c r="P91" s="5">
        <f t="shared" si="117"/>
        <v>9.6737849089176306E-2</v>
      </c>
      <c r="Q91" s="5">
        <f t="shared" si="118"/>
        <v>0.1445313829156448</v>
      </c>
      <c r="R91" s="5">
        <f t="shared" si="119"/>
        <v>1.6187161669694493E-2</v>
      </c>
      <c r="S91" s="5">
        <f t="shared" si="120"/>
        <v>2.7976873888911475E-2</v>
      </c>
      <c r="T91" s="5">
        <f t="shared" si="121"/>
        <v>8.9928152130697867E-2</v>
      </c>
      <c r="U91" s="5">
        <f t="shared" si="122"/>
        <v>3.0095387708167654E-2</v>
      </c>
      <c r="V91" s="5">
        <f t="shared" si="123"/>
        <v>3.5959978664700603E-3</v>
      </c>
      <c r="W91" s="5">
        <f t="shared" si="124"/>
        <v>8.9571560754996435E-2</v>
      </c>
      <c r="X91" s="5">
        <f t="shared" si="125"/>
        <v>5.5731874833444571E-2</v>
      </c>
      <c r="Y91" s="5">
        <f t="shared" si="126"/>
        <v>1.7338326173341089E-2</v>
      </c>
      <c r="Z91" s="5">
        <f t="shared" si="127"/>
        <v>3.3572444217786039E-3</v>
      </c>
      <c r="AA91" s="5">
        <f t="shared" si="128"/>
        <v>6.2418337795236917E-3</v>
      </c>
      <c r="AB91" s="5">
        <f t="shared" si="129"/>
        <v>5.8024504677801373E-3</v>
      </c>
      <c r="AC91" s="5">
        <f t="shared" si="130"/>
        <v>2.5999332154441054E-4</v>
      </c>
      <c r="AD91" s="5">
        <f t="shared" si="131"/>
        <v>4.1633161260046091E-2</v>
      </c>
      <c r="AE91" s="5">
        <f t="shared" si="132"/>
        <v>2.5904361972793614E-2</v>
      </c>
      <c r="AF91" s="5">
        <f t="shared" si="133"/>
        <v>8.0589120416071532E-3</v>
      </c>
      <c r="AG91" s="5">
        <f t="shared" si="134"/>
        <v>1.6714318451482215E-3</v>
      </c>
      <c r="AH91" s="5">
        <f t="shared" si="135"/>
        <v>5.2222358392199858E-4</v>
      </c>
      <c r="AI91" s="5">
        <f t="shared" si="136"/>
        <v>9.7092507934270849E-4</v>
      </c>
      <c r="AJ91" s="5">
        <f t="shared" si="137"/>
        <v>9.025784536738291E-4</v>
      </c>
      <c r="AK91" s="5">
        <f t="shared" si="138"/>
        <v>5.5936198193427095E-4</v>
      </c>
      <c r="AL91" s="5">
        <f t="shared" si="139"/>
        <v>1.2030534790331256E-5</v>
      </c>
      <c r="AM91" s="5">
        <f t="shared" si="140"/>
        <v>1.5480986169225075E-2</v>
      </c>
      <c r="AN91" s="5">
        <f t="shared" si="141"/>
        <v>9.6323473232926907E-3</v>
      </c>
      <c r="AO91" s="5">
        <f t="shared" si="142"/>
        <v>2.9966474339014346E-3</v>
      </c>
      <c r="AP91" s="5">
        <f t="shared" si="143"/>
        <v>6.215096931006703E-4</v>
      </c>
      <c r="AQ91" s="5">
        <f t="shared" si="144"/>
        <v>9.6676612899499321E-5</v>
      </c>
      <c r="AR91" s="5">
        <f t="shared" si="145"/>
        <v>6.4986027191873364E-5</v>
      </c>
      <c r="AS91" s="5">
        <f t="shared" si="146"/>
        <v>1.2082289186093407E-4</v>
      </c>
      <c r="AT91" s="5">
        <f t="shared" si="147"/>
        <v>1.1231776913010389E-4</v>
      </c>
      <c r="AU91" s="5">
        <f t="shared" si="148"/>
        <v>6.9607566734309343E-5</v>
      </c>
      <c r="AV91" s="5">
        <f t="shared" si="149"/>
        <v>3.2353830014146172E-5</v>
      </c>
      <c r="AW91" s="5">
        <f t="shared" si="150"/>
        <v>3.8658516325220687E-7</v>
      </c>
      <c r="AX91" s="5">
        <f t="shared" si="151"/>
        <v>4.7970761271042403E-3</v>
      </c>
      <c r="AY91" s="5">
        <f t="shared" si="152"/>
        <v>2.9847648520221347E-3</v>
      </c>
      <c r="AZ91" s="5">
        <f t="shared" si="153"/>
        <v>9.2856783859760557E-4</v>
      </c>
      <c r="BA91" s="5">
        <f t="shared" si="154"/>
        <v>1.9258652381357619E-4</v>
      </c>
      <c r="BB91" s="5">
        <f t="shared" si="155"/>
        <v>2.9957075519608228E-5</v>
      </c>
      <c r="BC91" s="5">
        <f t="shared" si="156"/>
        <v>3.7278885600789807E-6</v>
      </c>
      <c r="BD91" s="5">
        <f t="shared" si="157"/>
        <v>6.7391054014099766E-6</v>
      </c>
      <c r="BE91" s="5">
        <f t="shared" si="158"/>
        <v>1.2529434993001331E-5</v>
      </c>
      <c r="BF91" s="5">
        <f t="shared" si="159"/>
        <v>1.1647446648556728E-5</v>
      </c>
      <c r="BG91" s="5">
        <f t="shared" si="160"/>
        <v>7.2183629193576936E-6</v>
      </c>
      <c r="BH91" s="5">
        <f t="shared" si="161"/>
        <v>3.3551192468016955E-6</v>
      </c>
      <c r="BI91" s="5">
        <f t="shared" si="162"/>
        <v>1.2475765251504803E-6</v>
      </c>
      <c r="BJ91" s="8">
        <f t="shared" si="163"/>
        <v>0.6676098527665234</v>
      </c>
      <c r="BK91" s="8">
        <f t="shared" si="164"/>
        <v>0.21519203711413507</v>
      </c>
      <c r="BL91" s="8">
        <f t="shared" si="165"/>
        <v>0.11375634877540065</v>
      </c>
      <c r="BM91" s="8">
        <f t="shared" si="166"/>
        <v>0.44834274135377972</v>
      </c>
      <c r="BN91" s="8">
        <f t="shared" si="167"/>
        <v>0.54858836345719897</v>
      </c>
    </row>
    <row r="92" spans="1:66" x14ac:dyDescent="0.25">
      <c r="A92" t="s">
        <v>154</v>
      </c>
      <c r="B92" t="s">
        <v>159</v>
      </c>
      <c r="C92" t="s">
        <v>156</v>
      </c>
      <c r="D92" t="s">
        <v>494</v>
      </c>
      <c r="E92">
        <f>VLOOKUP(A92,home!$A$2:$E$405,3,FALSE)</f>
        <v>1.33891213389121</v>
      </c>
      <c r="F92">
        <f>VLOOKUP(B92,home!$B$2:$E$405,3,FALSE)</f>
        <v>0.68</v>
      </c>
      <c r="G92">
        <f>VLOOKUP(C92,away!$B$2:$E$405,4,FALSE)</f>
        <v>0.75</v>
      </c>
      <c r="H92">
        <f>VLOOKUP(A92,away!$A$2:$E$405,3,FALSE)</f>
        <v>1.02928870292887</v>
      </c>
      <c r="I92">
        <f>VLOOKUP(C92,away!$B$2:$E$405,3,FALSE)</f>
        <v>0.52</v>
      </c>
      <c r="J92">
        <f>VLOOKUP(B92,home!$B$2:$E$405,4,FALSE)</f>
        <v>0.81</v>
      </c>
      <c r="K92" s="3">
        <f t="shared" si="112"/>
        <v>0.68284518828451723</v>
      </c>
      <c r="L92" s="3">
        <f t="shared" si="113"/>
        <v>0.4335364016736401</v>
      </c>
      <c r="M92" s="5">
        <f t="shared" si="114"/>
        <v>0.32746254725989221</v>
      </c>
      <c r="N92" s="5">
        <f t="shared" si="115"/>
        <v>0.22360622473980873</v>
      </c>
      <c r="O92" s="5">
        <f t="shared" si="116"/>
        <v>0.14196693442193803</v>
      </c>
      <c r="P92" s="5">
        <f t="shared" si="117"/>
        <v>9.694143806552398E-2</v>
      </c>
      <c r="Q92" s="5">
        <f t="shared" si="118"/>
        <v>7.6344217317022373E-2</v>
      </c>
      <c r="R92" s="5">
        <f t="shared" si="119"/>
        <v>3.0773916952962319E-2</v>
      </c>
      <c r="S92" s="5">
        <f t="shared" si="120"/>
        <v>7.1745933182652891E-3</v>
      </c>
      <c r="T92" s="5">
        <f t="shared" si="121"/>
        <v>3.3097997264212288E-2</v>
      </c>
      <c r="U92" s="5">
        <f t="shared" si="122"/>
        <v>2.1013821115997651E-2</v>
      </c>
      <c r="V92" s="5">
        <f t="shared" si="123"/>
        <v>2.3599489116399202E-4</v>
      </c>
      <c r="W92" s="5">
        <f t="shared" si="124"/>
        <v>1.7377093816092086E-2</v>
      </c>
      <c r="X92" s="5">
        <f t="shared" si="125"/>
        <v>7.5336027245738275E-3</v>
      </c>
      <c r="Y92" s="5">
        <f t="shared" si="126"/>
        <v>1.6330455084252338E-3</v>
      </c>
      <c r="Z92" s="5">
        <f t="shared" si="127"/>
        <v>4.4472044070635718E-3</v>
      </c>
      <c r="AA92" s="5">
        <f t="shared" si="128"/>
        <v>3.0367521306810595E-3</v>
      </c>
      <c r="AB92" s="5">
        <f t="shared" si="129"/>
        <v>1.0368157902241582E-3</v>
      </c>
      <c r="AC92" s="5">
        <f t="shared" si="130"/>
        <v>4.3664696003000482E-6</v>
      </c>
      <c r="AD92" s="5">
        <f t="shared" si="131"/>
        <v>2.9664662246717795E-3</v>
      </c>
      <c r="AE92" s="5">
        <f t="shared" si="132"/>
        <v>1.2860710927305916E-3</v>
      </c>
      <c r="AF92" s="5">
        <f t="shared" si="133"/>
        <v>2.7877931691945346E-4</v>
      </c>
      <c r="AG92" s="5">
        <f t="shared" si="134"/>
        <v>4.0286993972765064E-5</v>
      </c>
      <c r="AH92" s="5">
        <f t="shared" si="135"/>
        <v>4.8200624903637371E-4</v>
      </c>
      <c r="AI92" s="5">
        <f t="shared" si="136"/>
        <v>3.2913564787755655E-4</v>
      </c>
      <c r="AJ92" s="5">
        <f t="shared" si="137"/>
        <v>1.1237434672304831E-4</v>
      </c>
      <c r="AK92" s="5">
        <f t="shared" si="138"/>
        <v>2.5578093982149857E-5</v>
      </c>
      <c r="AL92" s="5">
        <f t="shared" si="139"/>
        <v>5.1705680037544322E-8</v>
      </c>
      <c r="AM92" s="5">
        <f t="shared" si="140"/>
        <v>4.0512743754513253E-4</v>
      </c>
      <c r="AN92" s="5">
        <f t="shared" si="141"/>
        <v>1.7563749149257916E-4</v>
      </c>
      <c r="AO92" s="5">
        <f t="shared" si="142"/>
        <v>3.8072623030338669E-5</v>
      </c>
      <c r="AP92" s="5">
        <f t="shared" si="143"/>
        <v>5.5019559969499949E-6</v>
      </c>
      <c r="AQ92" s="5">
        <f t="shared" si="144"/>
        <v>5.963245512711015E-7</v>
      </c>
      <c r="AR92" s="5">
        <f t="shared" si="145"/>
        <v>4.179345095828761E-5</v>
      </c>
      <c r="AS92" s="5">
        <f t="shared" si="146"/>
        <v>2.8538456888671641E-5</v>
      </c>
      <c r="AT92" s="5">
        <f t="shared" si="147"/>
        <v>9.743673983747281E-6</v>
      </c>
      <c r="AU92" s="5">
        <f t="shared" si="148"/>
        <v>2.2178069653382888E-6</v>
      </c>
      <c r="AV92" s="5">
        <f t="shared" si="149"/>
        <v>3.7860470370628432E-7</v>
      </c>
      <c r="AW92" s="5">
        <f t="shared" si="150"/>
        <v>4.2519052271421228E-10</v>
      </c>
      <c r="AX92" s="5">
        <f t="shared" si="151"/>
        <v>4.610655356162166E-5</v>
      </c>
      <c r="AY92" s="5">
        <f t="shared" si="152"/>
        <v>1.9988869324678411E-5</v>
      </c>
      <c r="AZ92" s="5">
        <f t="shared" si="153"/>
        <v>4.3329512402728412E-6</v>
      </c>
      <c r="BA92" s="5">
        <f t="shared" si="154"/>
        <v>6.2616402977840781E-7</v>
      </c>
      <c r="BB92" s="5">
        <f t="shared" si="155"/>
        <v>6.7866225081899234E-8</v>
      </c>
      <c r="BC92" s="5">
        <f t="shared" si="156"/>
        <v>5.8844958034359908E-9</v>
      </c>
      <c r="BD92" s="5">
        <f t="shared" si="157"/>
        <v>3.0198303903299577E-6</v>
      </c>
      <c r="BE92" s="5">
        <f t="shared" si="158"/>
        <v>2.0620766514721669E-6</v>
      </c>
      <c r="BF92" s="5">
        <f t="shared" si="159"/>
        <v>7.0403955966580928E-7</v>
      </c>
      <c r="BG92" s="5">
        <f t="shared" si="160"/>
        <v>1.6025000855991609E-7</v>
      </c>
      <c r="BH92" s="5">
        <f t="shared" si="161"/>
        <v>2.7356486816922845E-8</v>
      </c>
      <c r="BI92" s="5">
        <f t="shared" si="162"/>
        <v>3.7360490782609195E-9</v>
      </c>
      <c r="BJ92" s="8">
        <f t="shared" si="163"/>
        <v>0.36485984911992264</v>
      </c>
      <c r="BK92" s="8">
        <f t="shared" si="164"/>
        <v>0.43183898057945047</v>
      </c>
      <c r="BL92" s="8">
        <f t="shared" si="165"/>
        <v>0.19886598403206801</v>
      </c>
      <c r="BM92" s="8">
        <f t="shared" si="166"/>
        <v>0.10289675093722292</v>
      </c>
      <c r="BN92" s="8">
        <f t="shared" si="167"/>
        <v>0.89709527875714767</v>
      </c>
    </row>
    <row r="93" spans="1:66" x14ac:dyDescent="0.25">
      <c r="A93" t="s">
        <v>154</v>
      </c>
      <c r="B93" t="s">
        <v>161</v>
      </c>
      <c r="C93" t="s">
        <v>164</v>
      </c>
      <c r="D93" t="s">
        <v>494</v>
      </c>
      <c r="E93">
        <f>VLOOKUP(A93,home!$A$2:$E$405,3,FALSE)</f>
        <v>1.33891213389121</v>
      </c>
      <c r="F93">
        <f>VLOOKUP(B93,home!$B$2:$E$405,3,FALSE)</f>
        <v>0.44</v>
      </c>
      <c r="G93">
        <f>VLOOKUP(C93,away!$B$2:$E$405,4,FALSE)</f>
        <v>1.1200000000000001</v>
      </c>
      <c r="H93">
        <f>VLOOKUP(A93,away!$A$2:$E$405,3,FALSE)</f>
        <v>1.02928870292887</v>
      </c>
      <c r="I93">
        <f>VLOOKUP(C93,away!$B$2:$E$405,3,FALSE)</f>
        <v>0.5</v>
      </c>
      <c r="J93">
        <f>VLOOKUP(B93,home!$B$2:$E$405,4,FALSE)</f>
        <v>0.4</v>
      </c>
      <c r="K93" s="3">
        <f t="shared" si="112"/>
        <v>0.65981589958158826</v>
      </c>
      <c r="L93" s="3">
        <f t="shared" si="113"/>
        <v>0.205857740585774</v>
      </c>
      <c r="M93" s="5">
        <f t="shared" si="114"/>
        <v>0.42076801090221116</v>
      </c>
      <c r="N93" s="5">
        <f t="shared" si="115"/>
        <v>0.27762942362859799</v>
      </c>
      <c r="O93" s="5">
        <f t="shared" si="116"/>
        <v>8.6618352035099502E-2</v>
      </c>
      <c r="P93" s="5">
        <f t="shared" si="117"/>
        <v>5.715216586831387E-2</v>
      </c>
      <c r="Q93" s="5">
        <f t="shared" si="118"/>
        <v>9.159215395091061E-2</v>
      </c>
      <c r="R93" s="5">
        <f t="shared" si="119"/>
        <v>8.9155291216043795E-3</v>
      </c>
      <c r="S93" s="5">
        <f t="shared" si="120"/>
        <v>1.9407191010287991E-3</v>
      </c>
      <c r="T93" s="5">
        <f t="shared" si="121"/>
        <v>1.8854953867718828E-2</v>
      </c>
      <c r="U93" s="5">
        <f t="shared" si="122"/>
        <v>5.8826078676172408E-3</v>
      </c>
      <c r="V93" s="5">
        <f t="shared" si="123"/>
        <v>2.9289378018800575E-5</v>
      </c>
      <c r="W93" s="5">
        <f t="shared" si="124"/>
        <v>2.0144653151245133E-2</v>
      </c>
      <c r="X93" s="5">
        <f t="shared" si="125"/>
        <v>4.1469327825994148E-3</v>
      </c>
      <c r="Y93" s="5">
        <f t="shared" si="126"/>
        <v>4.2683910649349613E-4</v>
      </c>
      <c r="Z93" s="5">
        <f t="shared" si="127"/>
        <v>6.1177689370004958E-4</v>
      </c>
      <c r="AA93" s="5">
        <f t="shared" si="128"/>
        <v>4.0366012145992791E-4</v>
      </c>
      <c r="AB93" s="5">
        <f t="shared" si="129"/>
        <v>1.3317068308314774E-4</v>
      </c>
      <c r="AC93" s="5">
        <f t="shared" si="130"/>
        <v>2.486452373008566E-7</v>
      </c>
      <c r="AD93" s="5">
        <f t="shared" si="131"/>
        <v>3.3229406101869708E-3</v>
      </c>
      <c r="AE93" s="5">
        <f t="shared" si="132"/>
        <v>6.8405304611380289E-4</v>
      </c>
      <c r="AF93" s="5">
        <f t="shared" si="133"/>
        <v>7.0408807256901862E-5</v>
      </c>
      <c r="AG93" s="5">
        <f t="shared" si="134"/>
        <v>4.8313993264150236E-6</v>
      </c>
      <c r="AH93" s="5">
        <f t="shared" si="135"/>
        <v>3.1484752269918842E-5</v>
      </c>
      <c r="AI93" s="5">
        <f t="shared" si="136"/>
        <v>2.0774140142079952E-5</v>
      </c>
      <c r="AJ93" s="5">
        <f t="shared" si="137"/>
        <v>6.8535539829402329E-6</v>
      </c>
      <c r="AK93" s="5">
        <f t="shared" si="138"/>
        <v>1.5073612955282289E-6</v>
      </c>
      <c r="AL93" s="5">
        <f t="shared" si="139"/>
        <v>1.3509215031926417E-9</v>
      </c>
      <c r="AM93" s="5">
        <f t="shared" si="140"/>
        <v>4.385058095933417E-4</v>
      </c>
      <c r="AN93" s="5">
        <f t="shared" si="141"/>
        <v>9.0269815196620927E-5</v>
      </c>
      <c r="AO93" s="5">
        <f t="shared" si="142"/>
        <v>9.2913700997358749E-6</v>
      </c>
      <c r="AP93" s="5">
        <f t="shared" si="143"/>
        <v>6.3756681855928184E-7</v>
      </c>
      <c r="AQ93" s="5">
        <f t="shared" si="144"/>
        <v>3.2812016185268447E-8</v>
      </c>
      <c r="AR93" s="5">
        <f t="shared" si="145"/>
        <v>1.2962759930376619E-6</v>
      </c>
      <c r="AS93" s="5">
        <f t="shared" si="146"/>
        <v>8.5530351045216156E-7</v>
      </c>
      <c r="AT93" s="5">
        <f t="shared" si="147"/>
        <v>2.8217142758214164E-7</v>
      </c>
      <c r="AU93" s="5">
        <f t="shared" si="148"/>
        <v>6.2060398108777257E-8</v>
      </c>
      <c r="AV93" s="5">
        <f t="shared" si="149"/>
        <v>1.0237109351633589E-8</v>
      </c>
      <c r="AW93" s="5">
        <f t="shared" si="150"/>
        <v>5.0970347228200475E-12</v>
      </c>
      <c r="AX93" s="5">
        <f t="shared" si="151"/>
        <v>4.8222184204763883E-5</v>
      </c>
      <c r="AY93" s="5">
        <f t="shared" si="152"/>
        <v>9.926909886503691E-6</v>
      </c>
      <c r="AZ93" s="5">
        <f t="shared" si="153"/>
        <v>1.021765620117116E-6</v>
      </c>
      <c r="BA93" s="5">
        <f t="shared" si="154"/>
        <v>7.0112787321843941E-8</v>
      </c>
      <c r="BB93" s="5">
        <f t="shared" si="155"/>
        <v>3.6083149960614211E-9</v>
      </c>
      <c r="BC93" s="5">
        <f t="shared" si="156"/>
        <v>1.4855991448219399E-10</v>
      </c>
      <c r="BD93" s="5">
        <f t="shared" si="157"/>
        <v>4.4474741183718971E-8</v>
      </c>
      <c r="BE93" s="5">
        <f t="shared" si="158"/>
        <v>2.9345141362793841E-8</v>
      </c>
      <c r="BF93" s="5">
        <f t="shared" si="159"/>
        <v>9.6811954233203459E-9</v>
      </c>
      <c r="BG93" s="5">
        <f t="shared" si="160"/>
        <v>2.1292688890877561E-9</v>
      </c>
      <c r="BH93" s="5">
        <f t="shared" si="161"/>
        <v>3.5123136687613167E-10</v>
      </c>
      <c r="BI93" s="5">
        <f t="shared" si="162"/>
        <v>4.6349608059329148E-11</v>
      </c>
      <c r="BJ93" s="8">
        <f t="shared" si="163"/>
        <v>0.41747517245354748</v>
      </c>
      <c r="BK93" s="8">
        <f t="shared" si="164"/>
        <v>0.47990036215561788</v>
      </c>
      <c r="BL93" s="8">
        <f t="shared" si="165"/>
        <v>0.10201653171292104</v>
      </c>
      <c r="BM93" s="8">
        <f t="shared" si="166"/>
        <v>5.7318280804259672E-2</v>
      </c>
      <c r="BN93" s="8">
        <f t="shared" si="167"/>
        <v>0.9426756355067375</v>
      </c>
    </row>
    <row r="94" spans="1:66" x14ac:dyDescent="0.25">
      <c r="A94" t="s">
        <v>154</v>
      </c>
      <c r="B94" t="s">
        <v>165</v>
      </c>
      <c r="C94" t="s">
        <v>160</v>
      </c>
      <c r="D94" t="s">
        <v>494</v>
      </c>
      <c r="E94">
        <f>VLOOKUP(A94,home!$A$2:$E$405,3,FALSE)</f>
        <v>1.33891213389121</v>
      </c>
      <c r="F94">
        <f>VLOOKUP(B94,home!$B$2:$E$405,3,FALSE)</f>
        <v>0.86</v>
      </c>
      <c r="G94">
        <f>VLOOKUP(C94,away!$B$2:$E$405,4,FALSE)</f>
        <v>1.06</v>
      </c>
      <c r="H94">
        <f>VLOOKUP(A94,away!$A$2:$E$405,3,FALSE)</f>
        <v>1.02928870292887</v>
      </c>
      <c r="I94">
        <f>VLOOKUP(C94,away!$B$2:$E$405,3,FALSE)</f>
        <v>0.75</v>
      </c>
      <c r="J94">
        <f>VLOOKUP(B94,home!$B$2:$E$405,4,FALSE)</f>
        <v>1.57</v>
      </c>
      <c r="K94" s="3">
        <f t="shared" si="112"/>
        <v>1.2205523012552271</v>
      </c>
      <c r="L94" s="3">
        <f t="shared" si="113"/>
        <v>1.2119874476987444</v>
      </c>
      <c r="M94" s="5">
        <f t="shared" si="114"/>
        <v>8.7813524821770156E-2</v>
      </c>
      <c r="N94" s="5">
        <f t="shared" si="115"/>
        <v>0.10718099980254457</v>
      </c>
      <c r="O94" s="5">
        <f t="shared" si="116"/>
        <v>0.10642888982216757</v>
      </c>
      <c r="P94" s="5">
        <f t="shared" si="117"/>
        <v>0.12990202639248563</v>
      </c>
      <c r="Q94" s="5">
        <f t="shared" si="118"/>
        <v>6.5410007979915918E-2</v>
      </c>
      <c r="R94" s="5">
        <f t="shared" si="119"/>
        <v>6.4495239268489893E-2</v>
      </c>
      <c r="S94" s="5">
        <f t="shared" si="120"/>
        <v>4.8040824278273983E-2</v>
      </c>
      <c r="T94" s="5">
        <f t="shared" si="121"/>
        <v>7.9276108625532818E-2</v>
      </c>
      <c r="U94" s="5">
        <f t="shared" si="122"/>
        <v>7.8719812709161827E-2</v>
      </c>
      <c r="V94" s="5">
        <f t="shared" si="123"/>
        <v>7.8962784883324331E-3</v>
      </c>
      <c r="W94" s="5">
        <f t="shared" si="124"/>
        <v>2.66121119216697E-2</v>
      </c>
      <c r="X94" s="5">
        <f t="shared" si="125"/>
        <v>3.2253545605817793E-2</v>
      </c>
      <c r="Y94" s="5">
        <f t="shared" si="126"/>
        <v>1.9545446209015088E-2</v>
      </c>
      <c r="Z94" s="5">
        <f t="shared" si="127"/>
        <v>2.6055806809912305E-2</v>
      </c>
      <c r="AA94" s="5">
        <f t="shared" si="128"/>
        <v>3.1802474962900083E-2</v>
      </c>
      <c r="AB94" s="5">
        <f t="shared" si="129"/>
        <v>1.9408292000789723E-2</v>
      </c>
      <c r="AC94" s="5">
        <f t="shared" si="130"/>
        <v>7.3005737062974152E-4</v>
      </c>
      <c r="AD94" s="5">
        <f t="shared" si="131"/>
        <v>8.1203686118139114E-3</v>
      </c>
      <c r="AE94" s="5">
        <f t="shared" si="132"/>
        <v>9.8417848282053404E-3</v>
      </c>
      <c r="AF94" s="5">
        <f t="shared" si="133"/>
        <v>5.9640598373684097E-3</v>
      </c>
      <c r="AG94" s="5">
        <f t="shared" si="134"/>
        <v>2.409455220071576E-3</v>
      </c>
      <c r="AH94" s="5">
        <f t="shared" si="135"/>
        <v>7.8948276983192948E-3</v>
      </c>
      <c r="AI94" s="5">
        <f t="shared" si="136"/>
        <v>9.6360501151971228E-3</v>
      </c>
      <c r="AJ94" s="5">
        <f t="shared" si="137"/>
        <v>5.8806515715572735E-3</v>
      </c>
      <c r="AK94" s="5">
        <f t="shared" si="138"/>
        <v>2.3925476028481313E-3</v>
      </c>
      <c r="AL94" s="5">
        <f t="shared" si="139"/>
        <v>4.3198781518020602E-5</v>
      </c>
      <c r="AM94" s="5">
        <f t="shared" si="140"/>
        <v>1.9822669192380345E-3</v>
      </c>
      <c r="AN94" s="5">
        <f t="shared" si="141"/>
        <v>2.4024826241049592E-3</v>
      </c>
      <c r="AO94" s="5">
        <f t="shared" si="142"/>
        <v>1.455889391864776E-3</v>
      </c>
      <c r="AP94" s="5">
        <f t="shared" si="143"/>
        <v>5.8817322272595584E-4</v>
      </c>
      <c r="AQ94" s="5">
        <f t="shared" si="144"/>
        <v>1.7821464075409407E-4</v>
      </c>
      <c r="AR94" s="5">
        <f t="shared" si="145"/>
        <v>1.91368641442147E-3</v>
      </c>
      <c r="AS94" s="5">
        <f t="shared" si="146"/>
        <v>2.3357543570029895E-3</v>
      </c>
      <c r="AT94" s="5">
        <f t="shared" si="147"/>
        <v>1.4254551778034611E-3</v>
      </c>
      <c r="AU94" s="5">
        <f t="shared" si="148"/>
        <v>5.7994753253473087E-4</v>
      </c>
      <c r="AV94" s="5">
        <f t="shared" si="149"/>
        <v>1.7696407386063925E-4</v>
      </c>
      <c r="AW94" s="5">
        <f t="shared" si="150"/>
        <v>1.7751028128028123E-6</v>
      </c>
      <c r="AX94" s="5">
        <f t="shared" si="151"/>
        <v>4.0324340832968242E-4</v>
      </c>
      <c r="AY94" s="5">
        <f t="shared" si="152"/>
        <v>4.8872594926283454E-4</v>
      </c>
      <c r="AZ94" s="5">
        <f t="shared" si="153"/>
        <v>2.9616485793560452E-4</v>
      </c>
      <c r="BA94" s="5">
        <f t="shared" si="154"/>
        <v>1.1964936342247821E-4</v>
      </c>
      <c r="BB94" s="5">
        <f t="shared" si="155"/>
        <v>3.6253381648297214E-5</v>
      </c>
      <c r="BC94" s="5">
        <f t="shared" si="156"/>
        <v>8.7877286988736428E-6</v>
      </c>
      <c r="BD94" s="5">
        <f t="shared" si="157"/>
        <v>3.8656065218507308E-4</v>
      </c>
      <c r="BE94" s="5">
        <f t="shared" si="158"/>
        <v>4.7181749359921237E-4</v>
      </c>
      <c r="BF94" s="5">
        <f t="shared" si="159"/>
        <v>2.8793896379249612E-4</v>
      </c>
      <c r="BG94" s="5">
        <f t="shared" si="160"/>
        <v>1.1714818829265881E-4</v>
      </c>
      <c r="BH94" s="5">
        <f t="shared" si="161"/>
        <v>3.5746372702121369E-5</v>
      </c>
      <c r="BI94" s="5">
        <f t="shared" si="162"/>
        <v>8.7260634926202453E-6</v>
      </c>
      <c r="BJ94" s="8">
        <f t="shared" si="163"/>
        <v>0.36457374012994076</v>
      </c>
      <c r="BK94" s="8">
        <f t="shared" si="164"/>
        <v>0.27491463608227285</v>
      </c>
      <c r="BL94" s="8">
        <f t="shared" si="165"/>
        <v>0.33439853104111827</v>
      </c>
      <c r="BM94" s="8">
        <f t="shared" si="166"/>
        <v>0.43822507512942044</v>
      </c>
      <c r="BN94" s="8">
        <f t="shared" si="167"/>
        <v>0.56123068808737375</v>
      </c>
    </row>
    <row r="95" spans="1:66" x14ac:dyDescent="0.25">
      <c r="A95" t="s">
        <v>154</v>
      </c>
      <c r="B95" t="s">
        <v>169</v>
      </c>
      <c r="C95" t="s">
        <v>172</v>
      </c>
      <c r="D95" t="s">
        <v>494</v>
      </c>
      <c r="E95">
        <f>VLOOKUP(A95,home!$A$2:$E$405,3,FALSE)</f>
        <v>1.33891213389121</v>
      </c>
      <c r="F95">
        <f>VLOOKUP(B95,home!$B$2:$E$405,3,FALSE)</f>
        <v>0.75</v>
      </c>
      <c r="G95">
        <f>VLOOKUP(C95,away!$B$2:$E$405,4,FALSE)</f>
        <v>1.26</v>
      </c>
      <c r="H95">
        <f>VLOOKUP(A95,away!$A$2:$E$405,3,FALSE)</f>
        <v>1.02928870292887</v>
      </c>
      <c r="I95">
        <f>VLOOKUP(C95,away!$B$2:$E$405,3,FALSE)</f>
        <v>0.56999999999999995</v>
      </c>
      <c r="J95">
        <f>VLOOKUP(B95,home!$B$2:$E$405,4,FALSE)</f>
        <v>1.1299999999999999</v>
      </c>
      <c r="K95" s="3">
        <f t="shared" si="112"/>
        <v>1.2652719665271934</v>
      </c>
      <c r="L95" s="3">
        <f t="shared" si="113"/>
        <v>0.66296485355648505</v>
      </c>
      <c r="M95" s="5">
        <f t="shared" si="114"/>
        <v>0.14540434662334856</v>
      </c>
      <c r="N95" s="5">
        <f t="shared" si="115"/>
        <v>0.18397604359372588</v>
      </c>
      <c r="O95" s="5">
        <f t="shared" si="116"/>
        <v>9.6397971365624682E-2</v>
      </c>
      <c r="P95" s="5">
        <f t="shared" si="117"/>
        <v>0.12196965079901601</v>
      </c>
      <c r="Q95" s="5">
        <f t="shared" si="118"/>
        <v>0.11638986523586314</v>
      </c>
      <c r="R95" s="5">
        <f t="shared" si="119"/>
        <v>3.1954233484776801E-2</v>
      </c>
      <c r="S95" s="5">
        <f t="shared" si="120"/>
        <v>2.5577976280464702E-2</v>
      </c>
      <c r="T95" s="5">
        <f t="shared" si="121"/>
        <v>7.7162389961553043E-2</v>
      </c>
      <c r="U95" s="5">
        <f t="shared" si="122"/>
        <v>4.0430795840152634E-2</v>
      </c>
      <c r="V95" s="5">
        <f t="shared" si="123"/>
        <v>2.383955047899843E-3</v>
      </c>
      <c r="W95" s="5">
        <f t="shared" si="124"/>
        <v>4.9088277890271835E-2</v>
      </c>
      <c r="X95" s="5">
        <f t="shared" si="125"/>
        <v>3.2543802962864112E-2</v>
      </c>
      <c r="Y95" s="5">
        <f t="shared" si="126"/>
        <v>1.0787698782723155E-2</v>
      </c>
      <c r="Z95" s="5">
        <f t="shared" si="127"/>
        <v>7.0615112409149281E-3</v>
      </c>
      <c r="AA95" s="5">
        <f t="shared" si="128"/>
        <v>8.9347322144463122E-3</v>
      </c>
      <c r="AB95" s="5">
        <f t="shared" si="129"/>
        <v>5.6524330996831768E-3</v>
      </c>
      <c r="AC95" s="5">
        <f t="shared" si="130"/>
        <v>1.2498343905516899E-4</v>
      </c>
      <c r="AD95" s="5">
        <f t="shared" si="131"/>
        <v>1.5527505474914398E-2</v>
      </c>
      <c r="AE95" s="5">
        <f t="shared" si="132"/>
        <v>1.0294190393274144E-2</v>
      </c>
      <c r="AF95" s="5">
        <f t="shared" si="133"/>
        <v>3.412343213279784E-3</v>
      </c>
      <c r="AG95" s="5">
        <f t="shared" si="134"/>
        <v>7.5408787289216596E-4</v>
      </c>
      <c r="AH95" s="5">
        <f t="shared" si="135"/>
        <v>1.1703834414301592E-3</v>
      </c>
      <c r="AI95" s="5">
        <f t="shared" si="136"/>
        <v>1.4808533585292016E-3</v>
      </c>
      <c r="AJ95" s="5">
        <f t="shared" si="137"/>
        <v>9.3684112054232135E-4</v>
      </c>
      <c r="AK95" s="5">
        <f t="shared" si="138"/>
        <v>3.9511960230404055E-4</v>
      </c>
      <c r="AL95" s="5">
        <f t="shared" si="139"/>
        <v>4.1935985467359331E-6</v>
      </c>
      <c r="AM95" s="5">
        <f t="shared" si="140"/>
        <v>3.9293034775013391E-3</v>
      </c>
      <c r="AN95" s="5">
        <f t="shared" si="141"/>
        <v>2.6049901045406632E-3</v>
      </c>
      <c r="AO95" s="5">
        <f t="shared" si="142"/>
        <v>8.6350844158644669E-4</v>
      </c>
      <c r="AP95" s="5">
        <f t="shared" si="143"/>
        <v>1.9082524917371575E-4</v>
      </c>
      <c r="AQ95" s="5">
        <f t="shared" si="144"/>
        <v>3.1627608343333052E-5</v>
      </c>
      <c r="AR95" s="5">
        <f t="shared" si="145"/>
        <v>1.5518461737053615E-4</v>
      </c>
      <c r="AS95" s="5">
        <f t="shared" si="146"/>
        <v>1.9635074599518829E-4</v>
      </c>
      <c r="AT95" s="5">
        <f t="shared" si="147"/>
        <v>1.242185472572067E-4</v>
      </c>
      <c r="AU95" s="5">
        <f t="shared" si="148"/>
        <v>5.2390081855758986E-5</v>
      </c>
      <c r="AV95" s="5">
        <f t="shared" si="149"/>
        <v>1.6571925474039202E-5</v>
      </c>
      <c r="AW95" s="5">
        <f t="shared" si="150"/>
        <v>9.7714439120737693E-8</v>
      </c>
      <c r="AX95" s="5">
        <f t="shared" si="151"/>
        <v>8.2860625634337552E-4</v>
      </c>
      <c r="AY95" s="5">
        <f t="shared" si="152"/>
        <v>5.4933682539267325E-4</v>
      </c>
      <c r="AZ95" s="5">
        <f t="shared" si="153"/>
        <v>1.8209550399981902E-4</v>
      </c>
      <c r="BA95" s="5">
        <f t="shared" si="154"/>
        <v>4.0240973047511449E-5</v>
      </c>
      <c r="BB95" s="5">
        <f t="shared" si="155"/>
        <v>6.6695877008534716E-6</v>
      </c>
      <c r="BC95" s="5">
        <f t="shared" si="156"/>
        <v>8.8434044667569122E-7</v>
      </c>
      <c r="BD95" s="5">
        <f t="shared" si="157"/>
        <v>1.7146991188212773E-5</v>
      </c>
      <c r="BE95" s="5">
        <f t="shared" si="158"/>
        <v>2.1695607260734429E-5</v>
      </c>
      <c r="BF95" s="5">
        <f t="shared" si="159"/>
        <v>1.3725421831895557E-5</v>
      </c>
      <c r="BG95" s="5">
        <f t="shared" si="160"/>
        <v>5.7887971575525858E-6</v>
      </c>
      <c r="BH95" s="5">
        <f t="shared" si="161"/>
        <v>1.8311006908408967E-6</v>
      </c>
      <c r="BI95" s="5">
        <f t="shared" si="162"/>
        <v>4.6336807440191263E-7</v>
      </c>
      <c r="BJ95" s="8">
        <f t="shared" si="163"/>
        <v>0.50916429374943817</v>
      </c>
      <c r="BK95" s="8">
        <f t="shared" si="164"/>
        <v>0.29601444261372367</v>
      </c>
      <c r="BL95" s="8">
        <f t="shared" si="165"/>
        <v>0.18795873073164576</v>
      </c>
      <c r="BM95" s="8">
        <f t="shared" si="166"/>
        <v>0.30355762812241371</v>
      </c>
      <c r="BN95" s="8">
        <f t="shared" si="167"/>
        <v>0.69609211110235503</v>
      </c>
    </row>
    <row r="96" spans="1:66" x14ac:dyDescent="0.25">
      <c r="A96" t="s">
        <v>154</v>
      </c>
      <c r="B96" t="s">
        <v>170</v>
      </c>
      <c r="C96" t="s">
        <v>174</v>
      </c>
      <c r="D96" t="s">
        <v>494</v>
      </c>
      <c r="E96">
        <f>VLOOKUP(A96,home!$A$2:$E$405,3,FALSE)</f>
        <v>1.33891213389121</v>
      </c>
      <c r="F96">
        <f>VLOOKUP(B96,home!$B$2:$E$405,3,FALSE)</f>
        <v>1.24</v>
      </c>
      <c r="G96">
        <f>VLOOKUP(C96,away!$B$2:$E$405,4,FALSE)</f>
        <v>0.87</v>
      </c>
      <c r="H96">
        <f>VLOOKUP(A96,away!$A$2:$E$405,3,FALSE)</f>
        <v>1.02928870292887</v>
      </c>
      <c r="I96">
        <f>VLOOKUP(C96,away!$B$2:$E$405,3,FALSE)</f>
        <v>0.87</v>
      </c>
      <c r="J96">
        <f>VLOOKUP(B96,home!$B$2:$E$405,4,FALSE)</f>
        <v>1.7</v>
      </c>
      <c r="K96" s="3">
        <f t="shared" si="112"/>
        <v>1.4444184100418374</v>
      </c>
      <c r="L96" s="3">
        <f t="shared" si="113"/>
        <v>1.5223179916317986</v>
      </c>
      <c r="M96" s="5">
        <f t="shared" si="114"/>
        <v>5.1471017244800542E-2</v>
      </c>
      <c r="N96" s="5">
        <f t="shared" si="115"/>
        <v>7.4345684891970784E-2</v>
      </c>
      <c r="O96" s="5">
        <f t="shared" si="116"/>
        <v>7.8355255599350429E-2</v>
      </c>
      <c r="P96" s="5">
        <f t="shared" si="117"/>
        <v>0.1131777737112355</v>
      </c>
      <c r="Q96" s="5">
        <f t="shared" si="118"/>
        <v>5.3693137982565961E-2</v>
      </c>
      <c r="R96" s="5">
        <f t="shared" si="119"/>
        <v>5.9640807668899704E-2</v>
      </c>
      <c r="S96" s="5">
        <f t="shared" si="120"/>
        <v>6.2215636818046323E-2</v>
      </c>
      <c r="T96" s="5">
        <f t="shared" si="121"/>
        <v>8.1738029978028842E-2</v>
      </c>
      <c r="U96" s="5">
        <f t="shared" si="122"/>
        <v>8.614628058672312E-2</v>
      </c>
      <c r="V96" s="5">
        <f t="shared" si="123"/>
        <v>1.5200414701569126E-2</v>
      </c>
      <c r="W96" s="5">
        <f t="shared" si="124"/>
        <v>2.5851785664978293E-2</v>
      </c>
      <c r="X96" s="5">
        <f t="shared" si="125"/>
        <v>3.9354638433605475E-2</v>
      </c>
      <c r="Y96" s="5">
        <f t="shared" si="126"/>
        <v>2.9955137070820946E-2</v>
      </c>
      <c r="Z96" s="5">
        <f t="shared" si="127"/>
        <v>3.0264091516605921E-2</v>
      </c>
      <c r="AA96" s="5">
        <f t="shared" si="128"/>
        <v>4.3714010949776574E-2</v>
      </c>
      <c r="AB96" s="5">
        <f t="shared" si="129"/>
        <v>3.1570661096313887E-2</v>
      </c>
      <c r="AC96" s="5">
        <f t="shared" si="130"/>
        <v>2.0889779184237339E-3</v>
      </c>
      <c r="AD96" s="5">
        <f t="shared" si="131"/>
        <v>9.335198786737579E-3</v>
      </c>
      <c r="AE96" s="5">
        <f t="shared" si="132"/>
        <v>1.4211141068509951E-2</v>
      </c>
      <c r="AF96" s="5">
        <f t="shared" si="133"/>
        <v>1.0816937865105123E-2</v>
      </c>
      <c r="AG96" s="5">
        <f t="shared" si="134"/>
        <v>5.4889397088042618E-3</v>
      </c>
      <c r="AH96" s="5">
        <f t="shared" si="135"/>
        <v>1.1517892754030123E-2</v>
      </c>
      <c r="AI96" s="5">
        <f t="shared" si="136"/>
        <v>1.6636656338808588E-2</v>
      </c>
      <c r="AJ96" s="5">
        <f t="shared" si="137"/>
        <v>1.2015146348657182E-2</v>
      </c>
      <c r="AK96" s="5">
        <f t="shared" si="138"/>
        <v>5.7849661951157958E-3</v>
      </c>
      <c r="AL96" s="5">
        <f t="shared" si="139"/>
        <v>1.8373514478228984E-4</v>
      </c>
      <c r="AM96" s="5">
        <f t="shared" si="140"/>
        <v>2.6967865977927967E-3</v>
      </c>
      <c r="AN96" s="5">
        <f t="shared" si="141"/>
        <v>4.1053667574114808E-3</v>
      </c>
      <c r="AO96" s="5">
        <f t="shared" si="142"/>
        <v>3.1248368385272977E-3</v>
      </c>
      <c r="AP96" s="5">
        <f t="shared" si="143"/>
        <v>1.5856651134013116E-3</v>
      </c>
      <c r="AQ96" s="5">
        <f t="shared" si="144"/>
        <v>6.0347163270842337E-4</v>
      </c>
      <c r="AR96" s="5">
        <f t="shared" si="145"/>
        <v>3.5067790730291155E-3</v>
      </c>
      <c r="AS96" s="5">
        <f t="shared" si="146"/>
        <v>5.0652562530327022E-3</v>
      </c>
      <c r="AT96" s="5">
        <f t="shared" si="147"/>
        <v>3.6581746917299864E-3</v>
      </c>
      <c r="AU96" s="5">
        <f t="shared" si="148"/>
        <v>1.7613116239613045E-3</v>
      </c>
      <c r="AV96" s="5">
        <f t="shared" si="149"/>
        <v>6.3601773386759853E-4</v>
      </c>
      <c r="AW96" s="5">
        <f t="shared" si="150"/>
        <v>1.1222461662296898E-5</v>
      </c>
      <c r="AX96" s="5">
        <f t="shared" si="151"/>
        <v>6.4921470163433403E-4</v>
      </c>
      <c r="AY96" s="5">
        <f t="shared" si="152"/>
        <v>9.8831122072981677E-4</v>
      </c>
      <c r="AZ96" s="5">
        <f t="shared" si="153"/>
        <v>7.5226197632429306E-4</v>
      </c>
      <c r="BA96" s="5">
        <f t="shared" si="154"/>
        <v>3.8172731365965511E-4</v>
      </c>
      <c r="BB96" s="5">
        <f t="shared" si="155"/>
        <v>1.45277589370342E-4</v>
      </c>
      <c r="BC96" s="5">
        <f t="shared" si="156"/>
        <v>4.4231737615873617E-5</v>
      </c>
      <c r="BD96" s="5">
        <f t="shared" si="157"/>
        <v>8.8973881259168366E-4</v>
      </c>
      <c r="BE96" s="5">
        <f t="shared" si="158"/>
        <v>1.2851551210361918E-3</v>
      </c>
      <c r="BF96" s="5">
        <f t="shared" si="159"/>
        <v>9.2815085829211087E-4</v>
      </c>
      <c r="BG96" s="5">
        <f t="shared" si="160"/>
        <v>4.468793956710857E-4</v>
      </c>
      <c r="BH96" s="5">
        <f t="shared" si="161"/>
        <v>1.613702065439217E-4</v>
      </c>
      <c r="BI96" s="5">
        <f t="shared" si="162"/>
        <v>4.6617219432858858E-5</v>
      </c>
      <c r="BJ96" s="8">
        <f t="shared" si="163"/>
        <v>0.35986778293030275</v>
      </c>
      <c r="BK96" s="8">
        <f t="shared" si="164"/>
        <v>0.24532586675958734</v>
      </c>
      <c r="BL96" s="8">
        <f t="shared" si="165"/>
        <v>0.36376712852686405</v>
      </c>
      <c r="BM96" s="8">
        <f t="shared" si="166"/>
        <v>0.56756410387546985</v>
      </c>
      <c r="BN96" s="8">
        <f t="shared" si="167"/>
        <v>0.43068367709882294</v>
      </c>
    </row>
    <row r="97" spans="1:66" x14ac:dyDescent="0.25">
      <c r="A97" t="s">
        <v>154</v>
      </c>
      <c r="B97" t="s">
        <v>166</v>
      </c>
      <c r="C97" t="s">
        <v>162</v>
      </c>
      <c r="D97" t="s">
        <v>494</v>
      </c>
      <c r="E97">
        <f>VLOOKUP(A97,home!$A$2:$E$405,3,FALSE)</f>
        <v>1.33891213389121</v>
      </c>
      <c r="F97">
        <f>VLOOKUP(B97,home!$B$2:$E$405,3,FALSE)</f>
        <v>0.81</v>
      </c>
      <c r="G97">
        <f>VLOOKUP(C97,away!$B$2:$E$405,4,FALSE)</f>
        <v>1.06</v>
      </c>
      <c r="H97">
        <f>VLOOKUP(A97,away!$A$2:$E$405,3,FALSE)</f>
        <v>1.02928870292887</v>
      </c>
      <c r="I97">
        <f>VLOOKUP(C97,away!$B$2:$E$405,3,FALSE)</f>
        <v>0.68</v>
      </c>
      <c r="J97">
        <f>VLOOKUP(B97,home!$B$2:$E$405,4,FALSE)</f>
        <v>0.71</v>
      </c>
      <c r="K97" s="3">
        <f t="shared" si="112"/>
        <v>1.149589958158993</v>
      </c>
      <c r="L97" s="3">
        <f t="shared" si="113"/>
        <v>0.49694058577405847</v>
      </c>
      <c r="M97" s="5">
        <f t="shared" si="114"/>
        <v>0.19271737454369242</v>
      </c>
      <c r="N97" s="5">
        <f t="shared" si="115"/>
        <v>0.22154595853819437</v>
      </c>
      <c r="O97" s="5">
        <f t="shared" si="116"/>
        <v>9.576908499458113E-2</v>
      </c>
      <c r="P97" s="5">
        <f t="shared" si="117"/>
        <v>0.11009517841184557</v>
      </c>
      <c r="Q97" s="5">
        <f t="shared" si="118"/>
        <v>0.12734350460310845</v>
      </c>
      <c r="R97" s="5">
        <f t="shared" si="119"/>
        <v>2.3795772598126368E-2</v>
      </c>
      <c r="S97" s="5">
        <f t="shared" si="120"/>
        <v>1.5723735779189018E-2</v>
      </c>
      <c r="T97" s="5">
        <f t="shared" si="121"/>
        <v>6.3282155771990228E-2</v>
      </c>
      <c r="U97" s="5">
        <f t="shared" si="122"/>
        <v>2.7355381225441008E-2</v>
      </c>
      <c r="V97" s="5">
        <f t="shared" si="123"/>
        <v>9.9806920771320848E-4</v>
      </c>
      <c r="W97" s="5">
        <f t="shared" si="124"/>
        <v>4.8797604709502305E-2</v>
      </c>
      <c r="X97" s="5">
        <f t="shared" si="125"/>
        <v>2.4249510268711028E-2</v>
      </c>
      <c r="Y97" s="5">
        <f t="shared" si="126"/>
        <v>6.0252829188336523E-3</v>
      </c>
      <c r="Z97" s="5">
        <f t="shared" si="127"/>
        <v>3.9416950579530706E-3</v>
      </c>
      <c r="AA97" s="5">
        <f t="shared" si="128"/>
        <v>4.5313330567477803E-3</v>
      </c>
      <c r="AB97" s="5">
        <f t="shared" si="129"/>
        <v>2.6045874895555721E-3</v>
      </c>
      <c r="AC97" s="5">
        <f t="shared" si="130"/>
        <v>3.5635930514415941E-5</v>
      </c>
      <c r="AD97" s="5">
        <f t="shared" si="131"/>
        <v>1.4024309089063974E-2</v>
      </c>
      <c r="AE97" s="5">
        <f t="shared" si="132"/>
        <v>6.969248373795903E-3</v>
      </c>
      <c r="AF97" s="5">
        <f t="shared" si="133"/>
        <v>1.7316511846395201E-3</v>
      </c>
      <c r="AG97" s="5">
        <f t="shared" si="134"/>
        <v>2.8684258468370194E-4</v>
      </c>
      <c r="AH97" s="5">
        <f t="shared" si="135"/>
        <v>4.8969706276047746E-4</v>
      </c>
      <c r="AI97" s="5">
        <f t="shared" si="136"/>
        <v>5.6295082588939907E-4</v>
      </c>
      <c r="AJ97" s="5">
        <f t="shared" si="137"/>
        <v>3.235813081898825E-4</v>
      </c>
      <c r="AK97" s="5">
        <f t="shared" si="138"/>
        <v>1.2399527418101303E-4</v>
      </c>
      <c r="AL97" s="5">
        <f t="shared" si="139"/>
        <v>8.1432079222670404E-7</v>
      </c>
      <c r="AM97" s="5">
        <f t="shared" si="140"/>
        <v>3.2244409797811645E-3</v>
      </c>
      <c r="AN97" s="5">
        <f t="shared" si="141"/>
        <v>1.6023555892863309E-3</v>
      </c>
      <c r="AO97" s="5">
        <f t="shared" si="142"/>
        <v>3.9813776257914291E-4</v>
      </c>
      <c r="AP97" s="5">
        <f t="shared" si="143"/>
        <v>6.5950270984950791E-5</v>
      </c>
      <c r="AQ97" s="5">
        <f t="shared" si="144"/>
        <v>8.193341573804832E-6</v>
      </c>
      <c r="AR97" s="5">
        <f t="shared" si="145"/>
        <v>4.8670069044005512E-5</v>
      </c>
      <c r="AS97" s="5">
        <f t="shared" si="146"/>
        <v>5.59506226358936E-5</v>
      </c>
      <c r="AT97" s="5">
        <f t="shared" si="147"/>
        <v>3.2160136967483271E-5</v>
      </c>
      <c r="AU97" s="5">
        <f t="shared" si="148"/>
        <v>1.232365683694552E-5</v>
      </c>
      <c r="AV97" s="5">
        <f t="shared" si="149"/>
        <v>3.5417880368875011E-6</v>
      </c>
      <c r="AW97" s="5">
        <f t="shared" si="150"/>
        <v>1.2922318832745275E-8</v>
      </c>
      <c r="AX97" s="5">
        <f t="shared" si="151"/>
        <v>6.1779749517212911E-4</v>
      </c>
      <c r="AY97" s="5">
        <f t="shared" si="152"/>
        <v>3.070086491405839E-4</v>
      </c>
      <c r="AZ97" s="5">
        <f t="shared" si="153"/>
        <v>7.6282528970812071E-5</v>
      </c>
      <c r="BA97" s="5">
        <f t="shared" si="154"/>
        <v>1.2635961543693985E-5</v>
      </c>
      <c r="BB97" s="5">
        <f t="shared" si="155"/>
        <v>1.5698305328354407E-6</v>
      </c>
      <c r="BC97" s="5">
        <f t="shared" si="156"/>
        <v>1.5602250091064926E-7</v>
      </c>
      <c r="BD97" s="5">
        <f t="shared" si="157"/>
        <v>4.0310221033986631E-6</v>
      </c>
      <c r="BE97" s="5">
        <f t="shared" si="158"/>
        <v>4.6340225311840456E-6</v>
      </c>
      <c r="BF97" s="5">
        <f t="shared" si="159"/>
        <v>2.6636128838658494E-6</v>
      </c>
      <c r="BG97" s="5">
        <f t="shared" si="160"/>
        <v>1.0206875412383651E-6</v>
      </c>
      <c r="BH97" s="5">
        <f t="shared" si="161"/>
        <v>2.9334303695640465E-7</v>
      </c>
      <c r="BI97" s="5">
        <f t="shared" si="162"/>
        <v>6.7444841916188964E-8</v>
      </c>
      <c r="BJ97" s="8">
        <f t="shared" si="163"/>
        <v>0.52057059647458925</v>
      </c>
      <c r="BK97" s="8">
        <f t="shared" si="164"/>
        <v>0.31987781684288746</v>
      </c>
      <c r="BL97" s="8">
        <f t="shared" si="165"/>
        <v>0.15572174024193236</v>
      </c>
      <c r="BM97" s="8">
        <f t="shared" si="166"/>
        <v>0.22853797920099231</v>
      </c>
      <c r="BN97" s="8">
        <f t="shared" si="167"/>
        <v>0.77126687368954827</v>
      </c>
    </row>
    <row r="98" spans="1:66" x14ac:dyDescent="0.25">
      <c r="A98" t="s">
        <v>154</v>
      </c>
      <c r="B98" t="s">
        <v>171</v>
      </c>
      <c r="C98" t="s">
        <v>158</v>
      </c>
      <c r="D98" t="s">
        <v>494</v>
      </c>
      <c r="E98">
        <f>VLOOKUP(A98,home!$A$2:$E$405,3,FALSE)</f>
        <v>1.33891213389121</v>
      </c>
      <c r="F98">
        <f>VLOOKUP(B98,home!$B$2:$E$405,3,FALSE)</f>
        <v>0.75</v>
      </c>
      <c r="G98">
        <f>VLOOKUP(C98,away!$B$2:$E$405,4,FALSE)</f>
        <v>0.5</v>
      </c>
      <c r="H98">
        <f>VLOOKUP(A98,away!$A$2:$E$405,3,FALSE)</f>
        <v>1.02928870292887</v>
      </c>
      <c r="I98">
        <f>VLOOKUP(C98,away!$B$2:$E$405,3,FALSE)</f>
        <v>0.87</v>
      </c>
      <c r="J98">
        <f>VLOOKUP(B98,home!$B$2:$E$405,4,FALSE)</f>
        <v>1.05</v>
      </c>
      <c r="K98" s="3">
        <f t="shared" si="112"/>
        <v>0.50209205020920378</v>
      </c>
      <c r="L98" s="3">
        <f t="shared" si="113"/>
        <v>0.94025523012552281</v>
      </c>
      <c r="M98" s="5">
        <f t="shared" si="114"/>
        <v>0.2363722750064173</v>
      </c>
      <c r="N98" s="5">
        <f t="shared" si="115"/>
        <v>0.11868064017058581</v>
      </c>
      <c r="O98" s="5">
        <f t="shared" si="116"/>
        <v>0.22225026783145227</v>
      </c>
      <c r="P98" s="5">
        <f t="shared" si="117"/>
        <v>0.11159009263503854</v>
      </c>
      <c r="Q98" s="5">
        <f t="shared" si="118"/>
        <v>2.9794302971695105E-2</v>
      </c>
      <c r="R98" s="5">
        <f t="shared" si="119"/>
        <v>0.1044859883626606</v>
      </c>
      <c r="S98" s="5">
        <f t="shared" si="120"/>
        <v>1.3170272162797439E-2</v>
      </c>
      <c r="T98" s="5">
        <f t="shared" si="121"/>
        <v>2.8014249197080732E-2</v>
      </c>
      <c r="U98" s="5">
        <f t="shared" si="122"/>
        <v>5.2461584115143275E-2</v>
      </c>
      <c r="V98" s="5">
        <f t="shared" si="123"/>
        <v>6.9084615248239038E-4</v>
      </c>
      <c r="W98" s="5">
        <f t="shared" si="124"/>
        <v>4.9864942212041897E-3</v>
      </c>
      <c r="X98" s="5">
        <f t="shared" si="125"/>
        <v>4.6885772714779349E-3</v>
      </c>
      <c r="Y98" s="5">
        <f t="shared" si="126"/>
        <v>2.2042296506773907E-3</v>
      </c>
      <c r="Z98" s="5">
        <f t="shared" si="127"/>
        <v>3.274783234427539E-2</v>
      </c>
      <c r="AA98" s="5">
        <f t="shared" si="128"/>
        <v>1.6442426281644509E-2</v>
      </c>
      <c r="AB98" s="5">
        <f t="shared" si="129"/>
        <v>4.1278057610822927E-3</v>
      </c>
      <c r="AC98" s="5">
        <f t="shared" si="130"/>
        <v>2.0384049416851264E-5</v>
      </c>
      <c r="AD98" s="5">
        <f t="shared" si="131"/>
        <v>6.2591977672018964E-4</v>
      </c>
      <c r="AE98" s="5">
        <f t="shared" si="132"/>
        <v>5.8852434370015784E-4</v>
      </c>
      <c r="AF98" s="5">
        <f t="shared" si="133"/>
        <v>2.7668154611013203E-4</v>
      </c>
      <c r="AG98" s="5">
        <f t="shared" si="134"/>
        <v>8.6717090269755907E-5</v>
      </c>
      <c r="AH98" s="5">
        <f t="shared" si="135"/>
        <v>7.6978301592446714E-3</v>
      </c>
      <c r="AI98" s="5">
        <f t="shared" si="136"/>
        <v>3.8650193268173995E-3</v>
      </c>
      <c r="AJ98" s="5">
        <f t="shared" si="137"/>
        <v>9.7029773894997213E-4</v>
      </c>
      <c r="AK98" s="5">
        <f t="shared" si="138"/>
        <v>1.6239292702091546E-4</v>
      </c>
      <c r="AL98" s="5">
        <f t="shared" si="139"/>
        <v>3.849280483748582E-7</v>
      </c>
      <c r="AM98" s="5">
        <f t="shared" si="140"/>
        <v>6.2853868791985445E-5</v>
      </c>
      <c r="AN98" s="5">
        <f t="shared" si="141"/>
        <v>5.9098678865287697E-5</v>
      </c>
      <c r="AO98" s="5">
        <f t="shared" si="142"/>
        <v>2.7783920948297723E-5</v>
      </c>
      <c r="AP98" s="5">
        <f t="shared" si="143"/>
        <v>8.7079923283436722E-6</v>
      </c>
      <c r="AQ98" s="5">
        <f t="shared" si="144"/>
        <v>2.0469338326545161E-6</v>
      </c>
      <c r="AR98" s="5">
        <f t="shared" si="145"/>
        <v>1.4475850135695582E-3</v>
      </c>
      <c r="AS98" s="5">
        <f t="shared" si="146"/>
        <v>7.2682092731525766E-4</v>
      </c>
      <c r="AT98" s="5">
        <f t="shared" si="147"/>
        <v>1.8246550476533617E-4</v>
      </c>
      <c r="AU98" s="5">
        <f t="shared" si="148"/>
        <v>3.0538159793361626E-5</v>
      </c>
      <c r="AV98" s="5">
        <f t="shared" si="149"/>
        <v>3.8332418150663038E-6</v>
      </c>
      <c r="AW98" s="5">
        <f t="shared" si="150"/>
        <v>5.0478467323078019E-9</v>
      </c>
      <c r="AX98" s="5">
        <f t="shared" si="151"/>
        <v>5.2597379742247074E-6</v>
      </c>
      <c r="AY98" s="5">
        <f t="shared" si="152"/>
        <v>4.9454961393546036E-6</v>
      </c>
      <c r="AZ98" s="5">
        <f t="shared" si="153"/>
        <v>2.3250143052968735E-6</v>
      </c>
      <c r="BA98" s="5">
        <f t="shared" si="154"/>
        <v>7.2870228689068165E-7</v>
      </c>
      <c r="BB98" s="5">
        <f t="shared" si="155"/>
        <v>1.712915341133481E-7</v>
      </c>
      <c r="BC98" s="5">
        <f t="shared" si="156"/>
        <v>3.221155216526E-8</v>
      </c>
      <c r="BD98" s="5">
        <f t="shared" si="157"/>
        <v>2.2684989667668372E-4</v>
      </c>
      <c r="BE98" s="5">
        <f t="shared" si="158"/>
        <v>1.1389952971214219E-4</v>
      </c>
      <c r="BF98" s="5">
        <f t="shared" si="159"/>
        <v>2.8594024195516793E-5</v>
      </c>
      <c r="BG98" s="5">
        <f t="shared" si="160"/>
        <v>4.7856107440195355E-6</v>
      </c>
      <c r="BH98" s="5">
        <f t="shared" si="161"/>
        <v>6.0070427749199049E-7</v>
      </c>
      <c r="BI98" s="5">
        <f t="shared" si="162"/>
        <v>6.0321768451078417E-8</v>
      </c>
      <c r="BJ98" s="8">
        <f t="shared" si="163"/>
        <v>0.19012029008808004</v>
      </c>
      <c r="BK98" s="8">
        <f t="shared" si="164"/>
        <v>0.36184920043034019</v>
      </c>
      <c r="BL98" s="8">
        <f t="shared" si="165"/>
        <v>0.41522964543864882</v>
      </c>
      <c r="BM98" s="8">
        <f t="shared" si="166"/>
        <v>0.1767684608752022</v>
      </c>
      <c r="BN98" s="8">
        <f t="shared" si="167"/>
        <v>0.82317356697784949</v>
      </c>
    </row>
    <row r="99" spans="1:66" x14ac:dyDescent="0.25">
      <c r="A99" t="s">
        <v>154</v>
      </c>
      <c r="B99" t="s">
        <v>173</v>
      </c>
      <c r="C99" t="s">
        <v>168</v>
      </c>
      <c r="D99" t="s">
        <v>494</v>
      </c>
      <c r="E99">
        <f>VLOOKUP(A99,home!$A$2:$E$405,3,FALSE)</f>
        <v>1.33891213389121</v>
      </c>
      <c r="F99">
        <f>VLOOKUP(B99,home!$B$2:$E$405,3,FALSE)</f>
        <v>0.81</v>
      </c>
      <c r="G99">
        <f>VLOOKUP(C99,away!$B$2:$E$405,4,FALSE)</f>
        <v>1.1200000000000001</v>
      </c>
      <c r="H99">
        <f>VLOOKUP(A99,away!$A$2:$E$405,3,FALSE)</f>
        <v>1.02928870292887</v>
      </c>
      <c r="I99">
        <f>VLOOKUP(C99,away!$B$2:$E$405,3,FALSE)</f>
        <v>0.37</v>
      </c>
      <c r="J99">
        <f>VLOOKUP(B99,home!$B$2:$E$405,4,FALSE)</f>
        <v>0.89</v>
      </c>
      <c r="K99" s="3">
        <f t="shared" si="112"/>
        <v>1.2146610878661057</v>
      </c>
      <c r="L99" s="3">
        <f t="shared" si="113"/>
        <v>0.33894476987447691</v>
      </c>
      <c r="M99" s="5">
        <f t="shared" si="114"/>
        <v>0.21148401601674974</v>
      </c>
      <c r="N99" s="5">
        <f t="shared" si="115"/>
        <v>0.2568814049611981</v>
      </c>
      <c r="O99" s="5">
        <f t="shared" si="116"/>
        <v>7.1681401140927414E-2</v>
      </c>
      <c r="P99" s="5">
        <f t="shared" si="117"/>
        <v>8.7068608689605587E-2</v>
      </c>
      <c r="Q99" s="5">
        <f t="shared" si="118"/>
        <v>0.15601192340137138</v>
      </c>
      <c r="R99" s="5">
        <f t="shared" si="119"/>
        <v>1.2148018006995855E-2</v>
      </c>
      <c r="S99" s="5">
        <f t="shared" si="120"/>
        <v>8.9616023493511339E-3</v>
      </c>
      <c r="T99" s="5">
        <f t="shared" si="121"/>
        <v>5.2879425474952328E-2</v>
      </c>
      <c r="U99" s="5">
        <f t="shared" si="122"/>
        <v>1.4755724767794624E-2</v>
      </c>
      <c r="V99" s="5">
        <f t="shared" si="123"/>
        <v>4.0994653080842766E-4</v>
      </c>
      <c r="W99" s="5">
        <f t="shared" si="124"/>
        <v>6.3167204199597773E-2</v>
      </c>
      <c r="X99" s="5">
        <f t="shared" si="125"/>
        <v>2.1410193491046756E-2</v>
      </c>
      <c r="Y99" s="5">
        <f t="shared" si="126"/>
        <v>3.6284365528954326E-3</v>
      </c>
      <c r="Z99" s="5">
        <f t="shared" si="127"/>
        <v>1.3725023892707374E-3</v>
      </c>
      <c r="AA99" s="5">
        <f t="shared" si="128"/>
        <v>1.667125245250423E-3</v>
      </c>
      <c r="AB99" s="5">
        <f t="shared" si="129"/>
        <v>1.0124960820024642E-3</v>
      </c>
      <c r="AC99" s="5">
        <f t="shared" si="130"/>
        <v>1.0548514122632721E-5</v>
      </c>
      <c r="AD99" s="5">
        <f t="shared" si="131"/>
        <v>1.918168624263596E-2</v>
      </c>
      <c r="AE99" s="5">
        <f t="shared" si="132"/>
        <v>6.5015322293146636E-3</v>
      </c>
      <c r="AF99" s="5">
        <f t="shared" si="133"/>
        <v>1.1018301726482768E-3</v>
      </c>
      <c r="AG99" s="5">
        <f t="shared" si="134"/>
        <v>1.2448652476967513E-4</v>
      </c>
      <c r="AH99" s="5">
        <f t="shared" si="135"/>
        <v>1.1630062662088489E-4</v>
      </c>
      <c r="AI99" s="5">
        <f t="shared" si="136"/>
        <v>1.4126584565083379E-4</v>
      </c>
      <c r="AJ99" s="5">
        <f t="shared" si="137"/>
        <v>8.5795062878283622E-5</v>
      </c>
      <c r="AK99" s="5">
        <f t="shared" si="138"/>
        <v>3.4737308136425646E-5</v>
      </c>
      <c r="AL99" s="5">
        <f t="shared" si="139"/>
        <v>1.7371420605660242E-7</v>
      </c>
      <c r="AM99" s="5">
        <f t="shared" si="140"/>
        <v>4.6598495757173E-3</v>
      </c>
      <c r="AN99" s="5">
        <f t="shared" si="141"/>
        <v>1.5794316420911787E-3</v>
      </c>
      <c r="AO99" s="5">
        <f t="shared" si="142"/>
        <v>2.6767004723053086E-4</v>
      </c>
      <c r="AP99" s="5">
        <f t="shared" si="143"/>
        <v>3.0241787520280891E-5</v>
      </c>
      <c r="AQ99" s="5">
        <f t="shared" si="144"/>
        <v>2.562573927913607E-6</v>
      </c>
      <c r="AR99" s="5">
        <f t="shared" si="145"/>
        <v>7.8838978252546588E-6</v>
      </c>
      <c r="AS99" s="5">
        <f t="shared" si="146"/>
        <v>9.5762639090490478E-6</v>
      </c>
      <c r="AT99" s="5">
        <f t="shared" si="147"/>
        <v>5.8159575687292243E-6</v>
      </c>
      <c r="AU99" s="5">
        <f t="shared" si="148"/>
        <v>2.3548057824719175E-6</v>
      </c>
      <c r="AV99" s="5">
        <f t="shared" si="149"/>
        <v>7.1507273836268346E-7</v>
      </c>
      <c r="AW99" s="5">
        <f t="shared" si="150"/>
        <v>1.9866295487380314E-9</v>
      </c>
      <c r="AX99" s="5">
        <f t="shared" si="151"/>
        <v>9.4335632582219779E-4</v>
      </c>
      <c r="AY99" s="5">
        <f t="shared" si="152"/>
        <v>3.1974569276543684E-4</v>
      </c>
      <c r="AZ99" s="5">
        <f t="shared" si="153"/>
        <v>5.4188065126368088E-5</v>
      </c>
      <c r="BA99" s="5">
        <f t="shared" si="154"/>
        <v>6.1222537547333344E-6</v>
      </c>
      <c r="BB99" s="5">
        <f t="shared" si="155"/>
        <v>5.187764725028103E-7</v>
      </c>
      <c r="BC99" s="5">
        <f t="shared" si="156"/>
        <v>3.5167314417751588E-8</v>
      </c>
      <c r="BD99" s="5">
        <f t="shared" si="157"/>
        <v>4.4536765568247164E-7</v>
      </c>
      <c r="BE99" s="5">
        <f t="shared" si="158"/>
        <v>5.4097076115164813E-7</v>
      </c>
      <c r="BF99" s="5">
        <f t="shared" si="159"/>
        <v>3.2854806662210826E-7</v>
      </c>
      <c r="BG99" s="5">
        <f t="shared" si="160"/>
        <v>1.3302485067317194E-7</v>
      </c>
      <c r="BH99" s="5">
        <f t="shared" si="161"/>
        <v>4.0395027457975307E-8</v>
      </c>
      <c r="BI99" s="5">
        <f t="shared" si="162"/>
        <v>9.8132535992970964E-9</v>
      </c>
      <c r="BJ99" s="8">
        <f t="shared" si="163"/>
        <v>0.58875184515817336</v>
      </c>
      <c r="BK99" s="8">
        <f t="shared" si="164"/>
        <v>0.30825464150760906</v>
      </c>
      <c r="BL99" s="8">
        <f t="shared" si="165"/>
        <v>0.10167070820369628</v>
      </c>
      <c r="BM99" s="8">
        <f t="shared" si="166"/>
        <v>0.20445458133576522</v>
      </c>
      <c r="BN99" s="8">
        <f t="shared" si="167"/>
        <v>0.79527537221684796</v>
      </c>
    </row>
    <row r="100" spans="1:66" x14ac:dyDescent="0.25">
      <c r="A100" t="s">
        <v>175</v>
      </c>
      <c r="B100" t="s">
        <v>178</v>
      </c>
      <c r="C100" t="s">
        <v>280</v>
      </c>
      <c r="D100" t="s">
        <v>494</v>
      </c>
      <c r="E100">
        <f>VLOOKUP(A100,home!$A$2:$E$405,3,FALSE)</f>
        <v>1.18055555555556</v>
      </c>
      <c r="F100">
        <f>VLOOKUP(B100,home!$B$2:$E$405,3,FALSE)</f>
        <v>0.28000000000000003</v>
      </c>
      <c r="G100">
        <f>VLOOKUP(C100,away!$B$2:$E$405,4,FALSE)</f>
        <v>1.31</v>
      </c>
      <c r="H100">
        <f>VLOOKUP(A100,away!$A$2:$E$405,3,FALSE)</f>
        <v>1.1041666666666701</v>
      </c>
      <c r="I100">
        <f>VLOOKUP(C100,away!$B$2:$E$405,3,FALSE)</f>
        <v>1.08</v>
      </c>
      <c r="J100">
        <f>VLOOKUP(B100,home!$B$2:$E$405,4,FALSE)</f>
        <v>1.01</v>
      </c>
      <c r="K100" s="3">
        <f t="shared" si="112"/>
        <v>0.43302777777777945</v>
      </c>
      <c r="L100" s="3">
        <f t="shared" si="113"/>
        <v>1.2044250000000036</v>
      </c>
      <c r="M100" s="5">
        <f t="shared" si="114"/>
        <v>0.19447478240428381</v>
      </c>
      <c r="N100" s="5">
        <f t="shared" si="115"/>
        <v>8.4212982858344235E-2</v>
      </c>
      <c r="O100" s="5">
        <f t="shared" si="116"/>
        <v>0.23423028979728028</v>
      </c>
      <c r="P100" s="5">
        <f t="shared" si="117"/>
        <v>0.10142822187916156</v>
      </c>
      <c r="Q100" s="5">
        <f t="shared" si="118"/>
        <v>1.8233280413593515E-2</v>
      </c>
      <c r="R100" s="5">
        <f t="shared" si="119"/>
        <v>0.14105640839454511</v>
      </c>
      <c r="S100" s="5">
        <f t="shared" si="120"/>
        <v>1.3224959126296747E-2</v>
      </c>
      <c r="T100" s="5">
        <f t="shared" si="121"/>
        <v>2.1960618762142441E-2</v>
      </c>
      <c r="U100" s="5">
        <f t="shared" si="122"/>
        <v>6.1081343068404792E-2</v>
      </c>
      <c r="V100" s="5">
        <f t="shared" si="123"/>
        <v>7.6638561909695216E-4</v>
      </c>
      <c r="W100" s="5">
        <f t="shared" si="124"/>
        <v>2.6318389663658377E-3</v>
      </c>
      <c r="X100" s="5">
        <f t="shared" si="125"/>
        <v>3.1698526470651839E-3</v>
      </c>
      <c r="Y100" s="5">
        <f t="shared" si="126"/>
        <v>1.9089248872207485E-3</v>
      </c>
      <c r="Z100" s="5">
        <f t="shared" si="127"/>
        <v>5.6630621560200163E-2</v>
      </c>
      <c r="AA100" s="5">
        <f t="shared" si="128"/>
        <v>2.4522632208387882E-2</v>
      </c>
      <c r="AB100" s="5">
        <f t="shared" si="129"/>
        <v>5.3094904652300021E-3</v>
      </c>
      <c r="AC100" s="5">
        <f t="shared" si="130"/>
        <v>2.4981751379842392E-5</v>
      </c>
      <c r="AD100" s="5">
        <f t="shared" si="131"/>
        <v>2.849148447685916E-4</v>
      </c>
      <c r="AE100" s="5">
        <f t="shared" si="132"/>
        <v>3.4315856191041201E-4</v>
      </c>
      <c r="AF100" s="5">
        <f t="shared" si="133"/>
        <v>2.0665437546447469E-4</v>
      </c>
      <c r="AG100" s="5">
        <f t="shared" si="134"/>
        <v>8.2966565389600214E-5</v>
      </c>
      <c r="AH100" s="5">
        <f t="shared" si="135"/>
        <v>1.7051834093161078E-2</v>
      </c>
      <c r="AI100" s="5">
        <f t="shared" si="136"/>
        <v>7.383917824396919E-3</v>
      </c>
      <c r="AJ100" s="5">
        <f t="shared" si="137"/>
        <v>1.5987207633961667E-3</v>
      </c>
      <c r="AK100" s="5">
        <f t="shared" si="138"/>
        <v>2.3076349982021247E-4</v>
      </c>
      <c r="AL100" s="5">
        <f t="shared" si="139"/>
        <v>5.2116877891493409E-7</v>
      </c>
      <c r="AM100" s="5">
        <f t="shared" si="140"/>
        <v>2.4675208417208859E-5</v>
      </c>
      <c r="AN100" s="5">
        <f t="shared" si="141"/>
        <v>2.9719437897896873E-5</v>
      </c>
      <c r="AO100" s="5">
        <f t="shared" si="142"/>
        <v>1.7897416995087279E-5</v>
      </c>
      <c r="AP100" s="5">
        <f t="shared" si="143"/>
        <v>7.1853654881026858E-6</v>
      </c>
      <c r="AQ100" s="5">
        <f t="shared" si="144"/>
        <v>2.1635584570020268E-6</v>
      </c>
      <c r="AR100" s="5">
        <f t="shared" si="145"/>
        <v>4.1075310555311129E-3</v>
      </c>
      <c r="AS100" s="5">
        <f t="shared" si="146"/>
        <v>1.7786750451298549E-3</v>
      </c>
      <c r="AT100" s="5">
        <f t="shared" si="147"/>
        <v>3.8510785109068625E-4</v>
      </c>
      <c r="AU100" s="5">
        <f t="shared" si="148"/>
        <v>5.5587465654191972E-5</v>
      </c>
      <c r="AV100" s="5">
        <f t="shared" si="149"/>
        <v>6.0177291811333449E-6</v>
      </c>
      <c r="AW100" s="5">
        <f t="shared" si="150"/>
        <v>7.5504251746328187E-9</v>
      </c>
      <c r="AX100" s="5">
        <f t="shared" si="151"/>
        <v>1.780841777851251E-6</v>
      </c>
      <c r="AY100" s="5">
        <f t="shared" si="152"/>
        <v>2.1448903582884998E-6</v>
      </c>
      <c r="AZ100" s="5">
        <f t="shared" si="153"/>
        <v>1.2916797848908173E-6</v>
      </c>
      <c r="BA100" s="5">
        <f t="shared" si="154"/>
        <v>5.185771416390424E-7</v>
      </c>
      <c r="BB100" s="5">
        <f t="shared" si="155"/>
        <v>1.5614681845465145E-7</v>
      </c>
      <c r="BC100" s="5">
        <f t="shared" si="156"/>
        <v>3.7613426363448772E-8</v>
      </c>
      <c r="BD100" s="5">
        <f t="shared" si="157"/>
        <v>8.2453551525967905E-4</v>
      </c>
      <c r="BE100" s="5">
        <f t="shared" si="158"/>
        <v>3.5704678187175519E-4</v>
      </c>
      <c r="BF100" s="5">
        <f t="shared" si="159"/>
        <v>7.7305587258316838E-5</v>
      </c>
      <c r="BG100" s="5">
        <f t="shared" si="160"/>
        <v>1.115848888675839E-5</v>
      </c>
      <c r="BH100" s="5">
        <f t="shared" si="161"/>
        <v>1.207983911497758E-6</v>
      </c>
      <c r="BI100" s="5">
        <f t="shared" si="162"/>
        <v>1.0461811775743685E-7</v>
      </c>
      <c r="BJ100" s="8">
        <f t="shared" si="163"/>
        <v>0.13312276361882783</v>
      </c>
      <c r="BK100" s="8">
        <f t="shared" si="164"/>
        <v>0.30992199683935612</v>
      </c>
      <c r="BL100" s="8">
        <f t="shared" si="165"/>
        <v>0.50006967823651516</v>
      </c>
      <c r="BM100" s="8">
        <f t="shared" si="166"/>
        <v>0.22610695716775769</v>
      </c>
      <c r="BN100" s="8">
        <f t="shared" si="167"/>
        <v>0.77363596574720861</v>
      </c>
    </row>
    <row r="101" spans="1:66" x14ac:dyDescent="0.25">
      <c r="A101" t="s">
        <v>175</v>
      </c>
      <c r="B101" t="s">
        <v>176</v>
      </c>
      <c r="C101" t="s">
        <v>282</v>
      </c>
      <c r="D101" t="s">
        <v>494</v>
      </c>
      <c r="E101">
        <f>VLOOKUP(A101,home!$A$2:$E$405,3,FALSE)</f>
        <v>1.18055555555556</v>
      </c>
      <c r="F101">
        <f>VLOOKUP(B101,home!$B$2:$E$405,3,FALSE)</f>
        <v>0.93</v>
      </c>
      <c r="G101">
        <f>VLOOKUP(C101,away!$B$2:$E$405,4,FALSE)</f>
        <v>0.46</v>
      </c>
      <c r="H101">
        <f>VLOOKUP(A101,away!$A$2:$E$405,3,FALSE)</f>
        <v>1.1041666666666701</v>
      </c>
      <c r="I101">
        <f>VLOOKUP(C101,away!$B$2:$E$405,3,FALSE)</f>
        <v>1.1599999999999999</v>
      </c>
      <c r="J101">
        <f>VLOOKUP(B101,home!$B$2:$E$405,4,FALSE)</f>
        <v>0.72</v>
      </c>
      <c r="K101" s="3">
        <f t="shared" si="112"/>
        <v>0.50504166666666861</v>
      </c>
      <c r="L101" s="3">
        <f t="shared" si="113"/>
        <v>0.9222000000000028</v>
      </c>
      <c r="M101" s="5">
        <f t="shared" si="114"/>
        <v>0.23996992723789751</v>
      </c>
      <c r="N101" s="5">
        <f t="shared" si="115"/>
        <v>0.12119481200210695</v>
      </c>
      <c r="O101" s="5">
        <f t="shared" si="116"/>
        <v>0.22130026689878976</v>
      </c>
      <c r="P101" s="5">
        <f t="shared" si="117"/>
        <v>0.11176585562834336</v>
      </c>
      <c r="Q101" s="5">
        <f t="shared" si="118"/>
        <v>3.0604214922448834E-2</v>
      </c>
      <c r="R101" s="5">
        <f t="shared" si="119"/>
        <v>0.10204155306703225</v>
      </c>
      <c r="S101" s="5">
        <f t="shared" si="120"/>
        <v>1.3013720748383573E-2</v>
      </c>
      <c r="T101" s="5">
        <f t="shared" si="121"/>
        <v>2.8223207001482401E-2</v>
      </c>
      <c r="U101" s="5">
        <f t="shared" si="122"/>
        <v>5.1535236030229276E-2</v>
      </c>
      <c r="V101" s="5">
        <f t="shared" si="123"/>
        <v>6.7345921729669589E-4</v>
      </c>
      <c r="W101" s="5">
        <f t="shared" si="124"/>
        <v>5.1521345704861644E-3</v>
      </c>
      <c r="X101" s="5">
        <f t="shared" si="125"/>
        <v>4.7512985009023553E-3</v>
      </c>
      <c r="Y101" s="5">
        <f t="shared" si="126"/>
        <v>2.1908237387660823E-3</v>
      </c>
      <c r="Z101" s="5">
        <f t="shared" si="127"/>
        <v>3.1367573412805813E-2</v>
      </c>
      <c r="AA101" s="5">
        <f t="shared" si="128"/>
        <v>1.584193155569253E-2</v>
      </c>
      <c r="AB101" s="5">
        <f t="shared" si="129"/>
        <v>4.0004177580531229E-3</v>
      </c>
      <c r="AC101" s="5">
        <f t="shared" si="130"/>
        <v>1.9603952701055509E-5</v>
      </c>
      <c r="AD101" s="5">
        <f t="shared" si="131"/>
        <v>6.5051065759232313E-4</v>
      </c>
      <c r="AE101" s="5">
        <f t="shared" si="132"/>
        <v>5.9990092843164211E-4</v>
      </c>
      <c r="AF101" s="5">
        <f t="shared" si="133"/>
        <v>2.7661431809983099E-4</v>
      </c>
      <c r="AG101" s="5">
        <f t="shared" si="134"/>
        <v>8.5031241383888321E-5</v>
      </c>
      <c r="AH101" s="5">
        <f t="shared" si="135"/>
        <v>7.2317940503224014E-3</v>
      </c>
      <c r="AI101" s="5">
        <f t="shared" si="136"/>
        <v>3.652357320164923E-3</v>
      </c>
      <c r="AJ101" s="5">
        <f t="shared" si="137"/>
        <v>9.2229631411915015E-4</v>
      </c>
      <c r="AK101" s="5">
        <f t="shared" si="138"/>
        <v>1.5526602254775369E-4</v>
      </c>
      <c r="AL101" s="5">
        <f t="shared" si="139"/>
        <v>3.6522118792975466E-7</v>
      </c>
      <c r="AM101" s="5">
        <f t="shared" si="140"/>
        <v>6.5706997338971498E-5</v>
      </c>
      <c r="AN101" s="5">
        <f t="shared" si="141"/>
        <v>6.0594992945999697E-5</v>
      </c>
      <c r="AO101" s="5">
        <f t="shared" si="142"/>
        <v>2.7940351247400543E-5</v>
      </c>
      <c r="AP101" s="5">
        <f t="shared" si="143"/>
        <v>8.588863973450955E-6</v>
      </c>
      <c r="AQ101" s="5">
        <f t="shared" si="144"/>
        <v>1.9801625890791233E-6</v>
      </c>
      <c r="AR101" s="5">
        <f t="shared" si="145"/>
        <v>1.3338320946414679E-3</v>
      </c>
      <c r="AS101" s="5">
        <f t="shared" si="146"/>
        <v>6.7364078413122066E-4</v>
      </c>
      <c r="AT101" s="5">
        <f t="shared" si="147"/>
        <v>1.7010833217613662E-4</v>
      </c>
      <c r="AU101" s="5">
        <f t="shared" si="148"/>
        <v>2.8637265198707782E-5</v>
      </c>
      <c r="AV101" s="5">
        <f t="shared" si="149"/>
        <v>3.6157530361826898E-6</v>
      </c>
      <c r="AW101" s="5">
        <f t="shared" si="150"/>
        <v>4.7250432854472591E-9</v>
      </c>
      <c r="AX101" s="5">
        <f t="shared" si="151"/>
        <v>5.5307952412894215E-6</v>
      </c>
      <c r="AY101" s="5">
        <f t="shared" si="152"/>
        <v>5.1004993715171196E-6</v>
      </c>
      <c r="AZ101" s="5">
        <f t="shared" si="153"/>
        <v>2.3518402602065511E-6</v>
      </c>
      <c r="BA101" s="5">
        <f t="shared" si="154"/>
        <v>7.2295569598749611E-7</v>
      </c>
      <c r="BB101" s="5">
        <f t="shared" si="155"/>
        <v>1.6667743570991768E-7</v>
      </c>
      <c r="BC101" s="5">
        <f t="shared" si="156"/>
        <v>3.0741986242337318E-8</v>
      </c>
      <c r="BD101" s="5">
        <f t="shared" si="157"/>
        <v>2.0500999294639422E-4</v>
      </c>
      <c r="BE101" s="5">
        <f t="shared" si="158"/>
        <v>1.0353858852096891E-4</v>
      </c>
      <c r="BF101" s="5">
        <f t="shared" si="159"/>
        <v>2.6145650655472271E-5</v>
      </c>
      <c r="BG101" s="5">
        <f t="shared" si="160"/>
        <v>4.4015476610413989E-6</v>
      </c>
      <c r="BH101" s="5">
        <f t="shared" si="161"/>
        <v>5.5574124166128098E-7</v>
      </c>
      <c r="BI101" s="5">
        <f t="shared" si="162"/>
        <v>5.6134496584803456E-8</v>
      </c>
      <c r="BJ101" s="8">
        <f t="shared" si="163"/>
        <v>0.19390726275978634</v>
      </c>
      <c r="BK101" s="8">
        <f t="shared" si="164"/>
        <v>0.36544803250518165</v>
      </c>
      <c r="BL101" s="8">
        <f t="shared" si="165"/>
        <v>0.40923066090165688</v>
      </c>
      <c r="BM101" s="8">
        <f t="shared" si="166"/>
        <v>0.17307180404848385</v>
      </c>
      <c r="BN101" s="8">
        <f t="shared" si="167"/>
        <v>0.82687662975661869</v>
      </c>
    </row>
    <row r="102" spans="1:66" x14ac:dyDescent="0.25">
      <c r="A102" t="s">
        <v>175</v>
      </c>
      <c r="B102" t="s">
        <v>283</v>
      </c>
      <c r="C102" t="s">
        <v>281</v>
      </c>
      <c r="D102" t="s">
        <v>494</v>
      </c>
      <c r="E102">
        <f>VLOOKUP(A102,home!$A$2:$E$405,3,FALSE)</f>
        <v>1.18055555555556</v>
      </c>
      <c r="F102">
        <f>VLOOKUP(B102,home!$B$2:$E$405,3,FALSE)</f>
        <v>0.85</v>
      </c>
      <c r="G102">
        <f>VLOOKUP(C102,away!$B$2:$E$405,4,FALSE)</f>
        <v>1.38</v>
      </c>
      <c r="H102">
        <f>VLOOKUP(A102,away!$A$2:$E$405,3,FALSE)</f>
        <v>1.1041666666666701</v>
      </c>
      <c r="I102">
        <f>VLOOKUP(C102,away!$B$2:$E$405,3,FALSE)</f>
        <v>0.32</v>
      </c>
      <c r="J102">
        <f>VLOOKUP(B102,home!$B$2:$E$405,4,FALSE)</f>
        <v>0.36</v>
      </c>
      <c r="K102" s="3">
        <f t="shared" si="112"/>
        <v>1.384791666666672</v>
      </c>
      <c r="L102" s="3">
        <f t="shared" si="113"/>
        <v>0.1272000000000004</v>
      </c>
      <c r="M102" s="5">
        <f t="shared" si="114"/>
        <v>0.22047043677499925</v>
      </c>
      <c r="N102" s="5">
        <f t="shared" si="115"/>
        <v>0.30530562359238034</v>
      </c>
      <c r="O102" s="5">
        <f t="shared" si="116"/>
        <v>2.8043839557779986E-2</v>
      </c>
      <c r="P102" s="5">
        <f t="shared" si="117"/>
        <v>3.8834875320950889E-2</v>
      </c>
      <c r="Q102" s="5">
        <f t="shared" si="118"/>
        <v>0.21139234166860002</v>
      </c>
      <c r="R102" s="5">
        <f t="shared" si="119"/>
        <v>1.7835881958748123E-3</v>
      </c>
      <c r="S102" s="5">
        <f t="shared" si="120"/>
        <v>1.7101471327116507E-3</v>
      </c>
      <c r="T102" s="5">
        <f t="shared" si="121"/>
        <v>2.6889105860245999E-2</v>
      </c>
      <c r="U102" s="5">
        <f t="shared" si="122"/>
        <v>2.4698980704124839E-3</v>
      </c>
      <c r="V102" s="5">
        <f t="shared" si="123"/>
        <v>3.3470524640562462E-5</v>
      </c>
      <c r="W102" s="5">
        <f t="shared" si="124"/>
        <v>9.7578117713277054E-2</v>
      </c>
      <c r="X102" s="5">
        <f t="shared" si="125"/>
        <v>1.2411936573128878E-2</v>
      </c>
      <c r="Y102" s="5">
        <f t="shared" si="126"/>
        <v>7.8939916605099889E-4</v>
      </c>
      <c r="Z102" s="5">
        <f t="shared" si="127"/>
        <v>7.5624139505092299E-5</v>
      </c>
      <c r="AA102" s="5">
        <f t="shared" si="128"/>
        <v>1.0472367818548965E-4</v>
      </c>
      <c r="AB102" s="5">
        <f t="shared" si="129"/>
        <v>7.2510238426974218E-5</v>
      </c>
      <c r="AC102" s="5">
        <f t="shared" si="130"/>
        <v>3.6848014362963952E-7</v>
      </c>
      <c r="AD102" s="5">
        <f t="shared" si="131"/>
        <v>3.3781341064591408E-2</v>
      </c>
      <c r="AE102" s="5">
        <f t="shared" si="132"/>
        <v>4.2969865834160395E-3</v>
      </c>
      <c r="AF102" s="5">
        <f t="shared" si="133"/>
        <v>2.7328834670526091E-4</v>
      </c>
      <c r="AG102" s="5">
        <f t="shared" si="134"/>
        <v>1.1587425900303102E-5</v>
      </c>
      <c r="AH102" s="5">
        <f t="shared" si="135"/>
        <v>2.404847636261941E-6</v>
      </c>
      <c r="AI102" s="5">
        <f t="shared" si="136"/>
        <v>3.3302129662985792E-6</v>
      </c>
      <c r="AJ102" s="5">
        <f t="shared" si="137"/>
        <v>2.305825581977786E-6</v>
      </c>
      <c r="AK102" s="5">
        <f t="shared" si="138"/>
        <v>1.064362683569889E-6</v>
      </c>
      <c r="AL102" s="5">
        <f t="shared" si="139"/>
        <v>2.5962447655886062E-9</v>
      </c>
      <c r="AM102" s="5">
        <f t="shared" si="140"/>
        <v>9.3560239190141666E-3</v>
      </c>
      <c r="AN102" s="5">
        <f t="shared" si="141"/>
        <v>1.1900862424986055E-3</v>
      </c>
      <c r="AO102" s="5">
        <f t="shared" si="142"/>
        <v>7.5689485022911523E-5</v>
      </c>
      <c r="AP102" s="5">
        <f t="shared" si="143"/>
        <v>3.2092341649714595E-6</v>
      </c>
      <c r="AQ102" s="5">
        <f t="shared" si="144"/>
        <v>1.0205364644609266E-7</v>
      </c>
      <c r="AR102" s="5">
        <f t="shared" si="145"/>
        <v>6.1179323866503987E-8</v>
      </c>
      <c r="AS102" s="5">
        <f t="shared" si="146"/>
        <v>8.4720617862636136E-8</v>
      </c>
      <c r="AT102" s="5">
        <f t="shared" si="147"/>
        <v>5.8660202805515074E-8</v>
      </c>
      <c r="AU102" s="5">
        <f t="shared" si="148"/>
        <v>2.7077386670018065E-8</v>
      </c>
      <c r="AV102" s="5">
        <f t="shared" si="149"/>
        <v>9.3741348539380606E-9</v>
      </c>
      <c r="AW102" s="5">
        <f t="shared" si="150"/>
        <v>1.2703245343249725E-11</v>
      </c>
      <c r="AX102" s="5">
        <f t="shared" si="151"/>
        <v>2.1593573260308098E-3</v>
      </c>
      <c r="AY102" s="5">
        <f t="shared" si="152"/>
        <v>2.746702518711198E-4</v>
      </c>
      <c r="AZ102" s="5">
        <f t="shared" si="153"/>
        <v>1.7469028019003267E-5</v>
      </c>
      <c r="BA102" s="5">
        <f t="shared" si="154"/>
        <v>7.4068678800574108E-7</v>
      </c>
      <c r="BB102" s="5">
        <f t="shared" si="155"/>
        <v>2.3553839858582624E-8</v>
      </c>
      <c r="BC102" s="5">
        <f t="shared" si="156"/>
        <v>5.9920968600234395E-10</v>
      </c>
      <c r="BD102" s="5">
        <f t="shared" si="157"/>
        <v>1.2970016659698879E-9</v>
      </c>
      <c r="BE102" s="5">
        <f t="shared" si="158"/>
        <v>1.7960770986878909E-9</v>
      </c>
      <c r="BF102" s="5">
        <f t="shared" si="159"/>
        <v>1.2435962994769228E-9</v>
      </c>
      <c r="BG102" s="5">
        <f t="shared" si="160"/>
        <v>5.7404059740438458E-10</v>
      </c>
      <c r="BH102" s="5">
        <f t="shared" si="161"/>
        <v>1.9873165890348741E-10</v>
      </c>
      <c r="BI102" s="5">
        <f t="shared" si="162"/>
        <v>5.5040389030478591E-11</v>
      </c>
      <c r="BJ102" s="8">
        <f t="shared" si="163"/>
        <v>0.70580710037440186</v>
      </c>
      <c r="BK102" s="8">
        <f t="shared" si="164"/>
        <v>0.26132397108156191</v>
      </c>
      <c r="BL102" s="8">
        <f t="shared" si="165"/>
        <v>3.2483911165701637E-2</v>
      </c>
      <c r="BM102" s="8">
        <f t="shared" si="166"/>
        <v>0.19358523141141729</v>
      </c>
      <c r="BN102" s="8">
        <f t="shared" si="167"/>
        <v>0.80583070511058519</v>
      </c>
    </row>
    <row r="103" spans="1:66" x14ac:dyDescent="0.25">
      <c r="A103" t="s">
        <v>24</v>
      </c>
      <c r="B103" t="s">
        <v>180</v>
      </c>
      <c r="C103" t="s">
        <v>327</v>
      </c>
      <c r="D103" t="s">
        <v>494</v>
      </c>
      <c r="E103">
        <f>VLOOKUP(A103,home!$A$2:$E$405,3,FALSE)</f>
        <v>1.6</v>
      </c>
      <c r="F103">
        <f>VLOOKUP(B103,home!$B$2:$E$405,3,FALSE)</f>
        <v>1.1200000000000001</v>
      </c>
      <c r="G103">
        <f>VLOOKUP(C103,away!$B$2:$E$405,4,FALSE)</f>
        <v>0.5</v>
      </c>
      <c r="H103">
        <f>VLOOKUP(A103,away!$A$2:$E$405,3,FALSE)</f>
        <v>1.44761904761905</v>
      </c>
      <c r="I103">
        <f>VLOOKUP(C103,away!$B$2:$E$405,3,FALSE)</f>
        <v>1.31</v>
      </c>
      <c r="J103">
        <f>VLOOKUP(B103,home!$B$2:$E$405,4,FALSE)</f>
        <v>1.31</v>
      </c>
      <c r="K103" s="3">
        <f t="shared" si="112"/>
        <v>0.89600000000000013</v>
      </c>
      <c r="L103" s="3">
        <f t="shared" si="113"/>
        <v>2.484259047619052</v>
      </c>
      <c r="M103" s="5">
        <f t="shared" si="114"/>
        <v>3.4038635964805532E-2</v>
      </c>
      <c r="N103" s="5">
        <f t="shared" si="115"/>
        <v>3.0498617824465762E-2</v>
      </c>
      <c r="O103" s="5">
        <f t="shared" si="116"/>
        <v>8.4560789364179406E-2</v>
      </c>
      <c r="P103" s="5">
        <f t="shared" si="117"/>
        <v>7.5766467270304755E-2</v>
      </c>
      <c r="Q103" s="5">
        <f t="shared" si="118"/>
        <v>1.3663380785360661E-2</v>
      </c>
      <c r="R103" s="5">
        <f t="shared" si="119"/>
        <v>0.10503545302588581</v>
      </c>
      <c r="S103" s="5">
        <f t="shared" si="120"/>
        <v>4.2162071128214774E-2</v>
      </c>
      <c r="T103" s="5">
        <f t="shared" si="121"/>
        <v>3.3943377337096528E-2</v>
      </c>
      <c r="U103" s="5">
        <f t="shared" si="122"/>
        <v>9.4111765911193704E-2</v>
      </c>
      <c r="V103" s="5">
        <f t="shared" si="123"/>
        <v>1.0427598885921839E-2</v>
      </c>
      <c r="W103" s="5">
        <f t="shared" si="124"/>
        <v>4.0807963945610525E-3</v>
      </c>
      <c r="X103" s="5">
        <f t="shared" si="125"/>
        <v>1.01377553646795E-2</v>
      </c>
      <c r="Y103" s="5">
        <f t="shared" si="126"/>
        <v>1.2592405243626818E-2</v>
      </c>
      <c r="Z103" s="5">
        <f t="shared" si="127"/>
        <v>8.6978424833440926E-2</v>
      </c>
      <c r="AA103" s="5">
        <f t="shared" si="128"/>
        <v>7.7932668650763079E-2</v>
      </c>
      <c r="AB103" s="5">
        <f t="shared" si="129"/>
        <v>3.491383555554186E-2</v>
      </c>
      <c r="AC103" s="5">
        <f t="shared" si="130"/>
        <v>1.4506719851284464E-3</v>
      </c>
      <c r="AD103" s="5">
        <f t="shared" si="131"/>
        <v>9.1409839238167567E-4</v>
      </c>
      <c r="AE103" s="5">
        <f t="shared" si="132"/>
        <v>2.2708572016882081E-3</v>
      </c>
      <c r="AF103" s="5">
        <f t="shared" si="133"/>
        <v>2.820698774572407E-3</v>
      </c>
      <c r="AG103" s="5">
        <f t="shared" si="134"/>
        <v>2.3357821504464919E-3</v>
      </c>
      <c r="AH103" s="5">
        <f t="shared" si="135"/>
        <v>5.4019234710032338E-2</v>
      </c>
      <c r="AI103" s="5">
        <f t="shared" si="136"/>
        <v>4.8401234300188979E-2</v>
      </c>
      <c r="AJ103" s="5">
        <f t="shared" si="137"/>
        <v>2.168375296648466E-2</v>
      </c>
      <c r="AK103" s="5">
        <f t="shared" si="138"/>
        <v>6.4762142193234215E-3</v>
      </c>
      <c r="AL103" s="5">
        <f t="shared" si="139"/>
        <v>1.2916180494991269E-4</v>
      </c>
      <c r="AM103" s="5">
        <f t="shared" si="140"/>
        <v>1.6380643191479631E-4</v>
      </c>
      <c r="AN103" s="5">
        <f t="shared" si="141"/>
        <v>4.0693761054252692E-4</v>
      </c>
      <c r="AO103" s="5">
        <f t="shared" si="142"/>
        <v>5.0546922040337538E-4</v>
      </c>
      <c r="AP103" s="5">
        <f t="shared" si="143"/>
        <v>4.1857216136001143E-4</v>
      </c>
      <c r="AQ103" s="5">
        <f t="shared" si="144"/>
        <v>2.5996041973501763E-4</v>
      </c>
      <c r="AR103" s="5">
        <f t="shared" si="145"/>
        <v>2.6839554514770974E-2</v>
      </c>
      <c r="AS103" s="5">
        <f t="shared" si="146"/>
        <v>2.4048240845234797E-2</v>
      </c>
      <c r="AT103" s="5">
        <f t="shared" si="147"/>
        <v>1.0773611898665188E-2</v>
      </c>
      <c r="AU103" s="5">
        <f t="shared" si="148"/>
        <v>3.2177187537346707E-3</v>
      </c>
      <c r="AV103" s="5">
        <f t="shared" si="149"/>
        <v>7.2076900083656629E-4</v>
      </c>
      <c r="AW103" s="5">
        <f t="shared" si="150"/>
        <v>7.9861321880014077E-6</v>
      </c>
      <c r="AX103" s="5">
        <f t="shared" si="151"/>
        <v>2.446176049927625E-5</v>
      </c>
      <c r="AY103" s="5">
        <f t="shared" si="152"/>
        <v>6.0769349841017362E-5</v>
      </c>
      <c r="AZ103" s="5">
        <f t="shared" si="153"/>
        <v>7.5483403580237408E-5</v>
      </c>
      <c r="BA103" s="5">
        <f t="shared" si="154"/>
        <v>6.2506776096428376E-5</v>
      </c>
      <c r="BB103" s="5">
        <f t="shared" si="155"/>
        <v>3.8820756013762638E-5</v>
      </c>
      <c r="BC103" s="5">
        <f t="shared" si="156"/>
        <v>1.9288162872520296E-5</v>
      </c>
      <c r="BD103" s="5">
        <f t="shared" si="157"/>
        <v>1.1112734356230764E-2</v>
      </c>
      <c r="BE103" s="5">
        <f t="shared" si="158"/>
        <v>9.9570099831827671E-3</v>
      </c>
      <c r="BF103" s="5">
        <f t="shared" si="159"/>
        <v>4.4607404724658793E-3</v>
      </c>
      <c r="BG103" s="5">
        <f t="shared" si="160"/>
        <v>1.3322744877764764E-3</v>
      </c>
      <c r="BH103" s="5">
        <f t="shared" si="161"/>
        <v>2.9842948526193069E-4</v>
      </c>
      <c r="BI103" s="5">
        <f t="shared" si="162"/>
        <v>5.3478563758937996E-5</v>
      </c>
      <c r="BJ103" s="8">
        <f t="shared" si="163"/>
        <v>0.11529384552173806</v>
      </c>
      <c r="BK103" s="8">
        <f t="shared" si="164"/>
        <v>0.16403537638916624</v>
      </c>
      <c r="BL103" s="8">
        <f t="shared" si="165"/>
        <v>0.61994951106551222</v>
      </c>
      <c r="BM103" s="8">
        <f t="shared" si="166"/>
        <v>0.64264103035720255</v>
      </c>
      <c r="BN103" s="8">
        <f t="shared" si="167"/>
        <v>0.34356334423500196</v>
      </c>
    </row>
    <row r="104" spans="1:66" x14ac:dyDescent="0.25">
      <c r="A104" t="s">
        <v>24</v>
      </c>
      <c r="B104" t="s">
        <v>184</v>
      </c>
      <c r="C104" t="s">
        <v>295</v>
      </c>
      <c r="D104" t="s">
        <v>494</v>
      </c>
      <c r="E104">
        <f>VLOOKUP(A104,home!$A$2:$E$405,3,FALSE)</f>
        <v>1.6</v>
      </c>
      <c r="F104">
        <f>VLOOKUP(B104,home!$B$2:$E$405,3,FALSE)</f>
        <v>1.06</v>
      </c>
      <c r="G104">
        <f>VLOOKUP(C104,away!$B$2:$E$405,4,FALSE)</f>
        <v>0.62</v>
      </c>
      <c r="H104">
        <f>VLOOKUP(A104,away!$A$2:$E$405,3,FALSE)</f>
        <v>1.44761904761905</v>
      </c>
      <c r="I104">
        <f>VLOOKUP(C104,away!$B$2:$E$405,3,FALSE)</f>
        <v>1.31</v>
      </c>
      <c r="J104">
        <f>VLOOKUP(B104,home!$B$2:$E$405,4,FALSE)</f>
        <v>1.1100000000000001</v>
      </c>
      <c r="K104" s="3">
        <f t="shared" si="112"/>
        <v>1.05152</v>
      </c>
      <c r="L104" s="3">
        <f t="shared" si="113"/>
        <v>2.1049828571428608</v>
      </c>
      <c r="M104" s="5">
        <f t="shared" si="114"/>
        <v>4.2574369694159828E-2</v>
      </c>
      <c r="N104" s="5">
        <f t="shared" si="115"/>
        <v>4.4767801220802948E-2</v>
      </c>
      <c r="O104" s="5">
        <f t="shared" si="116"/>
        <v>8.9618318359868984E-2</v>
      </c>
      <c r="P104" s="5">
        <f t="shared" si="117"/>
        <v>9.4235454121769452E-2</v>
      </c>
      <c r="Q104" s="5">
        <f t="shared" si="118"/>
        <v>2.3537119169849352E-2</v>
      </c>
      <c r="R104" s="5">
        <f t="shared" si="119"/>
        <v>9.4322511916747773E-2</v>
      </c>
      <c r="S104" s="5">
        <f t="shared" si="120"/>
        <v>5.2145932384492097E-2</v>
      </c>
      <c r="T104" s="5">
        <f t="shared" si="121"/>
        <v>4.954523235906149E-2</v>
      </c>
      <c r="U104" s="5">
        <f t="shared" si="122"/>
        <v>9.9182007730698629E-2</v>
      </c>
      <c r="V104" s="5">
        <f t="shared" si="123"/>
        <v>1.2824605910280487E-2</v>
      </c>
      <c r="W104" s="5">
        <f t="shared" si="124"/>
        <v>8.2499171831599983E-3</v>
      </c>
      <c r="X104" s="5">
        <f t="shared" si="125"/>
        <v>1.7365934243400116E-2</v>
      </c>
      <c r="Y104" s="5">
        <f t="shared" si="126"/>
        <v>1.8277496940313713E-2</v>
      </c>
      <c r="Z104" s="5">
        <f t="shared" si="127"/>
        <v>6.6182423542469088E-2</v>
      </c>
      <c r="AA104" s="5">
        <f t="shared" si="128"/>
        <v>6.9592142003377114E-2</v>
      </c>
      <c r="AB104" s="5">
        <f t="shared" si="129"/>
        <v>3.6588764579695537E-2</v>
      </c>
      <c r="AC104" s="5">
        <f t="shared" si="130"/>
        <v>1.7741492278243157E-3</v>
      </c>
      <c r="AD104" s="5">
        <f t="shared" si="131"/>
        <v>2.1687382291091001E-3</v>
      </c>
      <c r="AE104" s="5">
        <f t="shared" si="132"/>
        <v>4.5651567939050224E-3</v>
      </c>
      <c r="AF104" s="5">
        <f t="shared" si="133"/>
        <v>4.804788395669668E-3</v>
      </c>
      <c r="AG104" s="5">
        <f t="shared" si="134"/>
        <v>3.3713324016945339E-3</v>
      </c>
      <c r="AH104" s="5">
        <f t="shared" si="135"/>
        <v>3.4828216750266379E-2</v>
      </c>
      <c r="AI104" s="5">
        <f t="shared" si="136"/>
        <v>3.6622566477240104E-2</v>
      </c>
      <c r="AJ104" s="5">
        <f t="shared" si="137"/>
        <v>1.9254680551073752E-2</v>
      </c>
      <c r="AK104" s="5">
        <f t="shared" si="138"/>
        <v>6.7488938976883591E-3</v>
      </c>
      <c r="AL104" s="5">
        <f t="shared" si="139"/>
        <v>1.570783167101075E-4</v>
      </c>
      <c r="AM104" s="5">
        <f t="shared" si="140"/>
        <v>4.5609432453456029E-4</v>
      </c>
      <c r="AN104" s="5">
        <f t="shared" si="141"/>
        <v>9.6007073438540193E-4</v>
      </c>
      <c r="AO104" s="5">
        <f t="shared" si="142"/>
        <v>1.010466218762914E-3</v>
      </c>
      <c r="AP104" s="5">
        <f t="shared" si="143"/>
        <v>7.0900468940596738E-4</v>
      </c>
      <c r="AQ104" s="5">
        <f t="shared" si="144"/>
        <v>3.7311067920836496E-4</v>
      </c>
      <c r="AR104" s="5">
        <f t="shared" si="145"/>
        <v>1.4662559840833313E-2</v>
      </c>
      <c r="AS104" s="5">
        <f t="shared" si="146"/>
        <v>1.5417974923833047E-2</v>
      </c>
      <c r="AT104" s="5">
        <f t="shared" si="147"/>
        <v>8.1061544959544606E-3</v>
      </c>
      <c r="AU104" s="5">
        <f t="shared" si="148"/>
        <v>2.8412611918620123E-3</v>
      </c>
      <c r="AV104" s="5">
        <f t="shared" si="149"/>
        <v>7.4691074211668564E-4</v>
      </c>
      <c r="AW104" s="5">
        <f t="shared" si="150"/>
        <v>9.6578362718874534E-6</v>
      </c>
      <c r="AX104" s="5">
        <f t="shared" si="151"/>
        <v>7.9932050689096793E-5</v>
      </c>
      <c r="AY104" s="5">
        <f t="shared" si="152"/>
        <v>1.6825559643682294E-4</v>
      </c>
      <c r="AZ104" s="5">
        <f t="shared" si="153"/>
        <v>1.7708757305892988E-4</v>
      </c>
      <c r="BA104" s="5">
        <f t="shared" si="154"/>
        <v>1.2425543516736046E-4</v>
      </c>
      <c r="BB104" s="5">
        <f t="shared" si="155"/>
        <v>6.5388890233529978E-5</v>
      </c>
      <c r="BC104" s="5">
        <f t="shared" si="156"/>
        <v>2.7528498597835367E-5</v>
      </c>
      <c r="BD104" s="5">
        <f t="shared" si="157"/>
        <v>5.1440728511309127E-3</v>
      </c>
      <c r="BE104" s="5">
        <f t="shared" si="158"/>
        <v>5.4090954844211777E-3</v>
      </c>
      <c r="BF104" s="5">
        <f t="shared" si="159"/>
        <v>2.8438860418892775E-3</v>
      </c>
      <c r="BG104" s="5">
        <f t="shared" si="160"/>
        <v>9.968010169224713E-4</v>
      </c>
      <c r="BH104" s="5">
        <f t="shared" si="161"/>
        <v>2.6203905132857923E-4</v>
      </c>
      <c r="BI104" s="5">
        <f t="shared" si="162"/>
        <v>5.5107860650605531E-5</v>
      </c>
      <c r="BJ104" s="8">
        <f t="shared" si="163"/>
        <v>0.18080471162744671</v>
      </c>
      <c r="BK104" s="8">
        <f t="shared" si="164"/>
        <v>0.2038798452516731</v>
      </c>
      <c r="BL104" s="8">
        <f t="shared" si="165"/>
        <v>0.54324396576759915</v>
      </c>
      <c r="BM104" s="8">
        <f t="shared" si="166"/>
        <v>0.60489677394582464</v>
      </c>
      <c r="BN104" s="8">
        <f t="shared" si="167"/>
        <v>0.38905557448319839</v>
      </c>
    </row>
    <row r="105" spans="1:66" x14ac:dyDescent="0.25">
      <c r="A105" t="s">
        <v>24</v>
      </c>
      <c r="B105" t="s">
        <v>294</v>
      </c>
      <c r="C105" t="s">
        <v>289</v>
      </c>
      <c r="D105" t="s">
        <v>494</v>
      </c>
      <c r="E105">
        <f>VLOOKUP(A105,home!$A$2:$E$405,3,FALSE)</f>
        <v>1.6</v>
      </c>
      <c r="F105">
        <f>VLOOKUP(B105,home!$B$2:$E$405,3,FALSE)</f>
        <v>1.81</v>
      </c>
      <c r="G105">
        <f>VLOOKUP(C105,away!$B$2:$E$405,4,FALSE)</f>
        <v>1.25</v>
      </c>
      <c r="H105">
        <f>VLOOKUP(A105,away!$A$2:$E$405,3,FALSE)</f>
        <v>1.44761904761905</v>
      </c>
      <c r="I105">
        <f>VLOOKUP(C105,away!$B$2:$E$405,3,FALSE)</f>
        <v>0.75</v>
      </c>
      <c r="J105">
        <f>VLOOKUP(B105,home!$B$2:$E$405,4,FALSE)</f>
        <v>0.9</v>
      </c>
      <c r="K105" s="3">
        <f t="shared" si="112"/>
        <v>3.6200000000000006</v>
      </c>
      <c r="L105" s="3">
        <f t="shared" si="113"/>
        <v>0.97714285714285887</v>
      </c>
      <c r="M105" s="5">
        <f t="shared" si="114"/>
        <v>1.0080596342335626E-2</v>
      </c>
      <c r="N105" s="5">
        <f t="shared" si="115"/>
        <v>3.6491758759254971E-2</v>
      </c>
      <c r="O105" s="5">
        <f t="shared" si="116"/>
        <v>9.8501827116536881E-3</v>
      </c>
      <c r="P105" s="5">
        <f t="shared" si="117"/>
        <v>3.5657661416186356E-2</v>
      </c>
      <c r="Q105" s="5">
        <f t="shared" si="118"/>
        <v>6.605008335425154E-2</v>
      </c>
      <c r="R105" s="5">
        <f t="shared" si="119"/>
        <v>4.8125178391222375E-3</v>
      </c>
      <c r="S105" s="5">
        <f t="shared" si="120"/>
        <v>3.1532579385496751E-2</v>
      </c>
      <c r="T105" s="5">
        <f t="shared" si="121"/>
        <v>6.4540367163297335E-2</v>
      </c>
      <c r="U105" s="5">
        <f t="shared" si="122"/>
        <v>1.7421314577622502E-2</v>
      </c>
      <c r="V105" s="5">
        <f t="shared" si="123"/>
        <v>1.2393204629339832E-2</v>
      </c>
      <c r="W105" s="5">
        <f t="shared" si="124"/>
        <v>7.9700433914130189E-2</v>
      </c>
      <c r="X105" s="5">
        <f t="shared" si="125"/>
        <v>7.7878709710378788E-2</v>
      </c>
      <c r="Y105" s="5">
        <f t="shared" si="126"/>
        <v>3.8049312458499407E-2</v>
      </c>
      <c r="Z105" s="5">
        <f t="shared" si="127"/>
        <v>1.5675058104569605E-3</v>
      </c>
      <c r="AA105" s="5">
        <f t="shared" si="128"/>
        <v>5.6743710338541982E-3</v>
      </c>
      <c r="AB105" s="5">
        <f t="shared" si="129"/>
        <v>1.0270611571276103E-2</v>
      </c>
      <c r="AC105" s="5">
        <f t="shared" si="130"/>
        <v>2.7398719748764127E-3</v>
      </c>
      <c r="AD105" s="5">
        <f t="shared" si="131"/>
        <v>7.2128892692287838E-2</v>
      </c>
      <c r="AE105" s="5">
        <f t="shared" si="132"/>
        <v>7.0480232287892811E-2</v>
      </c>
      <c r="AF105" s="5">
        <f t="shared" si="133"/>
        <v>3.4434627774941974E-2</v>
      </c>
      <c r="AG105" s="5">
        <f t="shared" si="134"/>
        <v>1.121585018955255E-2</v>
      </c>
      <c r="AH105" s="5">
        <f t="shared" si="135"/>
        <v>3.8291927655448662E-4</v>
      </c>
      <c r="AI105" s="5">
        <f t="shared" si="136"/>
        <v>1.3861677811272419E-3</v>
      </c>
      <c r="AJ105" s="5">
        <f t="shared" si="137"/>
        <v>2.5089636838403089E-3</v>
      </c>
      <c r="AK105" s="5">
        <f t="shared" si="138"/>
        <v>3.0274828451673061E-3</v>
      </c>
      <c r="AL105" s="5">
        <f t="shared" si="139"/>
        <v>3.8766526854582873E-4</v>
      </c>
      <c r="AM105" s="5">
        <f t="shared" si="140"/>
        <v>5.2221318309216398E-2</v>
      </c>
      <c r="AN105" s="5">
        <f t="shared" si="141"/>
        <v>5.1027688176434403E-2</v>
      </c>
      <c r="AO105" s="5">
        <f t="shared" si="142"/>
        <v>2.4930670509057989E-2</v>
      </c>
      <c r="AP105" s="5">
        <f t="shared" si="143"/>
        <v>8.120275537236047E-3</v>
      </c>
      <c r="AQ105" s="5">
        <f t="shared" si="144"/>
        <v>1.9836673098105229E-3</v>
      </c>
      <c r="AR105" s="5">
        <f t="shared" si="145"/>
        <v>7.4833367189505547E-5</v>
      </c>
      <c r="AS105" s="5">
        <f t="shared" si="146"/>
        <v>2.7089678922601014E-4</v>
      </c>
      <c r="AT105" s="5">
        <f t="shared" si="147"/>
        <v>4.9032318849907862E-4</v>
      </c>
      <c r="AU105" s="5">
        <f t="shared" si="148"/>
        <v>5.9165664745555486E-4</v>
      </c>
      <c r="AV105" s="5">
        <f t="shared" si="149"/>
        <v>5.3544926594727724E-4</v>
      </c>
      <c r="AW105" s="5">
        <f t="shared" si="150"/>
        <v>3.8090881672260207E-5</v>
      </c>
      <c r="AX105" s="5">
        <f t="shared" si="151"/>
        <v>3.1506862046560571E-2</v>
      </c>
      <c r="AY105" s="5">
        <f t="shared" si="152"/>
        <v>3.0786705199782098E-2</v>
      </c>
      <c r="AZ105" s="5">
        <f t="shared" si="153"/>
        <v>1.5041504540464991E-2</v>
      </c>
      <c r="BA105" s="5">
        <f t="shared" si="154"/>
        <v>4.89923290746575E-3</v>
      </c>
      <c r="BB105" s="5">
        <f t="shared" si="155"/>
        <v>1.1968126102523491E-3</v>
      </c>
      <c r="BC105" s="5">
        <f t="shared" si="156"/>
        <v>2.3389137868931676E-4</v>
      </c>
      <c r="BD105" s="5">
        <f t="shared" si="157"/>
        <v>1.218714837086235E-5</v>
      </c>
      <c r="BE105" s="5">
        <f t="shared" si="158"/>
        <v>4.4117477102521706E-5</v>
      </c>
      <c r="BF105" s="5">
        <f t="shared" si="159"/>
        <v>7.9852633555564328E-5</v>
      </c>
      <c r="BG105" s="5">
        <f t="shared" si="160"/>
        <v>9.6355511157047633E-5</v>
      </c>
      <c r="BH105" s="5">
        <f t="shared" si="161"/>
        <v>8.7201737597128118E-5</v>
      </c>
      <c r="BI105" s="5">
        <f t="shared" si="162"/>
        <v>6.3134058020320762E-5</v>
      </c>
      <c r="BJ105" s="8">
        <f t="shared" si="163"/>
        <v>0.77291889682945791</v>
      </c>
      <c r="BK105" s="8">
        <f t="shared" si="164"/>
        <v>0.12357828421656292</v>
      </c>
      <c r="BL105" s="8">
        <f t="shared" si="165"/>
        <v>5.7680539144338946E-2</v>
      </c>
      <c r="BM105" s="8">
        <f t="shared" si="166"/>
        <v>0.76205381125990246</v>
      </c>
      <c r="BN105" s="8">
        <f t="shared" si="167"/>
        <v>0.1629428004228044</v>
      </c>
    </row>
    <row r="106" spans="1:66" x14ac:dyDescent="0.25">
      <c r="A106" t="s">
        <v>27</v>
      </c>
      <c r="B106" t="s">
        <v>187</v>
      </c>
      <c r="C106" t="s">
        <v>191</v>
      </c>
      <c r="D106" t="s">
        <v>494</v>
      </c>
      <c r="E106">
        <f>VLOOKUP(A106,home!$A$2:$E$405,3,FALSE)</f>
        <v>1.30952380952381</v>
      </c>
      <c r="F106">
        <f>VLOOKUP(B106,home!$B$2:$E$405,3,FALSE)</f>
        <v>0.69</v>
      </c>
      <c r="G106">
        <f>VLOOKUP(C106,away!$B$2:$E$405,4,FALSE)</f>
        <v>1.22</v>
      </c>
      <c r="H106">
        <f>VLOOKUP(A106,away!$A$2:$E$405,3,FALSE)</f>
        <v>1.0904761904761899</v>
      </c>
      <c r="I106">
        <f>VLOOKUP(C106,away!$B$2:$E$405,3,FALSE)</f>
        <v>0.84</v>
      </c>
      <c r="J106">
        <f>VLOOKUP(B106,home!$B$2:$E$405,4,FALSE)</f>
        <v>1.1000000000000001</v>
      </c>
      <c r="K106" s="3">
        <f t="shared" si="112"/>
        <v>1.102357142857143</v>
      </c>
      <c r="L106" s="3">
        <f t="shared" si="113"/>
        <v>1.0075999999999996</v>
      </c>
      <c r="M106" s="5">
        <f t="shared" si="114"/>
        <v>0.12124316245757141</v>
      </c>
      <c r="N106" s="5">
        <f t="shared" si="115"/>
        <v>0.13365326615769288</v>
      </c>
      <c r="O106" s="5">
        <f t="shared" si="116"/>
        <v>0.1221646104922489</v>
      </c>
      <c r="P106" s="5">
        <f t="shared" si="117"/>
        <v>0.13466903098049127</v>
      </c>
      <c r="Q106" s="5">
        <f t="shared" si="118"/>
        <v>7.3666816307559807E-2</v>
      </c>
      <c r="R106" s="5">
        <f t="shared" si="119"/>
        <v>6.1546530765994971E-2</v>
      </c>
      <c r="S106" s="5">
        <f t="shared" si="120"/>
        <v>3.7395403455372289E-2</v>
      </c>
      <c r="T106" s="5">
        <f t="shared" si="121"/>
        <v>7.4226684111497229E-2</v>
      </c>
      <c r="U106" s="5">
        <f t="shared" si="122"/>
        <v>6.7846257807971475E-2</v>
      </c>
      <c r="V106" s="5">
        <f t="shared" si="123"/>
        <v>4.6151539548759026E-3</v>
      </c>
      <c r="W106" s="5">
        <f t="shared" si="124"/>
        <v>2.7069047049394539E-2</v>
      </c>
      <c r="X106" s="5">
        <f t="shared" si="125"/>
        <v>2.7274771806969925E-2</v>
      </c>
      <c r="Y106" s="5">
        <f t="shared" si="126"/>
        <v>1.3741030036351444E-2</v>
      </c>
      <c r="Z106" s="5">
        <f t="shared" si="127"/>
        <v>2.067142813327217E-2</v>
      </c>
      <c r="AA106" s="5">
        <f t="shared" si="128"/>
        <v>2.2787296455770677E-2</v>
      </c>
      <c r="AB106" s="5">
        <f t="shared" si="129"/>
        <v>1.2559869507211035E-2</v>
      </c>
      <c r="AC106" s="5">
        <f t="shared" si="130"/>
        <v>3.2038833073701033E-4</v>
      </c>
      <c r="AD106" s="5">
        <f t="shared" si="131"/>
        <v>7.4599393413090319E-3</v>
      </c>
      <c r="AE106" s="5">
        <f t="shared" si="132"/>
        <v>7.5166348803029767E-3</v>
      </c>
      <c r="AF106" s="5">
        <f t="shared" si="133"/>
        <v>3.7868806526966383E-3</v>
      </c>
      <c r="AG106" s="5">
        <f t="shared" si="134"/>
        <v>1.2718869818857104E-3</v>
      </c>
      <c r="AH106" s="5">
        <f t="shared" si="135"/>
        <v>5.2071327467712574E-3</v>
      </c>
      <c r="AI106" s="5">
        <f t="shared" si="136"/>
        <v>5.740119977208631E-3</v>
      </c>
      <c r="AJ106" s="5">
        <f t="shared" si="137"/>
        <v>3.1638311288664581E-3</v>
      </c>
      <c r="AK106" s="5">
        <f t="shared" si="138"/>
        <v>1.1625572812332394E-3</v>
      </c>
      <c r="AL106" s="5">
        <f t="shared" si="139"/>
        <v>1.423466203396311E-5</v>
      </c>
      <c r="AM106" s="5">
        <f t="shared" si="140"/>
        <v>1.6447034836346041E-3</v>
      </c>
      <c r="AN106" s="5">
        <f t="shared" si="141"/>
        <v>1.6572032301102263E-3</v>
      </c>
      <c r="AO106" s="5">
        <f t="shared" si="142"/>
        <v>8.3489898732953176E-4</v>
      </c>
      <c r="AP106" s="5">
        <f t="shared" si="143"/>
        <v>2.8041473987774527E-4</v>
      </c>
      <c r="AQ106" s="5">
        <f t="shared" si="144"/>
        <v>7.0636472975203998E-5</v>
      </c>
      <c r="AR106" s="5">
        <f t="shared" si="145"/>
        <v>1.0493413911293436E-3</v>
      </c>
      <c r="AS106" s="5">
        <f t="shared" si="146"/>
        <v>1.1567489778070831E-3</v>
      </c>
      <c r="AT106" s="5">
        <f t="shared" si="147"/>
        <v>6.375752490891686E-4</v>
      </c>
      <c r="AU106" s="5">
        <f t="shared" si="148"/>
        <v>2.3427854331412238E-4</v>
      </c>
      <c r="AV106" s="5">
        <f t="shared" si="149"/>
        <v>6.4564656410122316E-5</v>
      </c>
      <c r="AW106" s="5">
        <f t="shared" si="150"/>
        <v>4.391927263250915E-7</v>
      </c>
      <c r="AX106" s="5">
        <f t="shared" si="151"/>
        <v>3.0217510551110594E-4</v>
      </c>
      <c r="AY106" s="5">
        <f t="shared" si="152"/>
        <v>3.0447163631299021E-4</v>
      </c>
      <c r="AZ106" s="5">
        <f t="shared" si="153"/>
        <v>1.5339281037448442E-4</v>
      </c>
      <c r="BA106" s="5">
        <f t="shared" si="154"/>
        <v>5.1519531911110148E-5</v>
      </c>
      <c r="BB106" s="5">
        <f t="shared" si="155"/>
        <v>1.297777008840864E-5</v>
      </c>
      <c r="BC106" s="5">
        <f t="shared" si="156"/>
        <v>2.6152802282161086E-6</v>
      </c>
      <c r="BD106" s="5">
        <f t="shared" si="157"/>
        <v>1.7621939761698765E-4</v>
      </c>
      <c r="BE106" s="5">
        <f t="shared" si="158"/>
        <v>1.9425671167306934E-4</v>
      </c>
      <c r="BF106" s="5">
        <f t="shared" si="159"/>
        <v>1.0707013683037429E-4</v>
      </c>
      <c r="BG106" s="5">
        <f t="shared" si="160"/>
        <v>3.9343176707218254E-5</v>
      </c>
      <c r="BH106" s="5">
        <f t="shared" si="161"/>
        <v>1.0842557966473198E-5</v>
      </c>
      <c r="BI106" s="5">
        <f t="shared" si="162"/>
        <v>2.3904742442368694E-6</v>
      </c>
      <c r="BJ106" s="8">
        <f t="shared" si="163"/>
        <v>0.37498196637401371</v>
      </c>
      <c r="BK106" s="8">
        <f t="shared" si="164"/>
        <v>0.29856184547739484</v>
      </c>
      <c r="BL106" s="8">
        <f t="shared" si="165"/>
        <v>0.30585083743606484</v>
      </c>
      <c r="BM106" s="8">
        <f t="shared" si="166"/>
        <v>0.35281862781559964</v>
      </c>
      <c r="BN106" s="8">
        <f t="shared" si="167"/>
        <v>0.64694341716155923</v>
      </c>
    </row>
    <row r="107" spans="1:66" x14ac:dyDescent="0.25">
      <c r="A107" t="s">
        <v>27</v>
      </c>
      <c r="B107" t="s">
        <v>298</v>
      </c>
      <c r="C107" t="s">
        <v>31</v>
      </c>
      <c r="D107" t="s">
        <v>494</v>
      </c>
      <c r="E107">
        <f>VLOOKUP(A107,home!$A$2:$E$405,3,FALSE)</f>
        <v>1.30952380952381</v>
      </c>
      <c r="F107">
        <f>VLOOKUP(B107,home!$B$2:$E$405,3,FALSE)</f>
        <v>1.53</v>
      </c>
      <c r="G107">
        <f>VLOOKUP(C107,away!$B$2:$E$405,4,FALSE)</f>
        <v>0.76</v>
      </c>
      <c r="H107">
        <f>VLOOKUP(A107,away!$A$2:$E$405,3,FALSE)</f>
        <v>1.0904761904761899</v>
      </c>
      <c r="I107">
        <f>VLOOKUP(C107,away!$B$2:$E$405,3,FALSE)</f>
        <v>0.84</v>
      </c>
      <c r="J107">
        <f>VLOOKUP(B107,home!$B$2:$E$405,4,FALSE)</f>
        <v>0.55000000000000004</v>
      </c>
      <c r="K107" s="3">
        <f t="shared" si="112"/>
        <v>1.5227142857142864</v>
      </c>
      <c r="L107" s="3">
        <f t="shared" si="113"/>
        <v>0.5037999999999998</v>
      </c>
      <c r="M107" s="5">
        <f t="shared" si="114"/>
        <v>0.13179411805533978</v>
      </c>
      <c r="N107" s="5">
        <f t="shared" si="115"/>
        <v>0.20068478633598105</v>
      </c>
      <c r="O107" s="5">
        <f t="shared" si="116"/>
        <v>6.6397876676280138E-2</v>
      </c>
      <c r="P107" s="5">
        <f t="shared" si="117"/>
        <v>0.10110499535606721</v>
      </c>
      <c r="Q107" s="5">
        <f t="shared" si="118"/>
        <v>0.1527927955396588</v>
      </c>
      <c r="R107" s="5">
        <f t="shared" si="119"/>
        <v>1.6725625134754962E-2</v>
      </c>
      <c r="S107" s="5">
        <f t="shared" si="120"/>
        <v>1.9390508917966485E-2</v>
      </c>
      <c r="T107" s="5">
        <f t="shared" si="121"/>
        <v>7.6977010392880074E-2</v>
      </c>
      <c r="U107" s="5">
        <f t="shared" si="122"/>
        <v>2.5468348330193322E-2</v>
      </c>
      <c r="V107" s="5">
        <f t="shared" si="123"/>
        <v>1.6528113385653566E-3</v>
      </c>
      <c r="W107" s="5">
        <f t="shared" si="124"/>
        <v>7.7553257507486845E-2</v>
      </c>
      <c r="X107" s="5">
        <f t="shared" si="125"/>
        <v>3.9071331132271854E-2</v>
      </c>
      <c r="Y107" s="5">
        <f t="shared" si="126"/>
        <v>9.8420683122192754E-3</v>
      </c>
      <c r="Z107" s="5">
        <f t="shared" si="127"/>
        <v>2.808789980963183E-3</v>
      </c>
      <c r="AA107" s="5">
        <f t="shared" si="128"/>
        <v>4.2769846295837976E-3</v>
      </c>
      <c r="AB107" s="5">
        <f t="shared" si="129"/>
        <v>3.2563127976238376E-3</v>
      </c>
      <c r="AC107" s="5">
        <f t="shared" si="130"/>
        <v>7.924646276699632E-5</v>
      </c>
      <c r="AD107" s="5">
        <f t="shared" si="131"/>
        <v>2.9522863277582238E-2</v>
      </c>
      <c r="AE107" s="5">
        <f t="shared" si="132"/>
        <v>1.4873618519245924E-2</v>
      </c>
      <c r="AF107" s="5">
        <f t="shared" si="133"/>
        <v>3.7466645049980471E-3</v>
      </c>
      <c r="AG107" s="5">
        <f t="shared" si="134"/>
        <v>6.2918985920600522E-4</v>
      </c>
      <c r="AH107" s="5">
        <f t="shared" si="135"/>
        <v>3.5376709810231273E-4</v>
      </c>
      <c r="AI107" s="5">
        <f t="shared" si="136"/>
        <v>5.38686214096079E-4</v>
      </c>
      <c r="AJ107" s="5">
        <f t="shared" si="137"/>
        <v>4.1013259686072215E-4</v>
      </c>
      <c r="AK107" s="5">
        <f t="shared" si="138"/>
        <v>2.0817158809230659E-4</v>
      </c>
      <c r="AL107" s="5">
        <f t="shared" si="139"/>
        <v>2.4317362165366505E-6</v>
      </c>
      <c r="AM107" s="5">
        <f t="shared" si="140"/>
        <v>8.9909771335928302E-3</v>
      </c>
      <c r="AN107" s="5">
        <f t="shared" si="141"/>
        <v>4.5296542799040662E-3</v>
      </c>
      <c r="AO107" s="5">
        <f t="shared" si="142"/>
        <v>1.1410199131078338E-3</v>
      </c>
      <c r="AP107" s="5">
        <f t="shared" si="143"/>
        <v>1.9161527740790886E-4</v>
      </c>
      <c r="AQ107" s="5">
        <f t="shared" si="144"/>
        <v>2.4133944189526109E-5</v>
      </c>
      <c r="AR107" s="5">
        <f t="shared" si="145"/>
        <v>3.5645572804789022E-5</v>
      </c>
      <c r="AS107" s="5">
        <f t="shared" si="146"/>
        <v>5.4278022932320916E-5</v>
      </c>
      <c r="AT107" s="5">
        <f t="shared" si="147"/>
        <v>4.1324960459686351E-5</v>
      </c>
      <c r="AU107" s="5">
        <f t="shared" si="148"/>
        <v>2.0975369216180807E-5</v>
      </c>
      <c r="AV107" s="5">
        <f t="shared" si="149"/>
        <v>7.9848735884025481E-6</v>
      </c>
      <c r="AW107" s="5">
        <f t="shared" si="150"/>
        <v>5.1819181333705984E-8</v>
      </c>
      <c r="AX107" s="5">
        <f t="shared" si="151"/>
        <v>2.28178155397538E-3</v>
      </c>
      <c r="AY107" s="5">
        <f t="shared" si="152"/>
        <v>1.1495615468927959E-3</v>
      </c>
      <c r="AZ107" s="5">
        <f t="shared" si="153"/>
        <v>2.8957455366229517E-4</v>
      </c>
      <c r="BA107" s="5">
        <f t="shared" si="154"/>
        <v>4.8629220045021427E-5</v>
      </c>
      <c r="BB107" s="5">
        <f t="shared" si="155"/>
        <v>6.1248502646704456E-6</v>
      </c>
      <c r="BC107" s="5">
        <f t="shared" si="156"/>
        <v>6.1713991266819404E-7</v>
      </c>
      <c r="BD107" s="5">
        <f t="shared" si="157"/>
        <v>2.9930399298421162E-6</v>
      </c>
      <c r="BE107" s="5">
        <f t="shared" si="158"/>
        <v>4.5575446588838763E-6</v>
      </c>
      <c r="BF107" s="5">
        <f t="shared" si="159"/>
        <v>3.4699191799316615E-6</v>
      </c>
      <c r="BG107" s="5">
        <f t="shared" si="160"/>
        <v>1.7612318351853138E-6</v>
      </c>
      <c r="BH107" s="5">
        <f t="shared" si="161"/>
        <v>6.7046321897286685E-7</v>
      </c>
      <c r="BI107" s="5">
        <f t="shared" si="162"/>
        <v>2.0418478431519391E-7</v>
      </c>
      <c r="BJ107" s="8">
        <f t="shared" si="163"/>
        <v>0.62434727479448526</v>
      </c>
      <c r="BK107" s="8">
        <f t="shared" si="164"/>
        <v>0.25517367341381514</v>
      </c>
      <c r="BL107" s="8">
        <f t="shared" si="165"/>
        <v>0.117809770248196</v>
      </c>
      <c r="BM107" s="8">
        <f t="shared" si="166"/>
        <v>0.32948980161166608</v>
      </c>
      <c r="BN107" s="8">
        <f t="shared" si="167"/>
        <v>0.66950019709808184</v>
      </c>
    </row>
    <row r="108" spans="1:66" x14ac:dyDescent="0.25">
      <c r="A108" t="s">
        <v>27</v>
      </c>
      <c r="B108" t="s">
        <v>192</v>
      </c>
      <c r="C108" t="s">
        <v>195</v>
      </c>
      <c r="D108" t="s">
        <v>494</v>
      </c>
      <c r="E108">
        <f>VLOOKUP(A108,home!$A$2:$E$405,3,FALSE)</f>
        <v>1.30952380952381</v>
      </c>
      <c r="F108">
        <f>VLOOKUP(B108,home!$B$2:$E$405,3,FALSE)</f>
        <v>1.1100000000000001</v>
      </c>
      <c r="G108">
        <f>VLOOKUP(C108,away!$B$2:$E$405,4,FALSE)</f>
        <v>0.84</v>
      </c>
      <c r="H108">
        <f>VLOOKUP(A108,away!$A$2:$E$405,3,FALSE)</f>
        <v>1.0904761904761899</v>
      </c>
      <c r="I108">
        <f>VLOOKUP(C108,away!$B$2:$E$405,3,FALSE)</f>
        <v>1.1499999999999999</v>
      </c>
      <c r="J108">
        <f>VLOOKUP(B108,home!$B$2:$E$405,4,FALSE)</f>
        <v>1.08</v>
      </c>
      <c r="K108" s="3">
        <f t="shared" si="112"/>
        <v>1.2210000000000005</v>
      </c>
      <c r="L108" s="3">
        <f t="shared" si="113"/>
        <v>1.3543714285714279</v>
      </c>
      <c r="M108" s="5">
        <f t="shared" si="114"/>
        <v>7.6125542345408734E-2</v>
      </c>
      <c r="N108" s="5">
        <f t="shared" si="115"/>
        <v>9.2949287203744096E-2</v>
      </c>
      <c r="O108" s="5">
        <f t="shared" si="116"/>
        <v>0.10310225953712596</v>
      </c>
      <c r="P108" s="5">
        <f t="shared" si="117"/>
        <v>0.12588785889483084</v>
      </c>
      <c r="Q108" s="5">
        <f t="shared" si="118"/>
        <v>5.6745539837885793E-2</v>
      </c>
      <c r="R108" s="5">
        <f t="shared" si="119"/>
        <v>6.9819377269119701E-2</v>
      </c>
      <c r="S108" s="5">
        <f t="shared" si="120"/>
        <v>5.204479511363589E-2</v>
      </c>
      <c r="T108" s="5">
        <f t="shared" si="121"/>
        <v>7.6854537855294267E-2</v>
      </c>
      <c r="U108" s="5">
        <f t="shared" si="122"/>
        <v>8.5249459645595188E-2</v>
      </c>
      <c r="V108" s="5">
        <f t="shared" si="123"/>
        <v>9.56286976255309E-3</v>
      </c>
      <c r="W108" s="5">
        <f t="shared" si="124"/>
        <v>2.3095434714019532E-2</v>
      </c>
      <c r="X108" s="5">
        <f t="shared" si="125"/>
        <v>3.1279796907104786E-2</v>
      </c>
      <c r="Y108" s="5">
        <f t="shared" si="126"/>
        <v>2.1182231611249821E-2</v>
      </c>
      <c r="Z108" s="5">
        <f t="shared" si="127"/>
        <v>3.1520456577981699E-2</v>
      </c>
      <c r="AA108" s="5">
        <f t="shared" si="128"/>
        <v>3.8486477481715672E-2</v>
      </c>
      <c r="AB108" s="5">
        <f t="shared" si="129"/>
        <v>2.3495994502587429E-2</v>
      </c>
      <c r="AC108" s="5">
        <f t="shared" si="130"/>
        <v>9.8837489544215335E-4</v>
      </c>
      <c r="AD108" s="5">
        <f t="shared" si="131"/>
        <v>7.0498814464544654E-3</v>
      </c>
      <c r="AE108" s="5">
        <f t="shared" si="132"/>
        <v>9.5481580058937397E-3</v>
      </c>
      <c r="AF108" s="5">
        <f t="shared" si="133"/>
        <v>6.46587619933401E-3</v>
      </c>
      <c r="AG108" s="5">
        <f t="shared" si="134"/>
        <v>2.9190659950193319E-3</v>
      </c>
      <c r="AH108" s="5">
        <f t="shared" si="135"/>
        <v>1.0672601451186195E-2</v>
      </c>
      <c r="AI108" s="5">
        <f t="shared" si="136"/>
        <v>1.303124637189835E-2</v>
      </c>
      <c r="AJ108" s="5">
        <f t="shared" si="137"/>
        <v>7.9555759100439459E-3</v>
      </c>
      <c r="AK108" s="5">
        <f t="shared" si="138"/>
        <v>3.2379193953878879E-3</v>
      </c>
      <c r="AL108" s="5">
        <f t="shared" si="139"/>
        <v>6.5378528961045399E-5</v>
      </c>
      <c r="AM108" s="5">
        <f t="shared" si="140"/>
        <v>1.7215810492241801E-3</v>
      </c>
      <c r="AN108" s="5">
        <f t="shared" si="141"/>
        <v>2.3316601850392506E-3</v>
      </c>
      <c r="AO108" s="5">
        <f t="shared" si="142"/>
        <v>1.5789669678773651E-3</v>
      </c>
      <c r="AP108" s="5">
        <f t="shared" si="143"/>
        <v>7.1283591598372061E-4</v>
      </c>
      <c r="AQ108" s="5">
        <f t="shared" si="144"/>
        <v>2.4136114946697376E-4</v>
      </c>
      <c r="AR108" s="5">
        <f t="shared" si="145"/>
        <v>2.8909332948033068E-3</v>
      </c>
      <c r="AS108" s="5">
        <f t="shared" si="146"/>
        <v>3.529829552954839E-3</v>
      </c>
      <c r="AT108" s="5">
        <f t="shared" si="147"/>
        <v>2.1549609420789301E-3</v>
      </c>
      <c r="AU108" s="5">
        <f t="shared" si="148"/>
        <v>8.7706910342612516E-4</v>
      </c>
      <c r="AV108" s="5">
        <f t="shared" si="149"/>
        <v>2.677253438208248E-4</v>
      </c>
      <c r="AW108" s="5">
        <f t="shared" si="150"/>
        <v>3.0032126957013207E-6</v>
      </c>
      <c r="AX108" s="5">
        <f t="shared" si="151"/>
        <v>3.5034174351712075E-4</v>
      </c>
      <c r="AY108" s="5">
        <f t="shared" si="152"/>
        <v>4.7449284765548765E-4</v>
      </c>
      <c r="AZ108" s="5">
        <f t="shared" si="153"/>
        <v>3.213197779630439E-4</v>
      </c>
      <c r="BA108" s="5">
        <f t="shared" si="154"/>
        <v>1.4506210890268719E-4</v>
      </c>
      <c r="BB108" s="5">
        <f t="shared" si="155"/>
        <v>4.911699391652918E-5</v>
      </c>
      <c r="BC108" s="5">
        <f t="shared" si="156"/>
        <v>1.3304530643572743E-5</v>
      </c>
      <c r="BD108" s="5">
        <f t="shared" si="157"/>
        <v>6.5256624273124216E-4</v>
      </c>
      <c r="BE108" s="5">
        <f t="shared" si="158"/>
        <v>7.9678338237484697E-4</v>
      </c>
      <c r="BF108" s="5">
        <f t="shared" si="159"/>
        <v>4.8643625493984428E-4</v>
      </c>
      <c r="BG108" s="5">
        <f t="shared" si="160"/>
        <v>1.9797955576051675E-4</v>
      </c>
      <c r="BH108" s="5">
        <f t="shared" si="161"/>
        <v>6.0433259395897762E-5</v>
      </c>
      <c r="BI108" s="5">
        <f t="shared" si="162"/>
        <v>1.475780194447823E-5</v>
      </c>
      <c r="BJ108" s="8">
        <f t="shared" si="163"/>
        <v>0.33602985304618993</v>
      </c>
      <c r="BK108" s="8">
        <f t="shared" si="164"/>
        <v>0.26514931238848732</v>
      </c>
      <c r="BL108" s="8">
        <f t="shared" si="165"/>
        <v>0.36698038629889118</v>
      </c>
      <c r="BM108" s="8">
        <f t="shared" si="166"/>
        <v>0.47457865358847506</v>
      </c>
      <c r="BN108" s="8">
        <f t="shared" si="167"/>
        <v>0.52462986508811515</v>
      </c>
    </row>
    <row r="109" spans="1:66" x14ac:dyDescent="0.25">
      <c r="A109" t="s">
        <v>27</v>
      </c>
      <c r="B109" t="s">
        <v>29</v>
      </c>
      <c r="C109" t="s">
        <v>189</v>
      </c>
      <c r="D109" t="s">
        <v>494</v>
      </c>
      <c r="E109">
        <f>VLOOKUP(A109,home!$A$2:$E$405,3,FALSE)</f>
        <v>1.30952380952381</v>
      </c>
      <c r="F109">
        <f>VLOOKUP(B109,home!$B$2:$E$405,3,FALSE)</f>
        <v>0.76</v>
      </c>
      <c r="G109">
        <f>VLOOKUP(C109,away!$B$2:$E$405,4,FALSE)</f>
        <v>0.61</v>
      </c>
      <c r="H109">
        <f>VLOOKUP(A109,away!$A$2:$E$405,3,FALSE)</f>
        <v>1.0904761904761899</v>
      </c>
      <c r="I109">
        <f>VLOOKUP(C109,away!$B$2:$E$405,3,FALSE)</f>
        <v>0.84</v>
      </c>
      <c r="J109">
        <f>VLOOKUP(B109,home!$B$2:$E$405,4,FALSE)</f>
        <v>1.67</v>
      </c>
      <c r="K109" s="3">
        <f t="shared" si="112"/>
        <v>0.60709523809523824</v>
      </c>
      <c r="L109" s="3">
        <f t="shared" si="113"/>
        <v>1.5297199999999991</v>
      </c>
      <c r="M109" s="5">
        <f t="shared" si="114"/>
        <v>0.11803014298704881</v>
      </c>
      <c r="N109" s="5">
        <f t="shared" si="115"/>
        <v>7.1655537759137397E-2</v>
      </c>
      <c r="O109" s="5">
        <f t="shared" si="116"/>
        <v>0.1805530703301482</v>
      </c>
      <c r="P109" s="5">
        <f t="shared" si="117"/>
        <v>0.10961290922090759</v>
      </c>
      <c r="Q109" s="5">
        <f t="shared" si="118"/>
        <v>2.1750867878362924E-2</v>
      </c>
      <c r="R109" s="5">
        <f t="shared" si="119"/>
        <v>0.13809782137271709</v>
      </c>
      <c r="S109" s="5">
        <f t="shared" si="120"/>
        <v>2.5448986089064787E-2</v>
      </c>
      <c r="T109" s="5">
        <f t="shared" si="121"/>
        <v>3.3272737610889308E-2</v>
      </c>
      <c r="U109" s="5">
        <f t="shared" si="122"/>
        <v>8.3838529746703347E-2</v>
      </c>
      <c r="V109" s="5">
        <f t="shared" si="123"/>
        <v>2.6260122403655725E-3</v>
      </c>
      <c r="W109" s="5">
        <f t="shared" si="124"/>
        <v>4.4016161044642703E-3</v>
      </c>
      <c r="X109" s="5">
        <f t="shared" si="125"/>
        <v>6.7332401873210794E-3</v>
      </c>
      <c r="Y109" s="5">
        <f t="shared" si="126"/>
        <v>5.1499860896743986E-3</v>
      </c>
      <c r="Z109" s="5">
        <f t="shared" si="127"/>
        <v>7.0416999770090888E-2</v>
      </c>
      <c r="AA109" s="5">
        <f t="shared" si="128"/>
        <v>4.2749825241375661E-2</v>
      </c>
      <c r="AB109" s="5">
        <f t="shared" si="129"/>
        <v>1.2976607666721389E-2</v>
      </c>
      <c r="AC109" s="5">
        <f t="shared" si="130"/>
        <v>1.5242125551127655E-4</v>
      </c>
      <c r="AD109" s="5">
        <f t="shared" si="131"/>
        <v>6.6805004423589273E-4</v>
      </c>
      <c r="AE109" s="5">
        <f t="shared" si="132"/>
        <v>1.0219295136685291E-3</v>
      </c>
      <c r="AF109" s="5">
        <f t="shared" si="133"/>
        <v>7.816330078245109E-4</v>
      </c>
      <c r="AG109" s="5">
        <f t="shared" si="134"/>
        <v>3.9855988157643673E-4</v>
      </c>
      <c r="AH109" s="5">
        <f t="shared" si="135"/>
        <v>2.6929573222075832E-2</v>
      </c>
      <c r="AI109" s="5">
        <f t="shared" si="136"/>
        <v>1.6348815667059279E-2</v>
      </c>
      <c r="AJ109" s="5">
        <f t="shared" si="137"/>
        <v>4.9626440699842558E-3</v>
      </c>
      <c r="AK109" s="5">
        <f t="shared" si="138"/>
        <v>1.0042658610830049E-3</v>
      </c>
      <c r="AL109" s="5">
        <f t="shared" si="139"/>
        <v>5.6620577831639443E-6</v>
      </c>
      <c r="AM109" s="5">
        <f t="shared" si="140"/>
        <v>8.1114000132984765E-5</v>
      </c>
      <c r="AN109" s="5">
        <f t="shared" si="141"/>
        <v>1.2408170828342939E-4</v>
      </c>
      <c r="AO109" s="5">
        <f t="shared" si="142"/>
        <v>9.4905135397663757E-5</v>
      </c>
      <c r="AP109" s="5">
        <f t="shared" si="143"/>
        <v>4.8392761240171376E-5</v>
      </c>
      <c r="AQ109" s="5">
        <f t="shared" si="144"/>
        <v>1.850684368107872E-5</v>
      </c>
      <c r="AR109" s="5">
        <f t="shared" si="145"/>
        <v>8.2389413498547628E-3</v>
      </c>
      <c r="AS109" s="5">
        <f t="shared" si="146"/>
        <v>5.0018220604427805E-3</v>
      </c>
      <c r="AT109" s="5">
        <f t="shared" si="147"/>
        <v>1.5182911773472623E-3</v>
      </c>
      <c r="AU109" s="5">
        <f t="shared" si="148"/>
        <v>3.0724911460317867E-4</v>
      </c>
      <c r="AV109" s="5">
        <f t="shared" si="149"/>
        <v>4.6632368596141961E-5</v>
      </c>
      <c r="AW109" s="5">
        <f t="shared" si="150"/>
        <v>1.4606311811607483E-7</v>
      </c>
      <c r="AX109" s="5">
        <f t="shared" si="151"/>
        <v>8.2073205372652598E-6</v>
      </c>
      <c r="AY109" s="5">
        <f t="shared" si="152"/>
        <v>1.2554902372265406E-5</v>
      </c>
      <c r="AZ109" s="5">
        <f t="shared" si="153"/>
        <v>9.6027426284509134E-6</v>
      </c>
      <c r="BA109" s="5">
        <f t="shared" si="154"/>
        <v>4.8965024845313088E-6</v>
      </c>
      <c r="BB109" s="5">
        <f t="shared" si="155"/>
        <v>1.8725694451593062E-6</v>
      </c>
      <c r="BC109" s="5">
        <f t="shared" si="156"/>
        <v>5.7290138632981854E-7</v>
      </c>
      <c r="BD109" s="5">
        <f t="shared" si="157"/>
        <v>2.1005455602833025E-3</v>
      </c>
      <c r="BE109" s="5">
        <f t="shared" si="158"/>
        <v>1.2752312070500869E-3</v>
      </c>
      <c r="BF109" s="5">
        <f t="shared" si="159"/>
        <v>3.8709339663527522E-4</v>
      </c>
      <c r="BG109" s="5">
        <f t="shared" si="160"/>
        <v>7.8334185931795648E-5</v>
      </c>
      <c r="BH109" s="5">
        <f t="shared" si="161"/>
        <v>1.1889077814815034E-5</v>
      </c>
      <c r="BI109" s="5">
        <f t="shared" si="162"/>
        <v>1.44356050534359E-6</v>
      </c>
      <c r="BJ109" s="8">
        <f t="shared" si="163"/>
        <v>0.14623886546474413</v>
      </c>
      <c r="BK109" s="8">
        <f t="shared" si="164"/>
        <v>0.25588868875305348</v>
      </c>
      <c r="BL109" s="8">
        <f t="shared" si="165"/>
        <v>0.52642862623693287</v>
      </c>
      <c r="BM109" s="8">
        <f t="shared" si="166"/>
        <v>0.35926042183724516</v>
      </c>
      <c r="BN109" s="8">
        <f t="shared" si="167"/>
        <v>0.639700349548322</v>
      </c>
    </row>
    <row r="110" spans="1:66" x14ac:dyDescent="0.25">
      <c r="A110" t="s">
        <v>27</v>
      </c>
      <c r="B110" t="s">
        <v>190</v>
      </c>
      <c r="C110" t="s">
        <v>329</v>
      </c>
      <c r="D110" t="s">
        <v>494</v>
      </c>
      <c r="E110">
        <f>VLOOKUP(A110,home!$A$2:$E$405,3,FALSE)</f>
        <v>1.30952380952381</v>
      </c>
      <c r="F110">
        <f>VLOOKUP(B110,home!$B$2:$E$405,3,FALSE)</f>
        <v>0.76</v>
      </c>
      <c r="G110">
        <f>VLOOKUP(C110,away!$B$2:$E$405,4,FALSE)</f>
        <v>1.6</v>
      </c>
      <c r="H110">
        <f>VLOOKUP(A110,away!$A$2:$E$405,3,FALSE)</f>
        <v>1.0904761904761899</v>
      </c>
      <c r="I110">
        <f>VLOOKUP(C110,away!$B$2:$E$405,3,FALSE)</f>
        <v>0.46</v>
      </c>
      <c r="J110">
        <f>VLOOKUP(B110,home!$B$2:$E$405,4,FALSE)</f>
        <v>0.83</v>
      </c>
      <c r="K110" s="3">
        <f t="shared" si="112"/>
        <v>1.5923809523809531</v>
      </c>
      <c r="L110" s="3">
        <f t="shared" si="113"/>
        <v>0.41634380952380934</v>
      </c>
      <c r="M110" s="5">
        <f t="shared" si="114"/>
        <v>0.13415965112574804</v>
      </c>
      <c r="N110" s="5">
        <f t="shared" si="115"/>
        <v>0.21363327303071508</v>
      </c>
      <c r="O110" s="5">
        <f t="shared" si="116"/>
        <v>5.5856540234079148E-2</v>
      </c>
      <c r="P110" s="5">
        <f t="shared" si="117"/>
        <v>8.8944890734647994E-2</v>
      </c>
      <c r="Q110" s="5">
        <f t="shared" si="118"/>
        <v>0.17009277738445516</v>
      </c>
      <c r="R110" s="5">
        <f t="shared" si="119"/>
        <v>1.1627762373938219E-2</v>
      </c>
      <c r="S110" s="5">
        <f t="shared" si="120"/>
        <v>1.474212537341666E-2</v>
      </c>
      <c r="T110" s="5">
        <f t="shared" si="121"/>
        <v>7.0817074908729308E-2</v>
      </c>
      <c r="U110" s="5">
        <f t="shared" si="122"/>
        <v>1.8515827323071152E-2</v>
      </c>
      <c r="V110" s="5">
        <f t="shared" si="123"/>
        <v>1.0859671207916987E-3</v>
      </c>
      <c r="W110" s="5">
        <f t="shared" si="124"/>
        <v>9.0284166281526704E-2</v>
      </c>
      <c r="X110" s="5">
        <f t="shared" si="125"/>
        <v>3.7589253729331883E-2</v>
      </c>
      <c r="Y110" s="5">
        <f t="shared" si="126"/>
        <v>7.8250265474135439E-3</v>
      </c>
      <c r="Z110" s="5">
        <f t="shared" si="127"/>
        <v>1.6137156276676834E-3</v>
      </c>
      <c r="AA110" s="5">
        <f t="shared" si="128"/>
        <v>2.5696500280574935E-3</v>
      </c>
      <c r="AB110" s="5">
        <f t="shared" si="129"/>
        <v>2.0459308794819673E-3</v>
      </c>
      <c r="AC110" s="5">
        <f t="shared" si="130"/>
        <v>4.4998266100188554E-5</v>
      </c>
      <c r="AD110" s="5">
        <f t="shared" si="131"/>
        <v>3.5941696672074461E-2</v>
      </c>
      <c r="AE110" s="5">
        <f t="shared" si="132"/>
        <v>1.4964102913200701E-2</v>
      </c>
      <c r="AF110" s="5">
        <f t="shared" si="133"/>
        <v>3.1151058064941557E-3</v>
      </c>
      <c r="AG110" s="5">
        <f t="shared" si="134"/>
        <v>4.3231833951517173E-4</v>
      </c>
      <c r="AH110" s="5">
        <f t="shared" si="135"/>
        <v>1.6796512797781713E-4</v>
      </c>
      <c r="AI110" s="5">
        <f t="shared" si="136"/>
        <v>2.6746447045610509E-4</v>
      </c>
      <c r="AJ110" s="5">
        <f t="shared" si="137"/>
        <v>2.1295266409648001E-4</v>
      </c>
      <c r="AK110" s="5">
        <f t="shared" si="138"/>
        <v>1.1303392202200466E-4</v>
      </c>
      <c r="AL110" s="5">
        <f t="shared" si="139"/>
        <v>1.1933143319755533E-6</v>
      </c>
      <c r="AM110" s="5">
        <f t="shared" si="140"/>
        <v>1.1446574635373042E-2</v>
      </c>
      <c r="AN110" s="5">
        <f t="shared" si="141"/>
        <v>4.7657104896898202E-3</v>
      </c>
      <c r="AO110" s="5">
        <f t="shared" si="142"/>
        <v>9.9208703018251903E-4</v>
      </c>
      <c r="AP110" s="5">
        <f t="shared" si="143"/>
        <v>1.3768309784178414E-4</v>
      </c>
      <c r="AQ110" s="5">
        <f t="shared" si="144"/>
        <v>1.4330876365621946E-5</v>
      </c>
      <c r="AR110" s="5">
        <f t="shared" si="145"/>
        <v>1.3986248249887714E-5</v>
      </c>
      <c r="AS110" s="5">
        <f t="shared" si="146"/>
        <v>2.2271435308392638E-5</v>
      </c>
      <c r="AT110" s="5">
        <f t="shared" si="147"/>
        <v>1.7732304683634532E-5</v>
      </c>
      <c r="AU110" s="5">
        <f t="shared" si="148"/>
        <v>9.4121947400117283E-6</v>
      </c>
      <c r="AV110" s="5">
        <f t="shared" si="149"/>
        <v>3.7469499060237191E-6</v>
      </c>
      <c r="AW110" s="5">
        <f t="shared" si="150"/>
        <v>2.1976141439411411E-8</v>
      </c>
      <c r="AX110" s="5">
        <f t="shared" si="151"/>
        <v>3.0378845698958335E-3</v>
      </c>
      <c r="AY110" s="5">
        <f t="shared" si="152"/>
        <v>1.2648044347240302E-3</v>
      </c>
      <c r="AZ110" s="5">
        <f t="shared" si="153"/>
        <v>2.6329674832780542E-4</v>
      </c>
      <c r="BA110" s="5">
        <f t="shared" si="154"/>
        <v>3.6540657078010064E-5</v>
      </c>
      <c r="BB110" s="5">
        <f t="shared" si="155"/>
        <v>3.8033690925904645E-6</v>
      </c>
      <c r="BC110" s="5">
        <f t="shared" si="156"/>
        <v>3.1670183540684566E-7</v>
      </c>
      <c r="BD110" s="5">
        <f t="shared" si="157"/>
        <v>9.7051464621732625E-7</v>
      </c>
      <c r="BE110" s="5">
        <f t="shared" si="158"/>
        <v>1.5454290366432099E-6</v>
      </c>
      <c r="BF110" s="5">
        <f t="shared" si="159"/>
        <v>1.2304558806035469E-6</v>
      </c>
      <c r="BG110" s="5">
        <f t="shared" si="160"/>
        <v>6.5311816900607332E-7</v>
      </c>
      <c r="BH110" s="5">
        <f t="shared" si="161"/>
        <v>2.6000323299479887E-7</v>
      </c>
      <c r="BI110" s="5">
        <f t="shared" si="162"/>
        <v>8.2804839155676851E-8</v>
      </c>
      <c r="BJ110" s="8">
        <f t="shared" si="163"/>
        <v>0.66665782822386255</v>
      </c>
      <c r="BK110" s="8">
        <f t="shared" si="164"/>
        <v>0.2402436303697606</v>
      </c>
      <c r="BL110" s="8">
        <f t="shared" si="165"/>
        <v>9.1449018481872937E-2</v>
      </c>
      <c r="BM110" s="8">
        <f t="shared" si="166"/>
        <v>0.32438451536099772</v>
      </c>
      <c r="BN110" s="8">
        <f t="shared" si="167"/>
        <v>0.67431489488358376</v>
      </c>
    </row>
    <row r="111" spans="1:66" x14ac:dyDescent="0.25">
      <c r="A111" t="s">
        <v>196</v>
      </c>
      <c r="B111" t="s">
        <v>202</v>
      </c>
      <c r="C111" t="s">
        <v>302</v>
      </c>
      <c r="D111" t="s">
        <v>494</v>
      </c>
      <c r="E111">
        <f>VLOOKUP(A111,home!$A$2:$E$405,3,FALSE)</f>
        <v>1.58378378378378</v>
      </c>
      <c r="F111">
        <f>VLOOKUP(B111,home!$B$2:$E$405,3,FALSE)</f>
        <v>0.95</v>
      </c>
      <c r="G111">
        <f>VLOOKUP(C111,away!$B$2:$E$405,4,FALSE)</f>
        <v>0.95</v>
      </c>
      <c r="H111">
        <f>VLOOKUP(A111,away!$A$2:$E$405,3,FALSE)</f>
        <v>1.48648648648649</v>
      </c>
      <c r="I111">
        <f>VLOOKUP(C111,away!$B$2:$E$405,3,FALSE)</f>
        <v>0.95</v>
      </c>
      <c r="J111">
        <f>VLOOKUP(B111,home!$B$2:$E$405,4,FALSE)</f>
        <v>0.61</v>
      </c>
      <c r="K111" s="3">
        <f t="shared" si="112"/>
        <v>1.4293648648648614</v>
      </c>
      <c r="L111" s="3">
        <f t="shared" si="113"/>
        <v>0.86141891891892086</v>
      </c>
      <c r="M111" s="5">
        <f t="shared" si="114"/>
        <v>0.10118712193997195</v>
      </c>
      <c r="N111" s="5">
        <f t="shared" si="115"/>
        <v>0.14463331687779227</v>
      </c>
      <c r="O111" s="5">
        <f t="shared" si="116"/>
        <v>8.7164501190047664E-2</v>
      </c>
      <c r="P111" s="5">
        <f t="shared" si="117"/>
        <v>0.12458987546452553</v>
      </c>
      <c r="Q111" s="5">
        <f t="shared" si="118"/>
        <v>0.10336689071699112</v>
      </c>
      <c r="R111" s="5">
        <f t="shared" si="119"/>
        <v>3.754257519161891E-2</v>
      </c>
      <c r="S111" s="5">
        <f t="shared" si="120"/>
        <v>3.835131578669318E-2</v>
      </c>
      <c r="T111" s="5">
        <f t="shared" si="121"/>
        <v>8.9042195253440731E-2</v>
      </c>
      <c r="U111" s="5">
        <f t="shared" si="122"/>
        <v>5.3662037915447269E-2</v>
      </c>
      <c r="V111" s="5">
        <f t="shared" si="123"/>
        <v>5.2468091526941254E-3</v>
      </c>
      <c r="W111" s="5">
        <f t="shared" si="124"/>
        <v>4.9249667260397603E-2</v>
      </c>
      <c r="X111" s="5">
        <f t="shared" si="125"/>
        <v>4.2424595128568277E-2</v>
      </c>
      <c r="Y111" s="5">
        <f t="shared" si="126"/>
        <v>1.8272674435612098E-2</v>
      </c>
      <c r="Z111" s="5">
        <f t="shared" si="127"/>
        <v>1.0779961511665557E-2</v>
      </c>
      <c r="AA111" s="5">
        <f t="shared" si="128"/>
        <v>1.5408498229370245E-2</v>
      </c>
      <c r="AB111" s="5">
        <f t="shared" si="129"/>
        <v>1.1012182994697129E-2</v>
      </c>
      <c r="AC111" s="5">
        <f t="shared" si="130"/>
        <v>4.0376883341692292E-4</v>
      </c>
      <c r="AD111" s="5">
        <f t="shared" si="131"/>
        <v>1.7598935997074419E-2</v>
      </c>
      <c r="AE111" s="5">
        <f t="shared" si="132"/>
        <v>1.516005642072313E-2</v>
      </c>
      <c r="AF111" s="5">
        <f t="shared" si="133"/>
        <v>6.5295797063445798E-3</v>
      </c>
      <c r="AG111" s="5">
        <f t="shared" si="134"/>
        <v>1.874901163878091E-3</v>
      </c>
      <c r="AH111" s="5">
        <f t="shared" si="135"/>
        <v>2.3215156978416297E-3</v>
      </c>
      <c r="AI111" s="5">
        <f t="shared" si="136"/>
        <v>3.3182929717270556E-3</v>
      </c>
      <c r="AJ111" s="5">
        <f t="shared" si="137"/>
        <v>2.3715256925573316E-3</v>
      </c>
      <c r="AK111" s="5">
        <f t="shared" si="138"/>
        <v>1.1299251670219182E-3</v>
      </c>
      <c r="AL111" s="5">
        <f t="shared" si="139"/>
        <v>1.9886130846458637E-5</v>
      </c>
      <c r="AM111" s="5">
        <f t="shared" si="140"/>
        <v>5.0310601546447254E-3</v>
      </c>
      <c r="AN111" s="5">
        <f t="shared" si="141"/>
        <v>4.3338503994301185E-3</v>
      </c>
      <c r="AO111" s="5">
        <f t="shared" si="142"/>
        <v>1.8666303629167125E-3</v>
      </c>
      <c r="AP111" s="5">
        <f t="shared" si="143"/>
        <v>5.3598356974831588E-4</v>
      </c>
      <c r="AQ111" s="5">
        <f t="shared" si="144"/>
        <v>1.1542659680272458E-4</v>
      </c>
      <c r="AR111" s="5">
        <f t="shared" si="145"/>
        <v>3.9995950853760821E-4</v>
      </c>
      <c r="AS111" s="5">
        <f t="shared" si="146"/>
        <v>5.7168806887227474E-4</v>
      </c>
      <c r="AT111" s="5">
        <f t="shared" si="147"/>
        <v>4.0857541965423633E-4</v>
      </c>
      <c r="AU111" s="5">
        <f t="shared" si="148"/>
        <v>1.946677831670604E-4</v>
      </c>
      <c r="AV111" s="5">
        <f t="shared" si="149"/>
        <v>6.9562822395031926E-5</v>
      </c>
      <c r="AW111" s="5">
        <f t="shared" si="150"/>
        <v>6.8015093613212144E-7</v>
      </c>
      <c r="AX111" s="5">
        <f t="shared" si="151"/>
        <v>1.1985367696784549E-3</v>
      </c>
      <c r="AY111" s="5">
        <f t="shared" si="152"/>
        <v>1.0324422484209903E-3</v>
      </c>
      <c r="AZ111" s="5">
        <f t="shared" si="153"/>
        <v>4.4468264274051457E-4</v>
      </c>
      <c r="BA111" s="5">
        <f t="shared" si="154"/>
        <v>1.2768601379051429E-4</v>
      </c>
      <c r="BB111" s="5">
        <f t="shared" si="155"/>
        <v>2.7497786990122807E-5</v>
      </c>
      <c r="BC111" s="5">
        <f t="shared" si="156"/>
        <v>4.7374227883388714E-6</v>
      </c>
      <c r="BD111" s="5">
        <f t="shared" si="157"/>
        <v>5.7422114575968206E-5</v>
      </c>
      <c r="BE111" s="5">
        <f t="shared" si="158"/>
        <v>8.2077153041133389E-5</v>
      </c>
      <c r="BF111" s="5">
        <f t="shared" si="159"/>
        <v>5.8659099382566089E-5</v>
      </c>
      <c r="BG111" s="5">
        <f t="shared" si="160"/>
        <v>2.7948418554018668E-5</v>
      </c>
      <c r="BH111" s="5">
        <f t="shared" si="161"/>
        <v>9.9871218774128787E-6</v>
      </c>
      <c r="BI111" s="5">
        <f t="shared" si="162"/>
        <v>2.8550482225394329E-6</v>
      </c>
      <c r="BJ111" s="8">
        <f t="shared" si="163"/>
        <v>0.502871346928774</v>
      </c>
      <c r="BK111" s="8">
        <f t="shared" si="164"/>
        <v>0.27083121955656914</v>
      </c>
      <c r="BL111" s="8">
        <f t="shared" si="165"/>
        <v>0.21581445760860904</v>
      </c>
      <c r="BM111" s="8">
        <f t="shared" si="166"/>
        <v>0.40078094212718535</v>
      </c>
      <c r="BN111" s="8">
        <f t="shared" si="167"/>
        <v>0.59848428138094745</v>
      </c>
    </row>
    <row r="112" spans="1:66" x14ac:dyDescent="0.25">
      <c r="A112" t="s">
        <v>196</v>
      </c>
      <c r="B112" t="s">
        <v>201</v>
      </c>
      <c r="C112" t="s">
        <v>203</v>
      </c>
      <c r="D112" t="s">
        <v>494</v>
      </c>
      <c r="E112">
        <f>VLOOKUP(A112,home!$A$2:$E$405,3,FALSE)</f>
        <v>1.58378378378378</v>
      </c>
      <c r="F112">
        <f>VLOOKUP(B112,home!$B$2:$E$405,3,FALSE)</f>
        <v>1.03</v>
      </c>
      <c r="G112">
        <f>VLOOKUP(C112,away!$B$2:$E$405,4,FALSE)</f>
        <v>1.26</v>
      </c>
      <c r="H112">
        <f>VLOOKUP(A112,away!$A$2:$E$405,3,FALSE)</f>
        <v>1.48648648648649</v>
      </c>
      <c r="I112">
        <f>VLOOKUP(C112,away!$B$2:$E$405,3,FALSE)</f>
        <v>0.95</v>
      </c>
      <c r="J112">
        <f>VLOOKUP(B112,home!$B$2:$E$405,4,FALSE)</f>
        <v>0.92</v>
      </c>
      <c r="K112" s="3">
        <f t="shared" si="112"/>
        <v>2.0554345945945895</v>
      </c>
      <c r="L112" s="3">
        <f t="shared" si="113"/>
        <v>1.2991891891891922</v>
      </c>
      <c r="M112" s="5">
        <f t="shared" si="114"/>
        <v>3.4922506096728194E-2</v>
      </c>
      <c r="N112" s="5">
        <f t="shared" si="115"/>
        <v>7.1780927161155597E-2</v>
      </c>
      <c r="O112" s="5">
        <f t="shared" si="116"/>
        <v>4.537094238026293E-2</v>
      </c>
      <c r="P112" s="5">
        <f t="shared" si="117"/>
        <v>9.3257004557750212E-2</v>
      </c>
      <c r="Q112" s="5">
        <f t="shared" si="118"/>
        <v>7.3770500459556812E-2</v>
      </c>
      <c r="R112" s="5">
        <f t="shared" si="119"/>
        <v>2.9472718921881677E-2</v>
      </c>
      <c r="S112" s="5">
        <f t="shared" si="120"/>
        <v>6.2258339042133008E-2</v>
      </c>
      <c r="T112" s="5">
        <f t="shared" si="121"/>
        <v>9.584183667813255E-2</v>
      </c>
      <c r="U112" s="5">
        <f t="shared" si="122"/>
        <v>6.0579246068798151E-2</v>
      </c>
      <c r="V112" s="5">
        <f t="shared" si="123"/>
        <v>1.8472729915292564E-2</v>
      </c>
      <c r="W112" s="5">
        <f t="shared" si="124"/>
        <v>5.054347956837639E-2</v>
      </c>
      <c r="X112" s="5">
        <f t="shared" si="125"/>
        <v>6.5665542239239427E-2</v>
      </c>
      <c r="Y112" s="5">
        <f t="shared" si="126"/>
        <v>4.2655981289733066E-2</v>
      </c>
      <c r="Z112" s="5">
        <f t="shared" si="127"/>
        <v>1.2763545933106815E-2</v>
      </c>
      <c r="AA112" s="5">
        <f t="shared" si="128"/>
        <v>2.6234633860604827E-2</v>
      </c>
      <c r="AB112" s="5">
        <f t="shared" si="129"/>
        <v>2.6961787006804891E-2</v>
      </c>
      <c r="AC112" s="5">
        <f t="shared" si="130"/>
        <v>3.0830967806494323E-3</v>
      </c>
      <c r="AD112" s="5">
        <f t="shared" si="131"/>
        <v>2.5972204109006414E-2</v>
      </c>
      <c r="AE112" s="5">
        <f t="shared" si="132"/>
        <v>3.3742806797836249E-2</v>
      </c>
      <c r="AF112" s="5">
        <f t="shared" si="133"/>
        <v>2.191914490232422E-2</v>
      </c>
      <c r="AG112" s="5">
        <f t="shared" si="134"/>
        <v>9.4923720311236807E-3</v>
      </c>
      <c r="AH112" s="5">
        <f t="shared" si="135"/>
        <v>4.1455652230030105E-3</v>
      </c>
      <c r="AI112" s="5">
        <f t="shared" si="136"/>
        <v>8.5209381735086211E-3</v>
      </c>
      <c r="AJ112" s="5">
        <f t="shared" si="137"/>
        <v>8.7571155501156277E-3</v>
      </c>
      <c r="AK112" s="5">
        <f t="shared" si="138"/>
        <v>5.9998927501899654E-3</v>
      </c>
      <c r="AL112" s="5">
        <f t="shared" si="139"/>
        <v>3.2932386894415471E-4</v>
      </c>
      <c r="AM112" s="5">
        <f t="shared" si="140"/>
        <v>1.0676833364704702E-2</v>
      </c>
      <c r="AN112" s="5">
        <f t="shared" si="141"/>
        <v>1.3871226482198818E-2</v>
      </c>
      <c r="AO112" s="5">
        <f t="shared" si="142"/>
        <v>9.0106737432337665E-3</v>
      </c>
      <c r="AP112" s="5">
        <f t="shared" si="143"/>
        <v>3.902189971506743E-3</v>
      </c>
      <c r="AQ112" s="5">
        <f t="shared" si="144"/>
        <v>1.2674207562860095E-3</v>
      </c>
      <c r="AR112" s="5">
        <f t="shared" si="145"/>
        <v>1.0771747041608388E-3</v>
      </c>
      <c r="AS112" s="5">
        <f t="shared" si="146"/>
        <v>2.2140621513543801E-3</v>
      </c>
      <c r="AT112" s="5">
        <f t="shared" si="147"/>
        <v>2.2754299702381579E-3</v>
      </c>
      <c r="AU112" s="5">
        <f t="shared" si="148"/>
        <v>1.5589991594682827E-3</v>
      </c>
      <c r="AV112" s="5">
        <f t="shared" si="149"/>
        <v>8.011052013287489E-4</v>
      </c>
      <c r="AW112" s="5">
        <f t="shared" si="150"/>
        <v>2.4428498170934142E-5</v>
      </c>
      <c r="AX112" s="5">
        <f t="shared" si="151"/>
        <v>3.6575887764226326E-3</v>
      </c>
      <c r="AY112" s="5">
        <f t="shared" si="152"/>
        <v>4.7518997968280094E-3</v>
      </c>
      <c r="AZ112" s="5">
        <f t="shared" si="153"/>
        <v>3.0868084220746347E-3</v>
      </c>
      <c r="BA112" s="5">
        <f t="shared" si="154"/>
        <v>1.3367827103525057E-3</v>
      </c>
      <c r="BB112" s="5">
        <f t="shared" si="155"/>
        <v>4.3418341139625028E-4</v>
      </c>
      <c r="BC112" s="5">
        <f t="shared" si="156"/>
        <v>1.1281727884225838E-4</v>
      </c>
      <c r="BD112" s="5">
        <f t="shared" si="157"/>
        <v>2.3324228841897161E-4</v>
      </c>
      <c r="BE112" s="5">
        <f t="shared" si="158"/>
        <v>4.7941426853876322E-4</v>
      </c>
      <c r="BF112" s="5">
        <f t="shared" si="159"/>
        <v>4.9270233634841724E-4</v>
      </c>
      <c r="BG112" s="5">
        <f t="shared" si="160"/>
        <v>3.3757247565603882E-4</v>
      </c>
      <c r="BH112" s="5">
        <f t="shared" si="161"/>
        <v>1.7346453616159054E-4</v>
      </c>
      <c r="BI112" s="5">
        <f t="shared" si="162"/>
        <v>7.1309001712367449E-5</v>
      </c>
      <c r="BJ112" s="8">
        <f t="shared" si="163"/>
        <v>0.54349321995033073</v>
      </c>
      <c r="BK112" s="8">
        <f t="shared" si="164"/>
        <v>0.21707490005832558</v>
      </c>
      <c r="BL112" s="8">
        <f t="shared" si="165"/>
        <v>0.22575731602855631</v>
      </c>
      <c r="BM112" s="8">
        <f t="shared" si="166"/>
        <v>0.64578691109432684</v>
      </c>
      <c r="BN112" s="8">
        <f t="shared" si="167"/>
        <v>0.34857459957733544</v>
      </c>
    </row>
    <row r="113" spans="1:66" x14ac:dyDescent="0.25">
      <c r="A113" t="s">
        <v>196</v>
      </c>
      <c r="B113" t="s">
        <v>204</v>
      </c>
      <c r="C113" t="s">
        <v>304</v>
      </c>
      <c r="D113" t="s">
        <v>494</v>
      </c>
      <c r="E113">
        <f>VLOOKUP(A113,home!$A$2:$E$405,3,FALSE)</f>
        <v>1.58378378378378</v>
      </c>
      <c r="F113">
        <f>VLOOKUP(B113,home!$B$2:$E$405,3,FALSE)</f>
        <v>0.98</v>
      </c>
      <c r="G113">
        <f>VLOOKUP(C113,away!$B$2:$E$405,4,FALSE)</f>
        <v>1.33</v>
      </c>
      <c r="H113">
        <f>VLOOKUP(A113,away!$A$2:$E$405,3,FALSE)</f>
        <v>1.48648648648649</v>
      </c>
      <c r="I113">
        <f>VLOOKUP(C113,away!$B$2:$E$405,3,FALSE)</f>
        <v>1.2</v>
      </c>
      <c r="J113">
        <f>VLOOKUP(B113,home!$B$2:$E$405,4,FALSE)</f>
        <v>1.41</v>
      </c>
      <c r="K113" s="3">
        <f t="shared" si="112"/>
        <v>2.064303783783779</v>
      </c>
      <c r="L113" s="3">
        <f t="shared" si="113"/>
        <v>2.5151351351351408</v>
      </c>
      <c r="M113" s="5">
        <f t="shared" si="114"/>
        <v>1.0260651739188416E-2</v>
      </c>
      <c r="N113" s="5">
        <f t="shared" si="115"/>
        <v>2.1181102209294256E-2</v>
      </c>
      <c r="O113" s="5">
        <f t="shared" si="116"/>
        <v>2.5806925698618269E-2</v>
      </c>
      <c r="P113" s="5">
        <f t="shared" si="117"/>
        <v>5.3273334367484527E-2</v>
      </c>
      <c r="Q113" s="5">
        <f t="shared" si="118"/>
        <v>2.1862114717678554E-2</v>
      </c>
      <c r="R113" s="5">
        <f t="shared" si="119"/>
        <v>3.245395277720841E-2</v>
      </c>
      <c r="S113" s="5">
        <f t="shared" si="120"/>
        <v>6.9148827646846225E-2</v>
      </c>
      <c r="T113" s="5">
        <f t="shared" si="121"/>
        <v>5.4986172854788386E-2</v>
      </c>
      <c r="U113" s="5">
        <f t="shared" si="122"/>
        <v>6.6994817516731392E-2</v>
      </c>
      <c r="V113" s="5">
        <f t="shared" si="123"/>
        <v>3.9891213215807457E-2</v>
      </c>
      <c r="W113" s="5">
        <f t="shared" si="124"/>
        <v>1.5043348711072954E-2</v>
      </c>
      <c r="X113" s="5">
        <f t="shared" si="125"/>
        <v>3.7836054893309518E-2</v>
      </c>
      <c r="Y113" s="5">
        <f t="shared" si="126"/>
        <v>4.7581395518532334E-2</v>
      </c>
      <c r="Z113" s="5">
        <f t="shared" si="127"/>
        <v>2.7208692301324514E-2</v>
      </c>
      <c r="AA113" s="5">
        <f t="shared" si="128"/>
        <v>5.6167006469432762E-2</v>
      </c>
      <c r="AB113" s="5">
        <f t="shared" si="129"/>
        <v>5.7972881989329039E-2</v>
      </c>
      <c r="AC113" s="5">
        <f t="shared" si="130"/>
        <v>1.2944706108761405E-2</v>
      </c>
      <c r="AD113" s="5">
        <f t="shared" si="131"/>
        <v>7.7635104162616844E-3</v>
      </c>
      <c r="AE113" s="5">
        <f t="shared" si="132"/>
        <v>1.9526277819927402E-2</v>
      </c>
      <c r="AF113" s="5">
        <f t="shared" si="133"/>
        <v>2.4555613701654714E-2</v>
      </c>
      <c r="AG113" s="5">
        <f t="shared" si="134"/>
        <v>2.0586895595279209E-2</v>
      </c>
      <c r="AH113" s="5">
        <f t="shared" si="135"/>
        <v>1.7108384497035577E-2</v>
      </c>
      <c r="AI113" s="5">
        <f t="shared" si="136"/>
        <v>3.5316902851658283E-2</v>
      </c>
      <c r="AJ113" s="5">
        <f t="shared" si="137"/>
        <v>3.645240809410117E-2</v>
      </c>
      <c r="AK113" s="5">
        <f t="shared" si="138"/>
        <v>2.5082947985561158E-2</v>
      </c>
      <c r="AL113" s="5">
        <f t="shared" si="139"/>
        <v>2.6883581057022079E-3</v>
      </c>
      <c r="AM113" s="5">
        <f t="shared" si="140"/>
        <v>3.2052487855467548E-3</v>
      </c>
      <c r="AN113" s="5">
        <f t="shared" si="141"/>
        <v>8.0616338373778809E-3</v>
      </c>
      <c r="AO113" s="5">
        <f t="shared" si="142"/>
        <v>1.0138049255491725E-2</v>
      </c>
      <c r="AP113" s="5">
        <f t="shared" si="143"/>
        <v>8.4995212947392949E-3</v>
      </c>
      <c r="AQ113" s="5">
        <f t="shared" si="144"/>
        <v>5.3443611600570325E-3</v>
      </c>
      <c r="AR113" s="5">
        <f t="shared" si="145"/>
        <v>8.6059797907791034E-3</v>
      </c>
      <c r="AS113" s="5">
        <f t="shared" si="146"/>
        <v>1.7765356645272033E-2</v>
      </c>
      <c r="AT113" s="5">
        <f t="shared" si="147"/>
        <v>1.8336546471551689E-2</v>
      </c>
      <c r="AU113" s="5">
        <f t="shared" si="148"/>
        <v>1.2617400754250413E-2</v>
      </c>
      <c r="AV113" s="5">
        <f t="shared" si="149"/>
        <v>6.5115370296288588E-3</v>
      </c>
      <c r="AW113" s="5">
        <f t="shared" si="150"/>
        <v>3.8772120238506373E-4</v>
      </c>
      <c r="AX113" s="5">
        <f t="shared" si="151"/>
        <v>1.1027678659954211E-3</v>
      </c>
      <c r="AY113" s="5">
        <f t="shared" si="152"/>
        <v>2.7736102056630844E-3</v>
      </c>
      <c r="AZ113" s="5">
        <f t="shared" si="153"/>
        <v>3.488002239716315E-3</v>
      </c>
      <c r="BA113" s="5">
        <f t="shared" si="154"/>
        <v>2.9242656615135216E-3</v>
      </c>
      <c r="BB113" s="5">
        <f t="shared" si="155"/>
        <v>1.8387308274354663E-3</v>
      </c>
      <c r="BC113" s="5">
        <f t="shared" si="156"/>
        <v>9.2493130162781001E-4</v>
      </c>
      <c r="BD113" s="5">
        <f t="shared" si="157"/>
        <v>3.6075336906752466E-3</v>
      </c>
      <c r="BE113" s="5">
        <f t="shared" si="158"/>
        <v>7.4470454477883708E-3</v>
      </c>
      <c r="BF113" s="5">
        <f t="shared" si="159"/>
        <v>7.6864820479396528E-3</v>
      </c>
      <c r="BG113" s="5">
        <f t="shared" si="160"/>
        <v>5.2890779918493037E-3</v>
      </c>
      <c r="BH113" s="5">
        <f t="shared" si="161"/>
        <v>2.7295659278255072E-3</v>
      </c>
      <c r="BI113" s="5">
        <f t="shared" si="162"/>
        <v>1.1269306545794952E-3</v>
      </c>
      <c r="BJ113" s="8">
        <f t="shared" si="163"/>
        <v>0.31922360887296336</v>
      </c>
      <c r="BK113" s="8">
        <f t="shared" si="164"/>
        <v>0.19098070138945333</v>
      </c>
      <c r="BL113" s="8">
        <f t="shared" si="165"/>
        <v>0.44507968433181561</v>
      </c>
      <c r="BM113" s="8">
        <f t="shared" si="166"/>
        <v>0.81526871638280662</v>
      </c>
      <c r="BN113" s="8">
        <f t="shared" si="167"/>
        <v>0.16483808150947243</v>
      </c>
    </row>
    <row r="114" spans="1:66" x14ac:dyDescent="0.25">
      <c r="A114" t="s">
        <v>196</v>
      </c>
      <c r="B114" t="s">
        <v>198</v>
      </c>
      <c r="C114" t="s">
        <v>300</v>
      </c>
      <c r="D114" t="s">
        <v>494</v>
      </c>
      <c r="E114">
        <f>VLOOKUP(A114,home!$A$2:$E$405,3,FALSE)</f>
        <v>1.58378378378378</v>
      </c>
      <c r="F114">
        <f>VLOOKUP(B114,home!$B$2:$E$405,3,FALSE)</f>
        <v>1.07</v>
      </c>
      <c r="G114">
        <f>VLOOKUP(C114,away!$B$2:$E$405,4,FALSE)</f>
        <v>1.03</v>
      </c>
      <c r="H114">
        <f>VLOOKUP(A114,away!$A$2:$E$405,3,FALSE)</f>
        <v>1.48648648648649</v>
      </c>
      <c r="I114">
        <f>VLOOKUP(C114,away!$B$2:$E$405,3,FALSE)</f>
        <v>0.46</v>
      </c>
      <c r="J114">
        <f>VLOOKUP(B114,home!$B$2:$E$405,4,FALSE)</f>
        <v>0.27</v>
      </c>
      <c r="K114" s="3">
        <f t="shared" si="112"/>
        <v>1.7454881081081042</v>
      </c>
      <c r="L114" s="3">
        <f t="shared" si="113"/>
        <v>0.18462162162162207</v>
      </c>
      <c r="M114" s="5">
        <f t="shared" si="114"/>
        <v>0.1451322722848386</v>
      </c>
      <c r="N114" s="5">
        <f t="shared" si="115"/>
        <v>0.25332665537589311</v>
      </c>
      <c r="O114" s="5">
        <f t="shared" si="116"/>
        <v>2.67945554588577E-2</v>
      </c>
      <c r="P114" s="5">
        <f t="shared" si="117"/>
        <v>4.6769577915479192E-2</v>
      </c>
      <c r="Q114" s="5">
        <f t="shared" si="118"/>
        <v>0.22108933221271077</v>
      </c>
      <c r="R114" s="5">
        <f t="shared" si="119"/>
        <v>2.4734271397223971E-3</v>
      </c>
      <c r="S114" s="5">
        <f t="shared" si="120"/>
        <v>3.7679307709367902E-3</v>
      </c>
      <c r="T114" s="5">
        <f t="shared" si="121"/>
        <v>4.0817871036352191E-2</v>
      </c>
      <c r="U114" s="5">
        <f t="shared" si="122"/>
        <v>4.3173376586572859E-3</v>
      </c>
      <c r="V114" s="5">
        <f t="shared" si="123"/>
        <v>1.3491488296781597E-4</v>
      </c>
      <c r="W114" s="5">
        <f t="shared" si="124"/>
        <v>0.12863626673561621</v>
      </c>
      <c r="X114" s="5">
        <f t="shared" si="125"/>
        <v>2.3749036164080983E-2</v>
      </c>
      <c r="Y114" s="5">
        <f t="shared" si="126"/>
        <v>2.1922927842815891E-3</v>
      </c>
      <c r="Z114" s="5">
        <f t="shared" si="127"/>
        <v>1.522160431661598E-4</v>
      </c>
      <c r="AA114" s="5">
        <f t="shared" si="128"/>
        <v>2.6569129320980174E-4</v>
      </c>
      <c r="AB114" s="5">
        <f t="shared" si="129"/>
        <v>2.318804963627863E-4</v>
      </c>
      <c r="AC114" s="5">
        <f t="shared" si="130"/>
        <v>2.717310919025434E-6</v>
      </c>
      <c r="AD114" s="5">
        <f t="shared" si="131"/>
        <v>5.6133268464610052E-2</v>
      </c>
      <c r="AE114" s="5">
        <f t="shared" si="132"/>
        <v>1.0363415050858167E-2</v>
      </c>
      <c r="AF114" s="5">
        <f t="shared" si="133"/>
        <v>9.5665524611367994E-4</v>
      </c>
      <c r="AG114" s="5">
        <f t="shared" si="134"/>
        <v>5.8873080956779858E-5</v>
      </c>
      <c r="AH114" s="5">
        <f t="shared" si="135"/>
        <v>7.0255931815408117E-6</v>
      </c>
      <c r="AI114" s="5">
        <f t="shared" si="136"/>
        <v>1.2263089350784868E-5</v>
      </c>
      <c r="AJ114" s="5">
        <f t="shared" si="137"/>
        <v>1.0702538315231062E-5</v>
      </c>
      <c r="AK114" s="5">
        <f t="shared" si="138"/>
        <v>6.2270511186023869E-6</v>
      </c>
      <c r="AL114" s="5">
        <f t="shared" si="139"/>
        <v>3.5026664365460669E-8</v>
      </c>
      <c r="AM114" s="5">
        <f t="shared" si="140"/>
        <v>1.9595990514843287E-2</v>
      </c>
      <c r="AN114" s="5">
        <f t="shared" si="141"/>
        <v>3.6178435461322925E-3</v>
      </c>
      <c r="AO114" s="5">
        <f t="shared" si="142"/>
        <v>3.3396607113013178E-4</v>
      </c>
      <c r="AP114" s="5">
        <f t="shared" si="143"/>
        <v>2.0552452539548971E-5</v>
      </c>
      <c r="AQ114" s="5">
        <f t="shared" si="144"/>
        <v>9.4860677903823902E-7</v>
      </c>
      <c r="AR114" s="5">
        <f t="shared" si="145"/>
        <v>2.5941528120597502E-7</v>
      </c>
      <c r="AS114" s="5">
        <f t="shared" si="146"/>
        <v>4.5280628840654916E-7</v>
      </c>
      <c r="AT114" s="5">
        <f t="shared" si="147"/>
        <v>3.9518399584510019E-7</v>
      </c>
      <c r="AU114" s="5">
        <f t="shared" si="148"/>
        <v>2.2992965508742157E-7</v>
      </c>
      <c r="AV114" s="5">
        <f t="shared" si="149"/>
        <v>1.0033486966412312E-7</v>
      </c>
      <c r="AW114" s="5">
        <f t="shared" si="150"/>
        <v>3.1354200826016056E-10</v>
      </c>
      <c r="AX114" s="5">
        <f t="shared" si="151"/>
        <v>5.7007614017097041E-3</v>
      </c>
      <c r="AY114" s="5">
        <f t="shared" si="152"/>
        <v>1.0524838144615968E-3</v>
      </c>
      <c r="AZ114" s="5">
        <f t="shared" si="153"/>
        <v>9.7155634278205208E-5</v>
      </c>
      <c r="BA114" s="5">
        <f t="shared" si="154"/>
        <v>5.979010250039833E-6</v>
      </c>
      <c r="BB114" s="5">
        <f t="shared" si="155"/>
        <v>2.7596364201366351E-7</v>
      </c>
      <c r="BC114" s="5">
        <f t="shared" si="156"/>
        <v>1.0189771019434266E-8</v>
      </c>
      <c r="BD114" s="5">
        <f t="shared" si="157"/>
        <v>7.9822783149460346E-9</v>
      </c>
      <c r="BE114" s="5">
        <f t="shared" si="158"/>
        <v>1.3932971874347499E-8</v>
      </c>
      <c r="BF114" s="5">
        <f t="shared" si="159"/>
        <v>1.2159918358639125E-8</v>
      </c>
      <c r="BG114" s="5">
        <f t="shared" si="160"/>
        <v>7.0749976301900026E-9</v>
      </c>
      <c r="BH114" s="5">
        <f t="shared" si="161"/>
        <v>3.0873310570974175E-9</v>
      </c>
      <c r="BI114" s="5">
        <f t="shared" si="162"/>
        <v>1.0777799291912722E-9</v>
      </c>
      <c r="BJ114" s="8">
        <f t="shared" si="163"/>
        <v>0.7677496333570103</v>
      </c>
      <c r="BK114" s="8">
        <f t="shared" si="164"/>
        <v>0.19685993200626742</v>
      </c>
      <c r="BL114" s="8">
        <f t="shared" si="165"/>
        <v>3.4120593304143507E-2</v>
      </c>
      <c r="BM114" s="8">
        <f t="shared" si="166"/>
        <v>0.30224407082216609</v>
      </c>
      <c r="BN114" s="8">
        <f t="shared" si="167"/>
        <v>0.69558582038750183</v>
      </c>
    </row>
    <row r="115" spans="1:66" x14ac:dyDescent="0.25">
      <c r="A115" t="s">
        <v>32</v>
      </c>
      <c r="B115" t="s">
        <v>308</v>
      </c>
      <c r="C115" t="s">
        <v>311</v>
      </c>
      <c r="D115" t="s">
        <v>494</v>
      </c>
      <c r="E115">
        <f>VLOOKUP(A115,home!$A$2:$E$405,3,FALSE)</f>
        <v>1.2292993630573199</v>
      </c>
      <c r="F115">
        <f>VLOOKUP(B115,home!$B$2:$E$405,3,FALSE)</f>
        <v>0.99</v>
      </c>
      <c r="G115">
        <f>VLOOKUP(C115,away!$B$2:$E$405,4,FALSE)</f>
        <v>1.18</v>
      </c>
      <c r="H115">
        <f>VLOOKUP(A115,away!$A$2:$E$405,3,FALSE)</f>
        <v>1.1337579617834399</v>
      </c>
      <c r="I115">
        <f>VLOOKUP(C115,away!$B$2:$E$405,3,FALSE)</f>
        <v>0.72</v>
      </c>
      <c r="J115">
        <f>VLOOKUP(B115,home!$B$2:$E$405,4,FALSE)</f>
        <v>1.18</v>
      </c>
      <c r="K115" s="3">
        <f t="shared" si="112"/>
        <v>1.4360675159235612</v>
      </c>
      <c r="L115" s="3">
        <f t="shared" si="113"/>
        <v>0.96324076433121042</v>
      </c>
      <c r="M115" s="5">
        <f t="shared" si="114"/>
        <v>9.0780726397145572E-2</v>
      </c>
      <c r="N115" s="5">
        <f t="shared" si="115"/>
        <v>0.1303672522508853</v>
      </c>
      <c r="O115" s="5">
        <f t="shared" si="116"/>
        <v>8.7443696281329003E-2</v>
      </c>
      <c r="P115" s="5">
        <f t="shared" si="117"/>
        <v>0.12557505170190247</v>
      </c>
      <c r="Q115" s="5">
        <f t="shared" si="118"/>
        <v>9.3608088048854593E-2</v>
      </c>
      <c r="R115" s="5">
        <f t="shared" si="119"/>
        <v>4.2114666420986775E-2</v>
      </c>
      <c r="S115" s="5">
        <f t="shared" si="120"/>
        <v>4.3426325817633324E-2</v>
      </c>
      <c r="T115" s="5">
        <f t="shared" si="121"/>
        <v>9.016712627976195E-2</v>
      </c>
      <c r="U115" s="5">
        <f t="shared" si="122"/>
        <v>6.0479504391135891E-2</v>
      </c>
      <c r="V115" s="5">
        <f t="shared" si="123"/>
        <v>6.6745238483480523E-3</v>
      </c>
      <c r="W115" s="5">
        <f t="shared" si="124"/>
        <v>4.480917815822421E-2</v>
      </c>
      <c r="X115" s="5">
        <f t="shared" si="125"/>
        <v>4.3162027018181268E-2</v>
      </c>
      <c r="Y115" s="5">
        <f t="shared" si="126"/>
        <v>2.0787711947538635E-2</v>
      </c>
      <c r="Z115" s="5">
        <f t="shared" si="127"/>
        <v>1.3522187824301759E-2</v>
      </c>
      <c r="AA115" s="5">
        <f t="shared" si="128"/>
        <v>1.9418774678696852E-2</v>
      </c>
      <c r="AB115" s="5">
        <f t="shared" si="129"/>
        <v>1.3943335757557771E-2</v>
      </c>
      <c r="AC115" s="5">
        <f t="shared" si="130"/>
        <v>5.7704544690132702E-4</v>
      </c>
      <c r="AD115" s="5">
        <f t="shared" si="131"/>
        <v>1.6087251292064331E-2</v>
      </c>
      <c r="AE115" s="5">
        <f t="shared" si="132"/>
        <v>1.54958962305563E-2</v>
      </c>
      <c r="AF115" s="5">
        <f t="shared" si="133"/>
        <v>7.4631394645590854E-3</v>
      </c>
      <c r="AG115" s="5">
        <f t="shared" si="134"/>
        <v>2.3962667207174386E-3</v>
      </c>
      <c r="AH115" s="5">
        <f t="shared" si="135"/>
        <v>3.2562806338276525E-3</v>
      </c>
      <c r="AI115" s="5">
        <f t="shared" si="136"/>
        <v>4.6762388409708764E-3</v>
      </c>
      <c r="AJ115" s="5">
        <f t="shared" si="137"/>
        <v>3.3576973481091606E-3</v>
      </c>
      <c r="AK115" s="5">
        <f t="shared" si="138"/>
        <v>1.6072933633074172E-3</v>
      </c>
      <c r="AL115" s="5">
        <f t="shared" si="139"/>
        <v>3.1928588679484292E-5</v>
      </c>
      <c r="AM115" s="5">
        <f t="shared" si="140"/>
        <v>4.6204758002065848E-3</v>
      </c>
      <c r="AN115" s="5">
        <f t="shared" si="141"/>
        <v>4.4506306413648524E-3</v>
      </c>
      <c r="AO115" s="5">
        <f t="shared" si="142"/>
        <v>2.1435144303720921E-3</v>
      </c>
      <c r="AP115" s="5">
        <f t="shared" si="143"/>
        <v>6.88240159422198E-4</v>
      </c>
      <c r="AQ115" s="5">
        <f t="shared" si="144"/>
        <v>1.65735244301318E-4</v>
      </c>
      <c r="AR115" s="5">
        <f t="shared" si="145"/>
        <v>6.2731644932101339E-4</v>
      </c>
      <c r="AS115" s="5">
        <f t="shared" si="146"/>
        <v>9.008687750744163E-4</v>
      </c>
      <c r="AT115" s="5">
        <f t="shared" si="147"/>
        <v>6.4685419199710938E-4</v>
      </c>
      <c r="AU115" s="5">
        <f t="shared" si="148"/>
        <v>3.0964209755534374E-4</v>
      </c>
      <c r="AV115" s="5">
        <f t="shared" si="149"/>
        <v>1.1116673946541586E-4</v>
      </c>
      <c r="AW115" s="5">
        <f t="shared" si="150"/>
        <v>1.2268371924915443E-6</v>
      </c>
      <c r="AX115" s="5">
        <f t="shared" si="151"/>
        <v>1.1058858674645995E-3</v>
      </c>
      <c r="AY115" s="5">
        <f t="shared" si="152"/>
        <v>1.0652343482396847E-3</v>
      </c>
      <c r="AZ115" s="5">
        <f t="shared" si="153"/>
        <v>5.1303857389512614E-4</v>
      </c>
      <c r="BA115" s="5">
        <f t="shared" si="154"/>
        <v>1.6472655601671189E-4</v>
      </c>
      <c r="BB115" s="5">
        <f t="shared" si="155"/>
        <v>3.9667833430796366E-5</v>
      </c>
      <c r="BC115" s="5">
        <f t="shared" si="156"/>
        <v>7.6419348386486883E-6</v>
      </c>
      <c r="BD115" s="5">
        <f t="shared" si="157"/>
        <v>1.0070946268691897E-4</v>
      </c>
      <c r="BE115" s="5">
        <f t="shared" si="158"/>
        <v>1.4462558791080029E-4</v>
      </c>
      <c r="BF115" s="5">
        <f t="shared" si="159"/>
        <v>1.0384605438502382E-4</v>
      </c>
      <c r="BG115" s="5">
        <f t="shared" si="160"/>
        <v>4.9709981786388076E-5</v>
      </c>
      <c r="BH115" s="5">
        <f t="shared" si="161"/>
        <v>1.7846722515145947E-5</v>
      </c>
      <c r="BI115" s="5">
        <f t="shared" si="162"/>
        <v>5.1258196939405457E-6</v>
      </c>
      <c r="BJ115" s="8">
        <f t="shared" si="163"/>
        <v>0.47930872880089576</v>
      </c>
      <c r="BK115" s="8">
        <f t="shared" si="164"/>
        <v>0.26813083614884997</v>
      </c>
      <c r="BL115" s="8">
        <f t="shared" si="165"/>
        <v>0.23931519959831296</v>
      </c>
      <c r="BM115" s="8">
        <f t="shared" si="166"/>
        <v>0.42932346376020941</v>
      </c>
      <c r="BN115" s="8">
        <f t="shared" si="167"/>
        <v>0.56988948110110382</v>
      </c>
    </row>
    <row r="116" spans="1:66" x14ac:dyDescent="0.25">
      <c r="A116" t="s">
        <v>32</v>
      </c>
      <c r="B116" t="s">
        <v>211</v>
      </c>
      <c r="C116" t="s">
        <v>210</v>
      </c>
      <c r="D116" t="s">
        <v>494</v>
      </c>
      <c r="E116">
        <f>VLOOKUP(A116,home!$A$2:$E$405,3,FALSE)</f>
        <v>1.2292993630573199</v>
      </c>
      <c r="F116">
        <f>VLOOKUP(B116,home!$B$2:$E$405,3,FALSE)</f>
        <v>0.9</v>
      </c>
      <c r="G116">
        <f>VLOOKUP(C116,away!$B$2:$E$405,4,FALSE)</f>
        <v>1.39</v>
      </c>
      <c r="H116">
        <f>VLOOKUP(A116,away!$A$2:$E$405,3,FALSE)</f>
        <v>1.1337579617834399</v>
      </c>
      <c r="I116">
        <f>VLOOKUP(C116,away!$B$2:$E$405,3,FALSE)</f>
        <v>0.35</v>
      </c>
      <c r="J116">
        <f>VLOOKUP(B116,home!$B$2:$E$405,4,FALSE)</f>
        <v>0.78</v>
      </c>
      <c r="K116" s="3">
        <f t="shared" si="112"/>
        <v>1.5378535031847071</v>
      </c>
      <c r="L116" s="3">
        <f t="shared" si="113"/>
        <v>0.30951592356687907</v>
      </c>
      <c r="M116" s="5">
        <f t="shared" si="114"/>
        <v>0.15765133470830417</v>
      </c>
      <c r="N116" s="5">
        <f t="shared" si="115"/>
        <v>0.24244465736291038</v>
      </c>
      <c r="O116" s="5">
        <f t="shared" si="116"/>
        <v>4.8795598463791938E-2</v>
      </c>
      <c r="P116" s="5">
        <f t="shared" si="117"/>
        <v>7.5040482037536743E-2</v>
      </c>
      <c r="Q116" s="5">
        <f t="shared" si="118"/>
        <v>0.18642218282698386</v>
      </c>
      <c r="R116" s="5">
        <f t="shared" si="119"/>
        <v>7.5515073622595729E-3</v>
      </c>
      <c r="S116" s="5">
        <f t="shared" si="120"/>
        <v>8.9296325255425555E-3</v>
      </c>
      <c r="T116" s="5">
        <f t="shared" si="121"/>
        <v>5.7700634091047497E-2</v>
      </c>
      <c r="U116" s="5">
        <f t="shared" si="122"/>
        <v>1.1613112051375992E-2</v>
      </c>
      <c r="V116" s="5">
        <f t="shared" si="123"/>
        <v>4.7226856684482382E-4</v>
      </c>
      <c r="W116" s="5">
        <f t="shared" si="124"/>
        <v>9.5563335643939026E-2</v>
      </c>
      <c r="X116" s="5">
        <f t="shared" si="125"/>
        <v>2.9578374090965441E-2</v>
      </c>
      <c r="Y116" s="5">
        <f t="shared" si="126"/>
        <v>4.5774888871859074E-3</v>
      </c>
      <c r="Z116" s="5">
        <f t="shared" si="127"/>
        <v>7.7910392518395274E-4</v>
      </c>
      <c r="AA116" s="5">
        <f t="shared" si="128"/>
        <v>1.1981477006890976E-3</v>
      </c>
      <c r="AB116" s="5">
        <f t="shared" si="129"/>
        <v>9.2128781941871552E-4</v>
      </c>
      <c r="AC116" s="5">
        <f t="shared" si="130"/>
        <v>1.4049699045041412E-5</v>
      </c>
      <c r="AD116" s="5">
        <f t="shared" si="131"/>
        <v>3.6740602624011916E-2</v>
      </c>
      <c r="AE116" s="5">
        <f t="shared" si="132"/>
        <v>1.1371801553574749E-2</v>
      </c>
      <c r="AF116" s="5">
        <f t="shared" si="133"/>
        <v>1.7598768302369793E-3</v>
      </c>
      <c r="AG116" s="5">
        <f t="shared" si="134"/>
        <v>1.815699674915834E-4</v>
      </c>
      <c r="AH116" s="5">
        <f t="shared" si="135"/>
        <v>6.0286267739472945E-5</v>
      </c>
      <c r="AI116" s="5">
        <f t="shared" si="136"/>
        <v>9.2711448037079673E-5</v>
      </c>
      <c r="AJ116" s="5">
        <f t="shared" si="137"/>
        <v>7.128831257457496E-5</v>
      </c>
      <c r="AK116" s="5">
        <f t="shared" si="138"/>
        <v>3.65436604096455E-5</v>
      </c>
      <c r="AL116" s="5">
        <f t="shared" si="139"/>
        <v>2.6750073274620833E-7</v>
      </c>
      <c r="AM116" s="5">
        <f t="shared" si="140"/>
        <v>1.1300332890890793E-2</v>
      </c>
      <c r="AN116" s="5">
        <f t="shared" si="141"/>
        <v>3.4976329713372442E-3</v>
      </c>
      <c r="AO116" s="5">
        <f t="shared" si="142"/>
        <v>5.4128654971070727E-4</v>
      </c>
      <c r="AP116" s="5">
        <f t="shared" si="143"/>
        <v>5.5845602116012978E-5</v>
      </c>
      <c r="AQ116" s="5">
        <f t="shared" si="144"/>
        <v>4.3212757790215535E-6</v>
      </c>
      <c r="AR116" s="5">
        <f t="shared" si="145"/>
        <v>3.7319119675566253E-6</v>
      </c>
      <c r="AS116" s="5">
        <f t="shared" si="146"/>
        <v>5.7391338928838894E-6</v>
      </c>
      <c r="AT116" s="5">
        <f t="shared" si="147"/>
        <v>4.4129735812087882E-6</v>
      </c>
      <c r="AU116" s="5">
        <f t="shared" si="148"/>
        <v>2.2621689604411659E-6</v>
      </c>
      <c r="AV116" s="5">
        <f t="shared" si="149"/>
        <v>8.6972111515253873E-7</v>
      </c>
      <c r="AW116" s="5">
        <f t="shared" si="150"/>
        <v>3.5368809221047977E-9</v>
      </c>
      <c r="AX116" s="5">
        <f t="shared" si="151"/>
        <v>2.8963760872349597E-3</v>
      </c>
      <c r="AY116" s="5">
        <f t="shared" si="152"/>
        <v>8.9647451963755203E-4</v>
      </c>
      <c r="AZ116" s="5">
        <f t="shared" si="153"/>
        <v>1.3873656944989558E-4</v>
      </c>
      <c r="BA116" s="5">
        <f t="shared" si="154"/>
        <v>1.4313725808594961E-5</v>
      </c>
      <c r="BB116" s="5">
        <f t="shared" si="155"/>
        <v>1.1075815158325857E-6</v>
      </c>
      <c r="BC116" s="5">
        <f t="shared" si="156"/>
        <v>6.8562823159705372E-8</v>
      </c>
      <c r="BD116" s="5">
        <f t="shared" si="157"/>
        <v>1.9251436321809607E-7</v>
      </c>
      <c r="BE116" s="5">
        <f t="shared" si="158"/>
        <v>2.9605888788832216E-7</v>
      </c>
      <c r="BF116" s="5">
        <f t="shared" si="159"/>
        <v>2.2764759894401237E-7</v>
      </c>
      <c r="BG116" s="5">
        <f t="shared" si="160"/>
        <v>1.1669621917587889E-7</v>
      </c>
      <c r="BH116" s="5">
        <f t="shared" si="161"/>
        <v>4.4865422367008948E-8</v>
      </c>
      <c r="BI116" s="5">
        <f t="shared" si="162"/>
        <v>1.3799289391793245E-8</v>
      </c>
      <c r="BJ116" s="8">
        <f t="shared" si="163"/>
        <v>0.68568702021465111</v>
      </c>
      <c r="BK116" s="8">
        <f t="shared" si="164"/>
        <v>0.24300450955764363</v>
      </c>
      <c r="BL116" s="8">
        <f t="shared" si="165"/>
        <v>7.0358390577594326E-2</v>
      </c>
      <c r="BM116" s="8">
        <f t="shared" si="166"/>
        <v>0.2810267905305297</v>
      </c>
      <c r="BN116" s="8">
        <f t="shared" si="167"/>
        <v>0.71790576276178675</v>
      </c>
    </row>
    <row r="117" spans="1:66" x14ac:dyDescent="0.25">
      <c r="A117" t="s">
        <v>32</v>
      </c>
      <c r="B117" t="s">
        <v>330</v>
      </c>
      <c r="C117" t="s">
        <v>212</v>
      </c>
      <c r="D117" t="s">
        <v>494</v>
      </c>
      <c r="E117">
        <f>VLOOKUP(A117,home!$A$2:$E$405,3,FALSE)</f>
        <v>1.2292993630573199</v>
      </c>
      <c r="F117">
        <f>VLOOKUP(B117,home!$B$2:$E$405,3,FALSE)</f>
        <v>0.71</v>
      </c>
      <c r="G117">
        <f>VLOOKUP(C117,away!$B$2:$E$405,4,FALSE)</f>
        <v>1.27</v>
      </c>
      <c r="H117">
        <f>VLOOKUP(A117,away!$A$2:$E$405,3,FALSE)</f>
        <v>1.1337579617834399</v>
      </c>
      <c r="I117">
        <f>VLOOKUP(C117,away!$B$2:$E$405,3,FALSE)</f>
        <v>0.99</v>
      </c>
      <c r="J117">
        <f>VLOOKUP(B117,home!$B$2:$E$405,4,FALSE)</f>
        <v>0.77</v>
      </c>
      <c r="K117" s="3">
        <f t="shared" si="112"/>
        <v>1.1084592356687852</v>
      </c>
      <c r="L117" s="3">
        <f t="shared" si="113"/>
        <v>0.86426369426751637</v>
      </c>
      <c r="M117" s="5">
        <f t="shared" si="114"/>
        <v>0.13907764148830876</v>
      </c>
      <c r="N117" s="5">
        <f t="shared" si="115"/>
        <v>0.15416189618274806</v>
      </c>
      <c r="O117" s="5">
        <f t="shared" si="116"/>
        <v>0.12019975622269893</v>
      </c>
      <c r="P117" s="5">
        <f t="shared" si="117"/>
        <v>0.13323652991018717</v>
      </c>
      <c r="Q117" s="5">
        <f t="shared" si="118"/>
        <v>8.5441088805989801E-2</v>
      </c>
      <c r="R117" s="5">
        <f t="shared" si="119"/>
        <v>5.1942142681542333E-2</v>
      </c>
      <c r="S117" s="5">
        <f t="shared" si="120"/>
        <v>3.1910184686300712E-2</v>
      </c>
      <c r="T117" s="5">
        <f t="shared" si="121"/>
        <v>7.3843631053703673E-2</v>
      </c>
      <c r="U117" s="5">
        <f t="shared" si="122"/>
        <v>5.7575747775781394E-2</v>
      </c>
      <c r="V117" s="5">
        <f t="shared" si="123"/>
        <v>3.3966656888741479E-3</v>
      </c>
      <c r="W117" s="5">
        <f t="shared" si="124"/>
        <v>3.1569321330865416E-2</v>
      </c>
      <c r="X117" s="5">
        <f t="shared" si="125"/>
        <v>2.728421827893205E-2</v>
      </c>
      <c r="Y117" s="5">
        <f t="shared" si="126"/>
        <v>1.1790379642475554E-2</v>
      </c>
      <c r="Z117" s="5">
        <f t="shared" si="127"/>
        <v>1.4963902707373408E-2</v>
      </c>
      <c r="AA117" s="5">
        <f t="shared" si="128"/>
        <v>1.6586876157637192E-2</v>
      </c>
      <c r="AB117" s="5">
        <f t="shared" si="129"/>
        <v>9.192938033913663E-3</v>
      </c>
      <c r="AC117" s="5">
        <f t="shared" si="130"/>
        <v>2.0337558611489238E-4</v>
      </c>
      <c r="AD117" s="5">
        <f t="shared" si="131"/>
        <v>8.7483264482483367E-3</v>
      </c>
      <c r="AE117" s="5">
        <f t="shared" si="132"/>
        <v>7.5608609348213271E-3</v>
      </c>
      <c r="AF117" s="5">
        <f t="shared" si="133"/>
        <v>3.2672888016858134E-3</v>
      </c>
      <c r="AG117" s="5">
        <f t="shared" si="134"/>
        <v>9.4126636332795611E-4</v>
      </c>
      <c r="AH117" s="5">
        <f t="shared" si="135"/>
        <v>3.2331894586335574E-3</v>
      </c>
      <c r="AI117" s="5">
        <f t="shared" si="136"/>
        <v>3.583858716089326E-3</v>
      </c>
      <c r="AJ117" s="5">
        <f t="shared" si="137"/>
        <v>1.9862806465906447E-3</v>
      </c>
      <c r="AK117" s="5">
        <f t="shared" si="138"/>
        <v>7.3390370911452225E-4</v>
      </c>
      <c r="AL117" s="5">
        <f t="shared" si="139"/>
        <v>7.7933611966454163E-6</v>
      </c>
      <c r="AM117" s="5">
        <f t="shared" si="140"/>
        <v>1.9394326496412731E-3</v>
      </c>
      <c r="AN117" s="5">
        <f t="shared" si="141"/>
        <v>1.6761812265620045E-3</v>
      </c>
      <c r="AO117" s="5">
        <f t="shared" si="142"/>
        <v>7.2433128956516735E-4</v>
      </c>
      <c r="AP117" s="5">
        <f t="shared" si="143"/>
        <v>2.086710787310486E-4</v>
      </c>
      <c r="AQ117" s="5">
        <f t="shared" si="144"/>
        <v>4.5086709347720951E-5</v>
      </c>
      <c r="AR117" s="5">
        <f t="shared" si="145"/>
        <v>5.5886565315708611E-4</v>
      </c>
      <c r="AS117" s="5">
        <f t="shared" si="146"/>
        <v>6.1947979474003998E-4</v>
      </c>
      <c r="AT117" s="5">
        <f t="shared" si="147"/>
        <v>3.4333404989490048E-4</v>
      </c>
      <c r="AU117" s="5">
        <f t="shared" si="148"/>
        <v>1.2685726617518998E-4</v>
      </c>
      <c r="AV117" s="5">
        <f t="shared" si="149"/>
        <v>3.5154027075895666E-5</v>
      </c>
      <c r="AW117" s="5">
        <f t="shared" si="150"/>
        <v>2.0739023322711347E-7</v>
      </c>
      <c r="AX117" s="5">
        <f t="shared" si="151"/>
        <v>3.5829700540874256E-4</v>
      </c>
      <c r="AY117" s="5">
        <f t="shared" si="152"/>
        <v>3.0966309353954813E-4</v>
      </c>
      <c r="AZ117" s="5">
        <f t="shared" si="153"/>
        <v>1.3381528460039866E-4</v>
      </c>
      <c r="BA117" s="5">
        <f t="shared" si="154"/>
        <v>3.855056407273322E-5</v>
      </c>
      <c r="BB117" s="5">
        <f t="shared" si="155"/>
        <v>8.329463230399251E-6</v>
      </c>
      <c r="BC117" s="5">
        <f t="shared" si="156"/>
        <v>1.4397705325540599E-6</v>
      </c>
      <c r="BD117" s="5">
        <f t="shared" si="157"/>
        <v>8.0501215666128586E-5</v>
      </c>
      <c r="BE117" s="5">
        <f t="shared" si="158"/>
        <v>8.9232315987684927E-5</v>
      </c>
      <c r="BF117" s="5">
        <f t="shared" si="159"/>
        <v>4.9455192388332397E-5</v>
      </c>
      <c r="BG117" s="5">
        <f t="shared" si="160"/>
        <v>1.8273021584874549E-5</v>
      </c>
      <c r="BH117" s="5">
        <f t="shared" si="161"/>
        <v>5.0637248848323127E-6</v>
      </c>
      <c r="BI117" s="5">
        <f t="shared" si="162"/>
        <v>1.1225865230956463E-6</v>
      </c>
      <c r="BJ117" s="8">
        <f t="shared" si="163"/>
        <v>0.41005207597802956</v>
      </c>
      <c r="BK117" s="8">
        <f t="shared" si="164"/>
        <v>0.3081418538145218</v>
      </c>
      <c r="BL117" s="8">
        <f t="shared" si="165"/>
        <v>0.26696203225007953</v>
      </c>
      <c r="BM117" s="8">
        <f t="shared" si="166"/>
        <v>0.31575135375522306</v>
      </c>
      <c r="BN117" s="8">
        <f t="shared" si="167"/>
        <v>0.68405905529147504</v>
      </c>
    </row>
    <row r="118" spans="1:66" x14ac:dyDescent="0.25">
      <c r="A118" t="s">
        <v>213</v>
      </c>
      <c r="B118" t="s">
        <v>214</v>
      </c>
      <c r="C118" t="s">
        <v>223</v>
      </c>
      <c r="D118" t="s">
        <v>494</v>
      </c>
      <c r="E118">
        <f>VLOOKUP(A118,home!$A$2:$E$405,3,FALSE)</f>
        <v>1.25308641975309</v>
      </c>
      <c r="F118">
        <f>VLOOKUP(B118,home!$B$2:$E$405,3,FALSE)</f>
        <v>1.6</v>
      </c>
      <c r="G118">
        <f>VLOOKUP(C118,away!$B$2:$E$405,4,FALSE)</f>
        <v>0.8</v>
      </c>
      <c r="H118">
        <f>VLOOKUP(A118,away!$A$2:$E$405,3,FALSE)</f>
        <v>1.2160493827160499</v>
      </c>
      <c r="I118">
        <f>VLOOKUP(C118,away!$B$2:$E$405,3,FALSE)</f>
        <v>0.92</v>
      </c>
      <c r="J118">
        <f>VLOOKUP(B118,home!$B$2:$E$405,4,FALSE)</f>
        <v>0.59</v>
      </c>
      <c r="K118" s="3">
        <f t="shared" si="112"/>
        <v>1.6039506172839553</v>
      </c>
      <c r="L118" s="3">
        <f t="shared" si="113"/>
        <v>0.66007160493827188</v>
      </c>
      <c r="M118" s="5">
        <f t="shared" si="114"/>
        <v>0.10393160689073727</v>
      </c>
      <c r="N118" s="5">
        <f t="shared" si="115"/>
        <v>0.1667011650277114</v>
      </c>
      <c r="O118" s="5">
        <f t="shared" si="116"/>
        <v>6.860230256418251E-2</v>
      </c>
      <c r="P118" s="5">
        <f t="shared" si="117"/>
        <v>0.1100347055449212</v>
      </c>
      <c r="Q118" s="5">
        <f t="shared" si="118"/>
        <v>0.13369021827407615</v>
      </c>
      <c r="R118" s="5">
        <f t="shared" si="119"/>
        <v>2.2641215978000433E-2</v>
      </c>
      <c r="S118" s="5">
        <f t="shared" si="120"/>
        <v>2.9124047983512379E-2</v>
      </c>
      <c r="T118" s="5">
        <f t="shared" si="121"/>
        <v>8.8245116940717336E-2</v>
      </c>
      <c r="U118" s="5">
        <f t="shared" si="122"/>
        <v>3.6315392343973144E-2</v>
      </c>
      <c r="V118" s="5">
        <f t="shared" si="123"/>
        <v>3.4260308720896289E-3</v>
      </c>
      <c r="W118" s="5">
        <f t="shared" si="124"/>
        <v>7.1477502708510388E-2</v>
      </c>
      <c r="X118" s="5">
        <f t="shared" si="125"/>
        <v>4.7180269929786134E-2</v>
      </c>
      <c r="Y118" s="5">
        <f t="shared" si="126"/>
        <v>1.5571178246987408E-2</v>
      </c>
      <c r="Z118" s="5">
        <f t="shared" si="127"/>
        <v>4.9816079227842638E-3</v>
      </c>
      <c r="AA118" s="5">
        <f t="shared" si="128"/>
        <v>7.9902531028164629E-3</v>
      </c>
      <c r="AB118" s="5">
        <f t="shared" si="129"/>
        <v>6.4079856982587535E-3</v>
      </c>
      <c r="AC118" s="5">
        <f t="shared" si="130"/>
        <v>2.267009463459653E-4</v>
      </c>
      <c r="AD118" s="5">
        <f t="shared" si="131"/>
        <v>2.8661596147807708E-2</v>
      </c>
      <c r="AE118" s="5">
        <f t="shared" si="132"/>
        <v>1.8918705769376026E-2</v>
      </c>
      <c r="AF118" s="5">
        <f t="shared" si="133"/>
        <v>6.2438502402734873E-3</v>
      </c>
      <c r="AG118" s="5">
        <f t="shared" si="134"/>
        <v>1.3737960830305118E-3</v>
      </c>
      <c r="AH118" s="5">
        <f t="shared" si="135"/>
        <v>8.2205448419135488E-4</v>
      </c>
      <c r="AI118" s="5">
        <f t="shared" si="136"/>
        <v>1.3185347973597671E-3</v>
      </c>
      <c r="AJ118" s="5">
        <f t="shared" si="137"/>
        <v>1.0574323510677869E-3</v>
      </c>
      <c r="AK118" s="5">
        <f t="shared" si="138"/>
        <v>5.6535642407706701E-4</v>
      </c>
      <c r="AL118" s="5">
        <f t="shared" si="139"/>
        <v>9.6005335139897493E-6</v>
      </c>
      <c r="AM118" s="5">
        <f t="shared" si="140"/>
        <v>9.1943569667239204E-3</v>
      </c>
      <c r="AN118" s="5">
        <f t="shared" si="141"/>
        <v>6.0689339594008403E-3</v>
      </c>
      <c r="AO118" s="5">
        <f t="shared" si="142"/>
        <v>2.0029654894230466E-3</v>
      </c>
      <c r="AP118" s="5">
        <f t="shared" si="143"/>
        <v>4.4070021507981385E-4</v>
      </c>
      <c r="AQ118" s="5">
        <f t="shared" si="144"/>
        <v>7.2723424566093574E-5</v>
      </c>
      <c r="AR118" s="5">
        <f t="shared" si="145"/>
        <v>1.0852296454537821E-4</v>
      </c>
      <c r="AS118" s="5">
        <f t="shared" si="146"/>
        <v>1.7406547597204413E-4</v>
      </c>
      <c r="AT118" s="5">
        <f t="shared" si="147"/>
        <v>1.395962138165929E-4</v>
      </c>
      <c r="AU118" s="5">
        <f t="shared" si="148"/>
        <v>7.4635144440542392E-5</v>
      </c>
      <c r="AV118" s="5">
        <f t="shared" si="149"/>
        <v>2.9927771499121285E-5</v>
      </c>
      <c r="AW118" s="5">
        <f t="shared" si="150"/>
        <v>2.8234162560507199E-7</v>
      </c>
      <c r="AX118" s="5">
        <f t="shared" si="151"/>
        <v>2.4578824220509799E-3</v>
      </c>
      <c r="AY118" s="5">
        <f t="shared" si="152"/>
        <v>1.6223783950727573E-3</v>
      </c>
      <c r="AZ118" s="5">
        <f t="shared" si="153"/>
        <v>5.3544295552642623E-4</v>
      </c>
      <c r="BA118" s="5">
        <f t="shared" si="154"/>
        <v>1.1781023033573998E-4</v>
      </c>
      <c r="BB118" s="5">
        <f t="shared" si="155"/>
        <v>1.9440796953964841E-5</v>
      </c>
      <c r="BC118" s="5">
        <f t="shared" si="156"/>
        <v>2.5664636093365287E-6</v>
      </c>
      <c r="BD118" s="5">
        <f t="shared" si="157"/>
        <v>1.1938821230021157E-5</v>
      </c>
      <c r="BE118" s="5">
        <f t="shared" si="158"/>
        <v>1.9149279681535224E-5</v>
      </c>
      <c r="BF118" s="5">
        <f t="shared" si="159"/>
        <v>1.5357249482870766E-5</v>
      </c>
      <c r="BG118" s="5">
        <f t="shared" si="160"/>
        <v>8.2107565959447573E-6</v>
      </c>
      <c r="BH118" s="5">
        <f t="shared" si="161"/>
        <v>3.2924120276084751E-6</v>
      </c>
      <c r="BI118" s="5">
        <f t="shared" si="162"/>
        <v>1.0561732608071465E-6</v>
      </c>
      <c r="BJ118" s="8">
        <f t="shared" si="163"/>
        <v>0.60059860068701953</v>
      </c>
      <c r="BK118" s="8">
        <f t="shared" si="164"/>
        <v>0.24837507116619317</v>
      </c>
      <c r="BL118" s="8">
        <f t="shared" si="165"/>
        <v>0.14630628000647972</v>
      </c>
      <c r="BM118" s="8">
        <f t="shared" si="166"/>
        <v>0.39303824944940063</v>
      </c>
      <c r="BN118" s="8">
        <f t="shared" si="167"/>
        <v>0.60560121427962899</v>
      </c>
    </row>
    <row r="119" spans="1:66" x14ac:dyDescent="0.25">
      <c r="A119" t="s">
        <v>213</v>
      </c>
      <c r="B119" t="s">
        <v>217</v>
      </c>
      <c r="C119" t="s">
        <v>218</v>
      </c>
      <c r="D119" t="s">
        <v>494</v>
      </c>
      <c r="E119">
        <f>VLOOKUP(A119,home!$A$2:$E$405,3,FALSE)</f>
        <v>1.25308641975309</v>
      </c>
      <c r="F119">
        <f>VLOOKUP(B119,home!$B$2:$E$405,3,FALSE)</f>
        <v>0.86</v>
      </c>
      <c r="G119">
        <f>VLOOKUP(C119,away!$B$2:$E$405,4,FALSE)</f>
        <v>0.51</v>
      </c>
      <c r="H119">
        <f>VLOOKUP(A119,away!$A$2:$E$405,3,FALSE)</f>
        <v>1.2160493827160499</v>
      </c>
      <c r="I119">
        <f>VLOOKUP(C119,away!$B$2:$E$405,3,FALSE)</f>
        <v>1.25</v>
      </c>
      <c r="J119">
        <f>VLOOKUP(B119,home!$B$2:$E$405,4,FALSE)</f>
        <v>1.17</v>
      </c>
      <c r="K119" s="3">
        <f t="shared" si="112"/>
        <v>0.54960370370370526</v>
      </c>
      <c r="L119" s="3">
        <f t="shared" si="113"/>
        <v>1.7784722222222229</v>
      </c>
      <c r="M119" s="5">
        <f t="shared" si="114"/>
        <v>9.7483131526985137E-2</v>
      </c>
      <c r="N119" s="5">
        <f t="shared" si="115"/>
        <v>5.3577090135866472E-2</v>
      </c>
      <c r="O119" s="5">
        <f t="shared" si="116"/>
        <v>0.17337104155597849</v>
      </c>
      <c r="P119" s="5">
        <f t="shared" si="117"/>
        <v>9.5285366554134776E-2</v>
      </c>
      <c r="Q119" s="5">
        <f t="shared" si="118"/>
        <v>1.4723083586169729E-2</v>
      </c>
      <c r="R119" s="5">
        <f t="shared" si="119"/>
        <v>0.15416779077252121</v>
      </c>
      <c r="S119" s="5">
        <f t="shared" si="120"/>
        <v>2.3284287591957657E-2</v>
      </c>
      <c r="T119" s="5">
        <f t="shared" si="121"/>
        <v>2.6184595183458812E-2</v>
      </c>
      <c r="U119" s="5">
        <f t="shared" si="122"/>
        <v>8.4731188800395582E-2</v>
      </c>
      <c r="V119" s="5">
        <f t="shared" si="123"/>
        <v>2.5288157190758165E-3</v>
      </c>
      <c r="W119" s="5">
        <f t="shared" si="124"/>
        <v>2.6972870896327045E-3</v>
      </c>
      <c r="X119" s="5">
        <f t="shared" si="125"/>
        <v>4.7970501642703878E-3</v>
      </c>
      <c r="Y119" s="5">
        <f t="shared" si="126"/>
        <v>4.2657102328807189E-3</v>
      </c>
      <c r="Z119" s="5">
        <f t="shared" si="127"/>
        <v>9.1394377816765529E-2</v>
      </c>
      <c r="AA119" s="5">
        <f t="shared" si="128"/>
        <v>5.0230688545790096E-2</v>
      </c>
      <c r="AB119" s="5">
        <f t="shared" si="129"/>
        <v>1.3803486232176757E-2</v>
      </c>
      <c r="AC119" s="5">
        <f t="shared" si="130"/>
        <v>1.5448771044127712E-4</v>
      </c>
      <c r="AD119" s="5">
        <f t="shared" si="131"/>
        <v>3.7060974360358061E-4</v>
      </c>
      <c r="AE119" s="5">
        <f t="shared" si="132"/>
        <v>6.5911913428386832E-4</v>
      </c>
      <c r="AF119" s="5">
        <f t="shared" si="133"/>
        <v>5.8611253572950954E-4</v>
      </c>
      <c r="AG119" s="5">
        <f t="shared" si="134"/>
        <v>3.4746162129705436E-4</v>
      </c>
      <c r="AH119" s="5">
        <f t="shared" si="135"/>
        <v>4.0635590553600096E-2</v>
      </c>
      <c r="AI119" s="5">
        <f t="shared" si="136"/>
        <v>2.2333471070445914E-2</v>
      </c>
      <c r="AJ119" s="5">
        <f t="shared" si="137"/>
        <v>6.1372792084383124E-3</v>
      </c>
      <c r="AK119" s="5">
        <f t="shared" si="138"/>
        <v>1.1243571278738136E-3</v>
      </c>
      <c r="AL119" s="5">
        <f t="shared" si="139"/>
        <v>6.0401909076674522E-6</v>
      </c>
      <c r="AM119" s="5">
        <f t="shared" si="140"/>
        <v>4.0737697542641717E-5</v>
      </c>
      <c r="AN119" s="5">
        <f t="shared" si="141"/>
        <v>7.2450863476878811E-5</v>
      </c>
      <c r="AO119" s="5">
        <f t="shared" si="142"/>
        <v>6.4425924084821773E-5</v>
      </c>
      <c r="AP119" s="5">
        <f t="shared" si="143"/>
        <v>3.8193238791951082E-5</v>
      </c>
      <c r="AQ119" s="5">
        <f t="shared" si="144"/>
        <v>1.6981403567046306E-5</v>
      </c>
      <c r="AR119" s="5">
        <f t="shared" si="145"/>
        <v>1.4453853806634722E-2</v>
      </c>
      <c r="AS119" s="5">
        <f t="shared" si="146"/>
        <v>7.9438915849183427E-3</v>
      </c>
      <c r="AT119" s="5">
        <f t="shared" si="147"/>
        <v>2.1829961184459084E-3</v>
      </c>
      <c r="AU119" s="5">
        <f t="shared" si="148"/>
        <v>3.9992758395622789E-4</v>
      </c>
      <c r="AV119" s="5">
        <f t="shared" si="149"/>
        <v>5.495042033890435E-5</v>
      </c>
      <c r="AW119" s="5">
        <f t="shared" si="150"/>
        <v>1.6400039783484758E-7</v>
      </c>
      <c r="AX119" s="5">
        <f t="shared" si="151"/>
        <v>3.7315982416328673E-6</v>
      </c>
      <c r="AY119" s="5">
        <f t="shared" si="152"/>
        <v>6.6365438172373445E-6</v>
      </c>
      <c r="AZ119" s="5">
        <f t="shared" si="153"/>
        <v>5.9014544152586276E-6</v>
      </c>
      <c r="BA119" s="5">
        <f t="shared" si="154"/>
        <v>3.4985242494160543E-6</v>
      </c>
      <c r="BB119" s="5">
        <f t="shared" si="155"/>
        <v>1.5555070490893256E-6</v>
      </c>
      <c r="BC119" s="5">
        <f t="shared" si="156"/>
        <v>5.5328521565524574E-7</v>
      </c>
      <c r="BD119" s="5">
        <f t="shared" si="157"/>
        <v>4.2842962498601265E-3</v>
      </c>
      <c r="BE119" s="5">
        <f t="shared" si="158"/>
        <v>2.3546650866870206E-3</v>
      </c>
      <c r="BF119" s="5">
        <f t="shared" si="159"/>
        <v>6.4706632631249619E-4</v>
      </c>
      <c r="BG119" s="5">
        <f t="shared" si="160"/>
        <v>1.1854334982776607E-4</v>
      </c>
      <c r="BH119" s="5">
        <f t="shared" si="161"/>
        <v>1.6287966028696058E-5</v>
      </c>
      <c r="BI119" s="5">
        <f t="shared" si="162"/>
        <v>1.7903852910342978E-6</v>
      </c>
      <c r="BJ119" s="8">
        <f t="shared" si="163"/>
        <v>0.10846278546764443</v>
      </c>
      <c r="BK119" s="8">
        <f t="shared" si="164"/>
        <v>0.21874876583731956</v>
      </c>
      <c r="BL119" s="8">
        <f t="shared" si="165"/>
        <v>0.57899316274552159</v>
      </c>
      <c r="BM119" s="8">
        <f t="shared" si="166"/>
        <v>0.4089851151921759</v>
      </c>
      <c r="BN119" s="8">
        <f t="shared" si="167"/>
        <v>0.58860750413165586</v>
      </c>
    </row>
    <row r="120" spans="1:66" x14ac:dyDescent="0.25">
      <c r="A120" t="s">
        <v>213</v>
      </c>
      <c r="B120" t="s">
        <v>219</v>
      </c>
      <c r="C120" t="s">
        <v>222</v>
      </c>
      <c r="D120" t="s">
        <v>494</v>
      </c>
      <c r="E120">
        <f>VLOOKUP(A120,home!$A$2:$E$405,3,FALSE)</f>
        <v>1.25308641975309</v>
      </c>
      <c r="F120">
        <f>VLOOKUP(B120,home!$B$2:$E$405,3,FALSE)</f>
        <v>1.04</v>
      </c>
      <c r="G120">
        <f>VLOOKUP(C120,away!$B$2:$E$405,4,FALSE)</f>
        <v>1.38</v>
      </c>
      <c r="H120">
        <f>VLOOKUP(A120,away!$A$2:$E$405,3,FALSE)</f>
        <v>1.2160493827160499</v>
      </c>
      <c r="I120">
        <f>VLOOKUP(C120,away!$B$2:$E$405,3,FALSE)</f>
        <v>1.17</v>
      </c>
      <c r="J120">
        <f>VLOOKUP(B120,home!$B$2:$E$405,4,FALSE)</f>
        <v>1.2</v>
      </c>
      <c r="K120" s="3">
        <f t="shared" si="112"/>
        <v>1.7984296296296347</v>
      </c>
      <c r="L120" s="3">
        <f t="shared" si="113"/>
        <v>1.707333333333334</v>
      </c>
      <c r="M120" s="5">
        <f t="shared" si="114"/>
        <v>3.0023857512032043E-2</v>
      </c>
      <c r="N120" s="5">
        <f t="shared" si="115"/>
        <v>5.3995794945416703E-2</v>
      </c>
      <c r="O120" s="5">
        <f t="shared" si="116"/>
        <v>5.1260732725542726E-2</v>
      </c>
      <c r="P120" s="5">
        <f t="shared" si="117"/>
        <v>9.2188820570141494E-2</v>
      </c>
      <c r="Q120" s="5">
        <f t="shared" si="118"/>
        <v>4.8553818752621748E-2</v>
      </c>
      <c r="R120" s="5">
        <f t="shared" si="119"/>
        <v>4.3759578836705004E-2</v>
      </c>
      <c r="S120" s="5">
        <f t="shared" si="120"/>
        <v>7.0766877929558755E-2</v>
      </c>
      <c r="T120" s="5">
        <f t="shared" si="121"/>
        <v>8.2897553216976227E-2</v>
      </c>
      <c r="U120" s="5">
        <f t="shared" si="122"/>
        <v>7.8698523160044165E-2</v>
      </c>
      <c r="V120" s="5">
        <f t="shared" si="123"/>
        <v>2.4143448104904725E-2</v>
      </c>
      <c r="W120" s="5">
        <f t="shared" si="124"/>
        <v>2.910687542546064E-2</v>
      </c>
      <c r="X120" s="5">
        <f t="shared" si="125"/>
        <v>4.9695138643069819E-2</v>
      </c>
      <c r="Y120" s="5">
        <f t="shared" si="126"/>
        <v>4.2423083354967299E-2</v>
      </c>
      <c r="Z120" s="5">
        <f t="shared" si="127"/>
        <v>2.4904062533511451E-2</v>
      </c>
      <c r="AA120" s="5">
        <f t="shared" si="128"/>
        <v>4.4788203958416255E-2</v>
      </c>
      <c r="AB120" s="5">
        <f t="shared" si="129"/>
        <v>4.0274216528355555E-2</v>
      </c>
      <c r="AC120" s="5">
        <f t="shared" si="130"/>
        <v>4.6333070384019116E-3</v>
      </c>
      <c r="AD120" s="5">
        <f t="shared" si="131"/>
        <v>1.3086666797771781E-2</v>
      </c>
      <c r="AE120" s="5">
        <f t="shared" si="132"/>
        <v>2.2343302446062363E-2</v>
      </c>
      <c r="AF120" s="5">
        <f t="shared" si="133"/>
        <v>1.907373252145525E-2</v>
      </c>
      <c r="AG120" s="5">
        <f t="shared" si="134"/>
        <v>1.0855073108321534E-2</v>
      </c>
      <c r="AH120" s="5">
        <f t="shared" si="135"/>
        <v>1.0629884024720478E-2</v>
      </c>
      <c r="AI120" s="5">
        <f t="shared" si="136"/>
        <v>1.911709838958402E-2</v>
      </c>
      <c r="AJ120" s="5">
        <f t="shared" si="137"/>
        <v>1.719037808818644E-2</v>
      </c>
      <c r="AK120" s="5">
        <f t="shared" si="138"/>
        <v>1.030522843277684E-2</v>
      </c>
      <c r="AL120" s="5">
        <f t="shared" si="139"/>
        <v>5.6906626477084947E-4</v>
      </c>
      <c r="AM120" s="5">
        <f t="shared" si="140"/>
        <v>4.707089864440627E-3</v>
      </c>
      <c r="AN120" s="5">
        <f t="shared" si="141"/>
        <v>8.0365714285549669E-3</v>
      </c>
      <c r="AO120" s="5">
        <f t="shared" si="142"/>
        <v>6.8605531428430951E-3</v>
      </c>
      <c r="AP120" s="5">
        <f t="shared" si="143"/>
        <v>3.9044170219602599E-3</v>
      </c>
      <c r="AQ120" s="5">
        <f t="shared" si="144"/>
        <v>1.6665353322067053E-3</v>
      </c>
      <c r="AR120" s="5">
        <f t="shared" si="145"/>
        <v>3.6297510649745514E-3</v>
      </c>
      <c r="AS120" s="5">
        <f t="shared" si="146"/>
        <v>6.5278518634299537E-3</v>
      </c>
      <c r="AT120" s="5">
        <f t="shared" si="147"/>
        <v>5.8699411045127275E-3</v>
      </c>
      <c r="AU120" s="5">
        <f t="shared" si="148"/>
        <v>3.5188920021788639E-3</v>
      </c>
      <c r="AV120" s="5">
        <f t="shared" si="149"/>
        <v>1.5821199100463053E-3</v>
      </c>
      <c r="AW120" s="5">
        <f t="shared" si="150"/>
        <v>4.8536908203803311E-5</v>
      </c>
      <c r="AX120" s="5">
        <f t="shared" si="151"/>
        <v>1.4108949802565608E-3</v>
      </c>
      <c r="AY120" s="5">
        <f t="shared" si="152"/>
        <v>2.4088680296247022E-3</v>
      </c>
      <c r="AZ120" s="5">
        <f t="shared" si="153"/>
        <v>2.0563703412896221E-3</v>
      </c>
      <c r="BA120" s="5">
        <f t="shared" si="154"/>
        <v>1.1703032097872719E-3</v>
      </c>
      <c r="BB120" s="5">
        <f t="shared" si="155"/>
        <v>4.9952442004420092E-4</v>
      </c>
      <c r="BC120" s="5">
        <f t="shared" si="156"/>
        <v>1.7057093863109306E-4</v>
      </c>
      <c r="BD120" s="5">
        <f t="shared" si="157"/>
        <v>1.032865830822204E-3</v>
      </c>
      <c r="BE120" s="5">
        <f t="shared" si="158"/>
        <v>1.8575365135826811E-3</v>
      </c>
      <c r="BF120" s="5">
        <f t="shared" si="159"/>
        <v>1.6703243520730124E-3</v>
      </c>
      <c r="BG120" s="5">
        <f t="shared" si="160"/>
        <v>1.0013202686200088E-3</v>
      </c>
      <c r="BH120" s="5">
        <f t="shared" si="161"/>
        <v>4.5020100995873252E-4</v>
      </c>
      <c r="BI120" s="5">
        <f t="shared" si="162"/>
        <v>1.619309671197941E-4</v>
      </c>
      <c r="BJ120" s="8">
        <f t="shared" si="163"/>
        <v>0.40492273792176242</v>
      </c>
      <c r="BK120" s="8">
        <f t="shared" si="164"/>
        <v>0.22473424544943449</v>
      </c>
      <c r="BL120" s="8">
        <f t="shared" si="165"/>
        <v>0.34332657903165031</v>
      </c>
      <c r="BM120" s="8">
        <f t="shared" si="166"/>
        <v>0.67574469047247787</v>
      </c>
      <c r="BN120" s="8">
        <f t="shared" si="167"/>
        <v>0.31978260334245973</v>
      </c>
    </row>
    <row r="121" spans="1:66" x14ac:dyDescent="0.25">
      <c r="A121" t="s">
        <v>213</v>
      </c>
      <c r="B121" t="s">
        <v>215</v>
      </c>
      <c r="C121" t="s">
        <v>221</v>
      </c>
      <c r="D121" t="s">
        <v>494</v>
      </c>
      <c r="E121">
        <f>VLOOKUP(A121,home!$A$2:$E$405,3,FALSE)</f>
        <v>1.25308641975309</v>
      </c>
      <c r="F121">
        <f>VLOOKUP(B121,home!$B$2:$E$405,3,FALSE)</f>
        <v>0.91</v>
      </c>
      <c r="G121">
        <f>VLOOKUP(C121,away!$B$2:$E$405,4,FALSE)</f>
        <v>0.74</v>
      </c>
      <c r="H121">
        <f>VLOOKUP(A121,away!$A$2:$E$405,3,FALSE)</f>
        <v>1.2160493827160499</v>
      </c>
      <c r="I121">
        <f>VLOOKUP(C121,away!$B$2:$E$405,3,FALSE)</f>
        <v>0.61</v>
      </c>
      <c r="J121">
        <f>VLOOKUP(B121,home!$B$2:$E$405,4,FALSE)</f>
        <v>1</v>
      </c>
      <c r="K121" s="3">
        <f t="shared" si="112"/>
        <v>0.8438283950617308</v>
      </c>
      <c r="L121" s="3">
        <f t="shared" si="113"/>
        <v>0.74179012345679041</v>
      </c>
      <c r="M121" s="5">
        <f t="shared" si="114"/>
        <v>0.20482106830628558</v>
      </c>
      <c r="N121" s="5">
        <f t="shared" si="115"/>
        <v>0.17283383334372207</v>
      </c>
      <c r="O121" s="5">
        <f t="shared" si="116"/>
        <v>0.1519342455454713</v>
      </c>
      <c r="P121" s="5">
        <f t="shared" si="117"/>
        <v>0.12820643057354994</v>
      </c>
      <c r="Q121" s="5">
        <f t="shared" si="118"/>
        <v>7.2921048101399821E-2</v>
      </c>
      <c r="R121" s="5">
        <f t="shared" si="119"/>
        <v>5.6351661380244722E-2</v>
      </c>
      <c r="S121" s="5">
        <f t="shared" si="120"/>
        <v>2.0062497691681631E-2</v>
      </c>
      <c r="T121" s="5">
        <f t="shared" si="121"/>
        <v>5.4092113273735934E-2</v>
      </c>
      <c r="U121" s="5">
        <f t="shared" si="122"/>
        <v>4.7551131981554015E-2</v>
      </c>
      <c r="V121" s="5">
        <f t="shared" si="123"/>
        <v>1.3953323794656687E-3</v>
      </c>
      <c r="W121" s="5">
        <f t="shared" si="124"/>
        <v>2.0510950328541163E-2</v>
      </c>
      <c r="X121" s="5">
        <f t="shared" si="125"/>
        <v>1.5214820376424647E-2</v>
      </c>
      <c r="Y121" s="5">
        <f t="shared" si="126"/>
        <v>5.6431017427004638E-3</v>
      </c>
      <c r="Z121" s="5">
        <f t="shared" si="127"/>
        <v>1.3933701950748993E-2</v>
      </c>
      <c r="AA121" s="5">
        <f t="shared" si="128"/>
        <v>1.1757653354369029E-2</v>
      </c>
      <c r="AB121" s="5">
        <f t="shared" si="129"/>
        <v>4.960720879854697E-3</v>
      </c>
      <c r="AC121" s="5">
        <f t="shared" si="130"/>
        <v>5.4587458126952137E-5</v>
      </c>
      <c r="AD121" s="5">
        <f t="shared" si="131"/>
        <v>4.326930574230942E-3</v>
      </c>
      <c r="AE121" s="5">
        <f t="shared" si="132"/>
        <v>3.2096743648477319E-3</v>
      </c>
      <c r="AF121" s="5">
        <f t="shared" si="133"/>
        <v>1.190452371678247E-3</v>
      </c>
      <c r="AG121" s="5">
        <f t="shared" si="134"/>
        <v>2.9435527058554529E-4</v>
      </c>
      <c r="AH121" s="5">
        <f t="shared" si="135"/>
        <v>2.5839706225640538E-3</v>
      </c>
      <c r="AI121" s="5">
        <f t="shared" si="136"/>
        <v>2.1804277833248867E-3</v>
      </c>
      <c r="AJ121" s="5">
        <f t="shared" si="137"/>
        <v>9.1995343847552319E-4</v>
      </c>
      <c r="AK121" s="5">
        <f t="shared" si="138"/>
        <v>2.5876094450677387E-4</v>
      </c>
      <c r="AL121" s="5">
        <f t="shared" si="139"/>
        <v>1.3667467352673479E-6</v>
      </c>
      <c r="AM121" s="5">
        <f t="shared" si="140"/>
        <v>7.30237376399366E-4</v>
      </c>
      <c r="AN121" s="5">
        <f t="shared" si="141"/>
        <v>5.4168287359204856E-4</v>
      </c>
      <c r="AO121" s="5">
        <f t="shared" si="142"/>
        <v>2.0090750283813732E-4</v>
      </c>
      <c r="AP121" s="5">
        <f t="shared" si="143"/>
        <v>4.967706711123245E-5</v>
      </c>
      <c r="AQ121" s="5">
        <f t="shared" si="144"/>
        <v>9.2124894363530938E-6</v>
      </c>
      <c r="AR121" s="5">
        <f t="shared" si="145"/>
        <v>3.8335277742410187E-4</v>
      </c>
      <c r="AS121" s="5">
        <f t="shared" si="146"/>
        <v>3.2348395891623673E-4</v>
      </c>
      <c r="AT121" s="5">
        <f t="shared" si="147"/>
        <v>1.3648247494025146E-4</v>
      </c>
      <c r="AU121" s="5">
        <f t="shared" si="148"/>
        <v>3.8389262594295098E-5</v>
      </c>
      <c r="AV121" s="5">
        <f t="shared" si="149"/>
        <v>8.098487460636842E-6</v>
      </c>
      <c r="AW121" s="5">
        <f t="shared" si="150"/>
        <v>2.3764064718599748E-8</v>
      </c>
      <c r="AX121" s="5">
        <f t="shared" si="151"/>
        <v>1.0269917222352762E-4</v>
      </c>
      <c r="AY121" s="5">
        <f t="shared" si="152"/>
        <v>7.6181231642600739E-5</v>
      </c>
      <c r="AZ121" s="5">
        <f t="shared" si="153"/>
        <v>2.8255242612627572E-5</v>
      </c>
      <c r="BA121" s="5">
        <f t="shared" si="154"/>
        <v>6.9864866353075236E-6</v>
      </c>
      <c r="BB121" s="5">
        <f t="shared" si="155"/>
        <v>1.2956266959334958E-6</v>
      </c>
      <c r="BC121" s="5">
        <f t="shared" si="156"/>
        <v>1.9221661734608429E-7</v>
      </c>
      <c r="BD121" s="5">
        <f t="shared" si="157"/>
        <v>4.7394550682154662E-5</v>
      </c>
      <c r="BE121" s="5">
        <f t="shared" si="158"/>
        <v>3.9992867636794421E-5</v>
      </c>
      <c r="BF121" s="5">
        <f t="shared" si="159"/>
        <v>1.6873558655936235E-5</v>
      </c>
      <c r="BG121" s="5">
        <f t="shared" si="160"/>
        <v>4.7461293065395494E-6</v>
      </c>
      <c r="BH121" s="5">
        <f t="shared" si="161"/>
        <v>1.0012296688731784E-6</v>
      </c>
      <c r="BI121" s="5">
        <f t="shared" si="162"/>
        <v>1.689732049146885E-7</v>
      </c>
      <c r="BJ121" s="8">
        <f t="shared" si="163"/>
        <v>0.35198460703367113</v>
      </c>
      <c r="BK121" s="8">
        <f t="shared" si="164"/>
        <v>0.35461746438748765</v>
      </c>
      <c r="BL121" s="8">
        <f t="shared" si="165"/>
        <v>0.27949851020085581</v>
      </c>
      <c r="BM121" s="8">
        <f t="shared" si="166"/>
        <v>0.21288983885451213</v>
      </c>
      <c r="BN121" s="8">
        <f t="shared" si="167"/>
        <v>0.78706828725067346</v>
      </c>
    </row>
    <row r="122" spans="1:66" x14ac:dyDescent="0.25">
      <c r="A122" t="s">
        <v>37</v>
      </c>
      <c r="B122" t="s">
        <v>227</v>
      </c>
      <c r="C122" t="s">
        <v>224</v>
      </c>
      <c r="D122" t="s">
        <v>494</v>
      </c>
      <c r="E122">
        <f>VLOOKUP(A122,home!$A$2:$E$405,3,FALSE)</f>
        <v>1.77142857142857</v>
      </c>
      <c r="F122">
        <f>VLOOKUP(B122,home!$B$2:$E$405,3,FALSE)</f>
        <v>0.73</v>
      </c>
      <c r="G122">
        <f>VLOOKUP(C122,away!$B$2:$E$405,4,FALSE)</f>
        <v>1.22</v>
      </c>
      <c r="H122">
        <f>VLOOKUP(A122,away!$A$2:$E$405,3,FALSE)</f>
        <v>1.3142857142857101</v>
      </c>
      <c r="I122">
        <f>VLOOKUP(C122,away!$B$2:$E$405,3,FALSE)</f>
        <v>0.28000000000000003</v>
      </c>
      <c r="J122">
        <f>VLOOKUP(B122,home!$B$2:$E$405,4,FALSE)</f>
        <v>0.43</v>
      </c>
      <c r="K122" s="3">
        <f t="shared" si="112"/>
        <v>1.5776342857142844</v>
      </c>
      <c r="L122" s="3">
        <f t="shared" si="113"/>
        <v>0.15823999999999949</v>
      </c>
      <c r="M122" s="5">
        <f t="shared" si="114"/>
        <v>0.17624604350958614</v>
      </c>
      <c r="N122" s="5">
        <f t="shared" si="115"/>
        <v>0.2780518009622146</v>
      </c>
      <c r="O122" s="5">
        <f t="shared" si="116"/>
        <v>2.7889173924956819E-2</v>
      </c>
      <c r="P122" s="5">
        <f t="shared" si="117"/>
        <v>4.39989169842607E-2</v>
      </c>
      <c r="Q122" s="5">
        <f t="shared" si="118"/>
        <v>0.21933202720129696</v>
      </c>
      <c r="R122" s="5">
        <f t="shared" si="119"/>
        <v>2.2065914409425762E-3</v>
      </c>
      <c r="S122" s="5">
        <f t="shared" si="120"/>
        <v>2.7460257507604269E-3</v>
      </c>
      <c r="T122" s="5">
        <f t="shared" si="121"/>
        <v>3.470709998433312E-2</v>
      </c>
      <c r="U122" s="5">
        <f t="shared" si="122"/>
        <v>3.4811943117946946E-3</v>
      </c>
      <c r="V122" s="5">
        <f t="shared" si="123"/>
        <v>7.6170131657627601E-5</v>
      </c>
      <c r="W122" s="5">
        <f t="shared" si="124"/>
        <v>0.11534190868932807</v>
      </c>
      <c r="X122" s="5">
        <f t="shared" si="125"/>
        <v>1.8251703630999216E-2</v>
      </c>
      <c r="Y122" s="5">
        <f t="shared" si="126"/>
        <v>1.4440747912846531E-3</v>
      </c>
      <c r="Z122" s="5">
        <f t="shared" si="127"/>
        <v>1.163903432049174E-4</v>
      </c>
      <c r="AA122" s="5">
        <f t="shared" si="128"/>
        <v>1.8362139596613027E-4</v>
      </c>
      <c r="AB122" s="5">
        <f t="shared" si="129"/>
        <v>1.4484370493344289E-4</v>
      </c>
      <c r="AC122" s="5">
        <f t="shared" si="130"/>
        <v>1.18846756526689E-6</v>
      </c>
      <c r="AD122" s="5">
        <f t="shared" si="131"/>
        <v>4.5491837432002559E-2</v>
      </c>
      <c r="AE122" s="5">
        <f t="shared" si="132"/>
        <v>7.1986283552400616E-3</v>
      </c>
      <c r="AF122" s="5">
        <f t="shared" si="133"/>
        <v>5.6955547546659179E-4</v>
      </c>
      <c r="AG122" s="5">
        <f t="shared" si="134"/>
        <v>3.0042152812611067E-5</v>
      </c>
      <c r="AH122" s="5">
        <f t="shared" si="135"/>
        <v>4.6044019771865169E-6</v>
      </c>
      <c r="AI122" s="5">
        <f t="shared" si="136"/>
        <v>7.2640624244200899E-6</v>
      </c>
      <c r="AJ122" s="5">
        <f t="shared" si="137"/>
        <v>5.7300169671669811E-6</v>
      </c>
      <c r="AK122" s="5">
        <f t="shared" si="138"/>
        <v>3.0132904083757378E-6</v>
      </c>
      <c r="AL122" s="5">
        <f t="shared" si="139"/>
        <v>1.1867792252555197E-8</v>
      </c>
      <c r="AM122" s="5">
        <f t="shared" si="140"/>
        <v>1.4353896490573528E-2</v>
      </c>
      <c r="AN122" s="5">
        <f t="shared" si="141"/>
        <v>2.2713605806683477E-3</v>
      </c>
      <c r="AO122" s="5">
        <f t="shared" si="142"/>
        <v>1.7971004914247907E-4</v>
      </c>
      <c r="AP122" s="5">
        <f t="shared" si="143"/>
        <v>9.4791060587685996E-6</v>
      </c>
      <c r="AQ122" s="5">
        <f t="shared" si="144"/>
        <v>3.749934356848846E-7</v>
      </c>
      <c r="AR122" s="5">
        <f t="shared" si="145"/>
        <v>1.4572011377399851E-7</v>
      </c>
      <c r="AS122" s="5">
        <f t="shared" si="146"/>
        <v>2.298930476080464E-7</v>
      </c>
      <c r="AT122" s="5">
        <f t="shared" si="147"/>
        <v>1.8134357697690015E-7</v>
      </c>
      <c r="AU122" s="5">
        <f t="shared" si="148"/>
        <v>9.5364614844275097E-8</v>
      </c>
      <c r="AV122" s="5">
        <f t="shared" si="149"/>
        <v>3.7612621505566433E-8</v>
      </c>
      <c r="AW122" s="5">
        <f t="shared" si="150"/>
        <v>8.2298144701681588E-11</v>
      </c>
      <c r="AX122" s="5">
        <f t="shared" si="151"/>
        <v>3.7741998728537951E-3</v>
      </c>
      <c r="AY122" s="5">
        <f t="shared" si="152"/>
        <v>5.9722938788038255E-4</v>
      </c>
      <c r="AZ122" s="5">
        <f t="shared" si="153"/>
        <v>4.7252789169095707E-5</v>
      </c>
      <c r="BA122" s="5">
        <f t="shared" si="154"/>
        <v>2.4924271193725609E-6</v>
      </c>
      <c r="BB122" s="5">
        <f t="shared" si="155"/>
        <v>9.860041684237818E-8</v>
      </c>
      <c r="BC122" s="5">
        <f t="shared" si="156"/>
        <v>3.1205059922275764E-9</v>
      </c>
      <c r="BD122" s="5">
        <f t="shared" si="157"/>
        <v>3.8431251339329036E-9</v>
      </c>
      <c r="BE122" s="5">
        <f t="shared" si="158"/>
        <v>6.0630459755828501E-9</v>
      </c>
      <c r="BF122" s="5">
        <f t="shared" si="159"/>
        <v>4.7826346034707587E-9</v>
      </c>
      <c r="BG122" s="5">
        <f t="shared" si="160"/>
        <v>2.5150827754930042E-9</v>
      </c>
      <c r="BH122" s="5">
        <f t="shared" si="161"/>
        <v>9.9197020450680103E-10</v>
      </c>
      <c r="BI122" s="5">
        <f t="shared" si="162"/>
        <v>3.1299324100738768E-10</v>
      </c>
      <c r="BJ122" s="8">
        <f t="shared" si="163"/>
        <v>0.74165477609280261</v>
      </c>
      <c r="BK122" s="8">
        <f t="shared" si="164"/>
        <v>0.22366558609950279</v>
      </c>
      <c r="BL122" s="8">
        <f t="shared" si="165"/>
        <v>3.3926744993197443E-2</v>
      </c>
      <c r="BM122" s="8">
        <f t="shared" si="166"/>
        <v>0.25104171419986793</v>
      </c>
      <c r="BN122" s="8">
        <f t="shared" si="167"/>
        <v>0.74772455402325788</v>
      </c>
    </row>
    <row r="123" spans="1:66" x14ac:dyDescent="0.25">
      <c r="A123" t="s">
        <v>37</v>
      </c>
      <c r="B123" t="s">
        <v>225</v>
      </c>
      <c r="C123" t="s">
        <v>39</v>
      </c>
      <c r="D123" t="s">
        <v>494</v>
      </c>
      <c r="E123">
        <f>VLOOKUP(A123,home!$A$2:$E$405,3,FALSE)</f>
        <v>1.77142857142857</v>
      </c>
      <c r="F123">
        <f>VLOOKUP(B123,home!$B$2:$E$405,3,FALSE)</f>
        <v>1.98</v>
      </c>
      <c r="G123">
        <f>VLOOKUP(C123,away!$B$2:$E$405,4,FALSE)</f>
        <v>0.71</v>
      </c>
      <c r="H123">
        <f>VLOOKUP(A123,away!$A$2:$E$405,3,FALSE)</f>
        <v>1.3142857142857101</v>
      </c>
      <c r="I123">
        <f>VLOOKUP(C123,away!$B$2:$E$405,3,FALSE)</f>
        <v>0.71</v>
      </c>
      <c r="J123">
        <f>VLOOKUP(B123,home!$B$2:$E$405,4,FALSE)</f>
        <v>1.05</v>
      </c>
      <c r="K123" s="3">
        <f t="shared" si="112"/>
        <v>2.4902742857142837</v>
      </c>
      <c r="L123" s="3">
        <f t="shared" si="113"/>
        <v>0.97979999999999678</v>
      </c>
      <c r="M123" s="5">
        <f t="shared" si="114"/>
        <v>3.1114719196067401E-2</v>
      </c>
      <c r="N123" s="5">
        <f t="shared" si="115"/>
        <v>7.7484185121187252E-2</v>
      </c>
      <c r="O123" s="5">
        <f t="shared" si="116"/>
        <v>3.0486201868306737E-2</v>
      </c>
      <c r="P123" s="5">
        <f t="shared" si="117"/>
        <v>7.5919004581739016E-2</v>
      </c>
      <c r="Q123" s="5">
        <f t="shared" si="118"/>
        <v>9.6478436878408957E-2</v>
      </c>
      <c r="R123" s="5">
        <f t="shared" si="119"/>
        <v>1.4935190295283422E-2</v>
      </c>
      <c r="S123" s="5">
        <f t="shared" si="120"/>
        <v>4.6310037544952241E-2</v>
      </c>
      <c r="T123" s="5">
        <f t="shared" si="121"/>
        <v>9.4529572453464786E-2</v>
      </c>
      <c r="U123" s="5">
        <f t="shared" si="122"/>
        <v>3.7192720344593817E-2</v>
      </c>
      <c r="V123" s="5">
        <f t="shared" si="123"/>
        <v>1.2555015201794487E-2</v>
      </c>
      <c r="W123" s="5">
        <f t="shared" si="124"/>
        <v>8.0085923494736838E-2</v>
      </c>
      <c r="X123" s="5">
        <f t="shared" si="125"/>
        <v>7.8468187840142894E-2</v>
      </c>
      <c r="Y123" s="5">
        <f t="shared" si="126"/>
        <v>3.8441565222885873E-2</v>
      </c>
      <c r="Z123" s="5">
        <f t="shared" si="127"/>
        <v>4.8778331504395504E-3</v>
      </c>
      <c r="AA123" s="5">
        <f t="shared" si="128"/>
        <v>1.2147142464544304E-2</v>
      </c>
      <c r="AB123" s="5">
        <f t="shared" si="129"/>
        <v>1.5124858262181356E-2</v>
      </c>
      <c r="AC123" s="5">
        <f t="shared" si="130"/>
        <v>1.9146168623251415E-3</v>
      </c>
      <c r="AD123" s="5">
        <f t="shared" si="131"/>
        <v>4.9858978981656137E-2</v>
      </c>
      <c r="AE123" s="5">
        <f t="shared" si="132"/>
        <v>4.8851827606226521E-2</v>
      </c>
      <c r="AF123" s="5">
        <f t="shared" si="133"/>
        <v>2.3932510344290295E-2</v>
      </c>
      <c r="AG123" s="5">
        <f t="shared" si="134"/>
        <v>7.8163578784451859E-3</v>
      </c>
      <c r="AH123" s="5">
        <f t="shared" si="135"/>
        <v>1.1948252302001637E-3</v>
      </c>
      <c r="AI123" s="5">
        <f t="shared" si="136"/>
        <v>2.9754425466901168E-3</v>
      </c>
      <c r="AJ123" s="5">
        <f t="shared" si="137"/>
        <v>3.7048340313213103E-3</v>
      </c>
      <c r="AK123" s="5">
        <f t="shared" si="138"/>
        <v>3.075350973679549E-3</v>
      </c>
      <c r="AL123" s="5">
        <f t="shared" si="139"/>
        <v>1.8686436528922155E-4</v>
      </c>
      <c r="AM123" s="5">
        <f t="shared" si="140"/>
        <v>2.4832506653997451E-2</v>
      </c>
      <c r="AN123" s="5">
        <f t="shared" si="141"/>
        <v>2.4330890019586621E-2</v>
      </c>
      <c r="AO123" s="5">
        <f t="shared" si="142"/>
        <v>1.1919703020595446E-2</v>
      </c>
      <c r="AP123" s="5">
        <f t="shared" si="143"/>
        <v>3.8929750065264607E-3</v>
      </c>
      <c r="AQ123" s="5">
        <f t="shared" si="144"/>
        <v>9.5358422784865319E-4</v>
      </c>
      <c r="AR123" s="5">
        <f t="shared" si="145"/>
        <v>2.341379521100234E-4</v>
      </c>
      <c r="AS123" s="5">
        <f t="shared" si="146"/>
        <v>5.8306772144939355E-4</v>
      </c>
      <c r="AT123" s="5">
        <f t="shared" si="147"/>
        <v>7.2599927677772179E-4</v>
      </c>
      <c r="AU123" s="5">
        <f t="shared" si="148"/>
        <v>6.0264577680224272E-4</v>
      </c>
      <c r="AV123" s="5">
        <f t="shared" si="149"/>
        <v>3.7518832034123367E-4</v>
      </c>
      <c r="AW123" s="5">
        <f t="shared" si="150"/>
        <v>1.2665099572649628E-5</v>
      </c>
      <c r="AX123" s="5">
        <f t="shared" si="151"/>
        <v>1.030662546171311E-2</v>
      </c>
      <c r="AY123" s="5">
        <f t="shared" si="152"/>
        <v>1.0098431627386472E-2</v>
      </c>
      <c r="AZ123" s="5">
        <f t="shared" si="153"/>
        <v>4.9472216542566167E-3</v>
      </c>
      <c r="BA123" s="5">
        <f t="shared" si="154"/>
        <v>1.6157625922802058E-3</v>
      </c>
      <c r="BB123" s="5">
        <f t="shared" si="155"/>
        <v>3.9578104697903503E-4</v>
      </c>
      <c r="BC123" s="5">
        <f t="shared" si="156"/>
        <v>7.7557253966011486E-5</v>
      </c>
      <c r="BD123" s="5">
        <f t="shared" si="157"/>
        <v>3.8234727579566677E-5</v>
      </c>
      <c r="BE123" s="5">
        <f t="shared" si="158"/>
        <v>9.5214958912685625E-5</v>
      </c>
      <c r="BF123" s="5">
        <f t="shared" si="159"/>
        <v>1.1855568189780154E-4</v>
      </c>
      <c r="BG123" s="5">
        <f t="shared" si="160"/>
        <v>9.8412055351805868E-5</v>
      </c>
      <c r="BH123" s="5">
        <f t="shared" si="161"/>
        <v>6.1268252711723235E-5</v>
      </c>
      <c r="BI123" s="5">
        <f t="shared" si="162"/>
        <v>3.0514950851729764E-5</v>
      </c>
      <c r="BJ123" s="8">
        <f t="shared" si="163"/>
        <v>0.68931858438658078</v>
      </c>
      <c r="BK123" s="8">
        <f t="shared" si="164"/>
        <v>0.17809868937955398</v>
      </c>
      <c r="BL123" s="8">
        <f t="shared" si="165"/>
        <v>0.12379980569158672</v>
      </c>
      <c r="BM123" s="8">
        <f t="shared" si="166"/>
        <v>0.65959140813935435</v>
      </c>
      <c r="BN123" s="8">
        <f t="shared" si="167"/>
        <v>0.32641773794099277</v>
      </c>
    </row>
    <row r="124" spans="1:66" x14ac:dyDescent="0.25">
      <c r="A124" t="s">
        <v>37</v>
      </c>
      <c r="B124" t="s">
        <v>231</v>
      </c>
      <c r="C124" t="s">
        <v>228</v>
      </c>
      <c r="D124" t="s">
        <v>494</v>
      </c>
      <c r="E124">
        <f>VLOOKUP(A124,home!$A$2:$E$405,3,FALSE)</f>
        <v>1.77142857142857</v>
      </c>
      <c r="F124">
        <f>VLOOKUP(B124,home!$B$2:$E$405,3,FALSE)</f>
        <v>1.02</v>
      </c>
      <c r="G124">
        <f>VLOOKUP(C124,away!$B$2:$E$405,4,FALSE)</f>
        <v>1.29</v>
      </c>
      <c r="H124">
        <f>VLOOKUP(A124,away!$A$2:$E$405,3,FALSE)</f>
        <v>1.3142857142857101</v>
      </c>
      <c r="I124">
        <f>VLOOKUP(C124,away!$B$2:$E$405,3,FALSE)</f>
        <v>0.65</v>
      </c>
      <c r="J124">
        <f>VLOOKUP(B124,home!$B$2:$E$405,4,FALSE)</f>
        <v>0.76</v>
      </c>
      <c r="K124" s="3">
        <f t="shared" si="112"/>
        <v>2.3308457142857124</v>
      </c>
      <c r="L124" s="3">
        <f t="shared" si="113"/>
        <v>0.64925714285714076</v>
      </c>
      <c r="M124" s="5">
        <f t="shared" si="114"/>
        <v>5.0787609727804259E-2</v>
      </c>
      <c r="N124" s="5">
        <f t="shared" si="115"/>
        <v>0.11837808247286791</v>
      </c>
      <c r="O124" s="5">
        <f t="shared" si="116"/>
        <v>3.2974218384417719E-2</v>
      </c>
      <c r="P124" s="5">
        <f t="shared" si="117"/>
        <v>7.6857815603241189E-2</v>
      </c>
      <c r="Q124" s="5">
        <f t="shared" si="118"/>
        <v>0.13796052309862239</v>
      </c>
      <c r="R124" s="5">
        <f t="shared" si="119"/>
        <v>1.0704373408107225E-2</v>
      </c>
      <c r="S124" s="5">
        <f t="shared" si="120"/>
        <v>2.9077583346415602E-2</v>
      </c>
      <c r="T124" s="5">
        <f t="shared" si="121"/>
        <v>8.9571855054088143E-2</v>
      </c>
      <c r="U124" s="5">
        <f t="shared" si="122"/>
        <v>2.4950242882400667E-2</v>
      </c>
      <c r="V124" s="5">
        <f t="shared" si="123"/>
        <v>4.8892929922700317E-3</v>
      </c>
      <c r="W124" s="5">
        <f t="shared" si="124"/>
        <v>0.10718823133501303</v>
      </c>
      <c r="X124" s="5">
        <f t="shared" si="125"/>
        <v>6.9592724824480798E-2</v>
      </c>
      <c r="Y124" s="5">
        <f t="shared" si="126"/>
        <v>2.2591786841592805E-2</v>
      </c>
      <c r="Z124" s="5">
        <f t="shared" si="127"/>
        <v>2.3166302983412177E-3</v>
      </c>
      <c r="AA124" s="5">
        <f t="shared" si="128"/>
        <v>5.3997078024730577E-3</v>
      </c>
      <c r="AB124" s="5">
        <f t="shared" si="129"/>
        <v>6.2929428948947253E-3</v>
      </c>
      <c r="AC124" s="5">
        <f t="shared" si="130"/>
        <v>4.6244101322657859E-4</v>
      </c>
      <c r="AD124" s="5">
        <f t="shared" si="131"/>
        <v>6.2459807407270168E-2</v>
      </c>
      <c r="AE124" s="5">
        <f t="shared" si="132"/>
        <v>4.0552476100651505E-2</v>
      </c>
      <c r="AF124" s="5">
        <f t="shared" si="133"/>
        <v>1.3164492384445737E-2</v>
      </c>
      <c r="AG124" s="5">
        <f t="shared" si="134"/>
        <v>2.8490469042299431E-3</v>
      </c>
      <c r="AH124" s="5">
        <f t="shared" si="135"/>
        <v>3.7602219213932604E-4</v>
      </c>
      <c r="AI124" s="5">
        <f t="shared" si="136"/>
        <v>8.7644971502426664E-4</v>
      </c>
      <c r="AJ124" s="5">
        <f t="shared" si="137"/>
        <v>1.0214345310256231E-3</v>
      </c>
      <c r="AK124" s="5">
        <f t="shared" si="138"/>
        <v>7.9360209968817007E-4</v>
      </c>
      <c r="AL124" s="5">
        <f t="shared" si="139"/>
        <v>2.7992816604232828E-5</v>
      </c>
      <c r="AM124" s="5">
        <f t="shared" si="140"/>
        <v>2.9116834882069322E-2</v>
      </c>
      <c r="AN124" s="5">
        <f t="shared" si="141"/>
        <v>1.8904313024575459E-2</v>
      </c>
      <c r="AO124" s="5">
        <f t="shared" si="142"/>
        <v>6.1368801310064469E-3</v>
      </c>
      <c r="AP124" s="5">
        <f t="shared" si="143"/>
        <v>1.3281377533046674E-3</v>
      </c>
      <c r="AQ124" s="5">
        <f t="shared" si="144"/>
        <v>2.1557573075782255E-4</v>
      </c>
      <c r="AR124" s="5">
        <f t="shared" si="145"/>
        <v>4.8827018823851534E-5</v>
      </c>
      <c r="AS124" s="5">
        <f t="shared" si="146"/>
        <v>1.1380824756692215E-4</v>
      </c>
      <c r="AT124" s="5">
        <f t="shared" si="147"/>
        <v>1.3263473304586394E-4</v>
      </c>
      <c r="AU124" s="5">
        <f t="shared" si="148"/>
        <v>1.0305036636179383E-4</v>
      </c>
      <c r="AV124" s="5">
        <f t="shared" si="149"/>
        <v>6.0048626197489944E-5</v>
      </c>
      <c r="AW124" s="5">
        <f t="shared" si="150"/>
        <v>1.1767233234828561E-6</v>
      </c>
      <c r="AX124" s="5">
        <f t="shared" si="151"/>
        <v>1.1311141633072669E-2</v>
      </c>
      <c r="AY124" s="5">
        <f t="shared" si="152"/>
        <v>7.343839499141214E-3</v>
      </c>
      <c r="AZ124" s="5">
        <f t="shared" si="153"/>
        <v>2.3840201254069198E-3</v>
      </c>
      <c r="BA124" s="5">
        <f t="shared" si="154"/>
        <v>5.1594736504520652E-4</v>
      </c>
      <c r="BB124" s="5">
        <f t="shared" si="155"/>
        <v>8.3745628023480217E-5</v>
      </c>
      <c r="BC124" s="5">
        <f t="shared" si="156"/>
        <v>1.0874489435460337E-5</v>
      </c>
      <c r="BD124" s="5">
        <f t="shared" si="157"/>
        <v>5.2835484559676111E-6</v>
      </c>
      <c r="BE124" s="5">
        <f t="shared" si="158"/>
        <v>1.2315136274812999E-5</v>
      </c>
      <c r="BF124" s="5">
        <f t="shared" si="159"/>
        <v>1.4352341303496198E-5</v>
      </c>
      <c r="BG124" s="5">
        <f t="shared" si="160"/>
        <v>1.1151031072406642E-5</v>
      </c>
      <c r="BH124" s="5">
        <f t="shared" si="161"/>
        <v>6.4978332462464607E-6</v>
      </c>
      <c r="BI124" s="5">
        <f t="shared" si="162"/>
        <v>3.0290893548313549E-6</v>
      </c>
      <c r="BJ124" s="8">
        <f t="shared" si="163"/>
        <v>0.74166033668510101</v>
      </c>
      <c r="BK124" s="8">
        <f t="shared" si="164"/>
        <v>0.16944657499870311</v>
      </c>
      <c r="BL124" s="8">
        <f t="shared" si="165"/>
        <v>8.3899991881874456E-2</v>
      </c>
      <c r="BM124" s="8">
        <f t="shared" si="166"/>
        <v>0.56231824839314126</v>
      </c>
      <c r="BN124" s="8">
        <f t="shared" si="167"/>
        <v>0.42766262269506067</v>
      </c>
    </row>
    <row r="125" spans="1:66" x14ac:dyDescent="0.25">
      <c r="A125" t="s">
        <v>37</v>
      </c>
      <c r="B125" t="s">
        <v>38</v>
      </c>
      <c r="C125" t="s">
        <v>229</v>
      </c>
      <c r="D125" t="s">
        <v>494</v>
      </c>
      <c r="E125">
        <f>VLOOKUP(A125,home!$A$2:$E$405,3,FALSE)</f>
        <v>1.77142857142857</v>
      </c>
      <c r="F125">
        <f>VLOOKUP(B125,home!$B$2:$E$405,3,FALSE)</f>
        <v>0.56000000000000005</v>
      </c>
      <c r="G125">
        <f>VLOOKUP(C125,away!$B$2:$E$405,4,FALSE)</f>
        <v>1.05</v>
      </c>
      <c r="H125">
        <f>VLOOKUP(A125,away!$A$2:$E$405,3,FALSE)</f>
        <v>1.3142857142857101</v>
      </c>
      <c r="I125">
        <f>VLOOKUP(C125,away!$B$2:$E$405,3,FALSE)</f>
        <v>0.4</v>
      </c>
      <c r="J125">
        <f>VLOOKUP(B125,home!$B$2:$E$405,4,FALSE)</f>
        <v>0.76</v>
      </c>
      <c r="K125" s="3">
        <f t="shared" si="112"/>
        <v>1.0415999999999994</v>
      </c>
      <c r="L125" s="3">
        <f t="shared" si="113"/>
        <v>0.39954285714285587</v>
      </c>
      <c r="M125" s="5">
        <f t="shared" si="114"/>
        <v>0.23665713877017613</v>
      </c>
      <c r="N125" s="5">
        <f t="shared" si="115"/>
        <v>0.24650207574301528</v>
      </c>
      <c r="O125" s="5">
        <f t="shared" si="116"/>
        <v>9.4554669387489507E-2</v>
      </c>
      <c r="P125" s="5">
        <f t="shared" si="117"/>
        <v>9.8488143634008998E-2</v>
      </c>
      <c r="Q125" s="5">
        <f t="shared" si="118"/>
        <v>0.12837828104696228</v>
      </c>
      <c r="R125" s="5">
        <f t="shared" si="119"/>
        <v>1.8889321381637843E-2</v>
      </c>
      <c r="S125" s="5">
        <f t="shared" si="120"/>
        <v>1.0246801012300145E-2</v>
      </c>
      <c r="T125" s="5">
        <f t="shared" si="121"/>
        <v>5.1292625204591852E-2</v>
      </c>
      <c r="U125" s="5">
        <f t="shared" si="122"/>
        <v>1.9675117151113964E-2</v>
      </c>
      <c r="V125" s="5">
        <f t="shared" si="123"/>
        <v>4.7381645077718918E-4</v>
      </c>
      <c r="W125" s="5">
        <f t="shared" si="124"/>
        <v>4.4572939179505291E-2</v>
      </c>
      <c r="X125" s="5">
        <f t="shared" si="125"/>
        <v>1.7808799471034288E-2</v>
      </c>
      <c r="Y125" s="5">
        <f t="shared" si="126"/>
        <v>3.5576893114706095E-3</v>
      </c>
      <c r="Z125" s="5">
        <f t="shared" si="127"/>
        <v>2.515697811436408E-3</v>
      </c>
      <c r="AA125" s="5">
        <f t="shared" si="128"/>
        <v>2.6203508403921608E-3</v>
      </c>
      <c r="AB125" s="5">
        <f t="shared" si="129"/>
        <v>1.3646787176762364E-3</v>
      </c>
      <c r="AC125" s="5">
        <f t="shared" si="130"/>
        <v>1.2324079600662824E-5</v>
      </c>
      <c r="AD125" s="5">
        <f t="shared" si="131"/>
        <v>1.1606793362343168E-2</v>
      </c>
      <c r="AE125" s="5">
        <f t="shared" si="132"/>
        <v>4.637411382257324E-3</v>
      </c>
      <c r="AF125" s="5">
        <f t="shared" si="133"/>
        <v>9.26422296706946E-4</v>
      </c>
      <c r="AG125" s="5">
        <f t="shared" si="134"/>
        <v>1.2338180378237995E-4</v>
      </c>
      <c r="AH125" s="5">
        <f t="shared" si="135"/>
        <v>2.5128227282233289E-4</v>
      </c>
      <c r="AI125" s="5">
        <f t="shared" si="136"/>
        <v>2.6173561537174176E-4</v>
      </c>
      <c r="AJ125" s="5">
        <f t="shared" si="137"/>
        <v>1.3631190848560303E-4</v>
      </c>
      <c r="AK125" s="5">
        <f t="shared" si="138"/>
        <v>4.7327494626201362E-5</v>
      </c>
      <c r="AL125" s="5">
        <f t="shared" si="139"/>
        <v>2.0515345164309958E-7</v>
      </c>
      <c r="AM125" s="5">
        <f t="shared" si="140"/>
        <v>2.4179271932433279E-3</v>
      </c>
      <c r="AN125" s="5">
        <f t="shared" si="141"/>
        <v>9.6606553915184557E-4</v>
      </c>
      <c r="AO125" s="5">
        <f t="shared" si="142"/>
        <v>1.9299229284999093E-4</v>
      </c>
      <c r="AP125" s="5">
        <f t="shared" si="143"/>
        <v>2.5702897363945384E-5</v>
      </c>
      <c r="AQ125" s="5">
        <f t="shared" si="144"/>
        <v>2.5673522624100787E-6</v>
      </c>
      <c r="AR125" s="5">
        <f t="shared" si="145"/>
        <v>2.0079607446557097E-5</v>
      </c>
      <c r="AS125" s="5">
        <f t="shared" si="146"/>
        <v>2.091491911633386E-5</v>
      </c>
      <c r="AT125" s="5">
        <f t="shared" si="147"/>
        <v>1.0892489875786668E-5</v>
      </c>
      <c r="AU125" s="5">
        <f t="shared" si="148"/>
        <v>3.7818724848731299E-6</v>
      </c>
      <c r="AV125" s="5">
        <f t="shared" si="149"/>
        <v>9.8479959506096222E-7</v>
      </c>
      <c r="AW125" s="5">
        <f t="shared" si="150"/>
        <v>2.3715957840290642E-9</v>
      </c>
      <c r="AX125" s="5">
        <f t="shared" si="151"/>
        <v>4.1975216074704134E-4</v>
      </c>
      <c r="AY125" s="5">
        <f t="shared" si="152"/>
        <v>1.6770897759676024E-4</v>
      </c>
      <c r="AZ125" s="5">
        <f t="shared" si="153"/>
        <v>3.3503462038758396E-5</v>
      </c>
      <c r="BA125" s="5">
        <f t="shared" si="154"/>
        <v>4.4620229823809145E-6</v>
      </c>
      <c r="BB125" s="5">
        <f t="shared" si="155"/>
        <v>4.4569235275438927E-7</v>
      </c>
      <c r="BC125" s="5">
        <f t="shared" si="156"/>
        <v>3.5614639205242051E-8</v>
      </c>
      <c r="BD125" s="5">
        <f t="shared" si="157"/>
        <v>1.3371106215840652E-6</v>
      </c>
      <c r="BE125" s="5">
        <f t="shared" si="158"/>
        <v>1.3927344234419613E-6</v>
      </c>
      <c r="BF125" s="5">
        <f t="shared" si="159"/>
        <v>7.2533608772857296E-7</v>
      </c>
      <c r="BG125" s="5">
        <f t="shared" si="160"/>
        <v>2.5183668965936048E-7</v>
      </c>
      <c r="BH125" s="5">
        <f t="shared" si="161"/>
        <v>6.5578273987297412E-8</v>
      </c>
      <c r="BI125" s="5">
        <f t="shared" si="162"/>
        <v>1.3661266037033792E-8</v>
      </c>
      <c r="BJ125" s="8">
        <f t="shared" si="163"/>
        <v>0.51363758200689802</v>
      </c>
      <c r="BK125" s="8">
        <f t="shared" si="164"/>
        <v>0.34604613807791151</v>
      </c>
      <c r="BL125" s="8">
        <f t="shared" si="165"/>
        <v>0.13786123471549663</v>
      </c>
      <c r="BM125" s="8">
        <f t="shared" si="166"/>
        <v>0.1764233160424514</v>
      </c>
      <c r="BN125" s="8">
        <f t="shared" si="167"/>
        <v>0.82346962996328998</v>
      </c>
    </row>
    <row r="126" spans="1:66" x14ac:dyDescent="0.25">
      <c r="A126" t="s">
        <v>37</v>
      </c>
      <c r="B126" t="s">
        <v>230</v>
      </c>
      <c r="C126" t="s">
        <v>226</v>
      </c>
      <c r="D126" t="s">
        <v>494</v>
      </c>
      <c r="E126">
        <f>VLOOKUP(A126,home!$A$2:$E$405,3,FALSE)</f>
        <v>1.77142857142857</v>
      </c>
      <c r="F126">
        <f>VLOOKUP(B126,home!$B$2:$E$405,3,FALSE)</f>
        <v>1.22</v>
      </c>
      <c r="G126">
        <f>VLOOKUP(C126,away!$B$2:$E$405,4,FALSE)</f>
        <v>1.45</v>
      </c>
      <c r="H126">
        <f>VLOOKUP(A126,away!$A$2:$E$405,3,FALSE)</f>
        <v>1.3142857142857101</v>
      </c>
      <c r="I126">
        <f>VLOOKUP(C126,away!$B$2:$E$405,3,FALSE)</f>
        <v>0.97</v>
      </c>
      <c r="J126">
        <f>VLOOKUP(B126,home!$B$2:$E$405,4,FALSE)</f>
        <v>1.1399999999999999</v>
      </c>
      <c r="K126" s="3">
        <f t="shared" si="112"/>
        <v>3.1336571428571398</v>
      </c>
      <c r="L126" s="3">
        <f t="shared" si="113"/>
        <v>1.453337142857138</v>
      </c>
      <c r="M126" s="5">
        <f t="shared" si="114"/>
        <v>1.0183420872884938E-2</v>
      </c>
      <c r="N126" s="5">
        <f t="shared" si="115"/>
        <v>3.1911349557036374E-2</v>
      </c>
      <c r="O126" s="5">
        <f t="shared" si="116"/>
        <v>1.4799943795910339E-2</v>
      </c>
      <c r="P126" s="5">
        <f t="shared" si="117"/>
        <v>4.6377949589938641E-2</v>
      </c>
      <c r="Q126" s="5">
        <f t="shared" si="118"/>
        <v>4.999961423880904E-2</v>
      </c>
      <c r="R126" s="5">
        <f t="shared" si="119"/>
        <v>1.0754654015397281E-2</v>
      </c>
      <c r="S126" s="5">
        <f t="shared" si="120"/>
        <v>5.2804313869960422E-2</v>
      </c>
      <c r="T126" s="5">
        <f t="shared" si="121"/>
        <v>7.2666296501789795E-2</v>
      </c>
      <c r="U126" s="5">
        <f t="shared" si="122"/>
        <v>3.3701398374306905E-2</v>
      </c>
      <c r="V126" s="5">
        <f t="shared" si="123"/>
        <v>2.6720510145979603E-2</v>
      </c>
      <c r="W126" s="5">
        <f t="shared" si="124"/>
        <v>5.2227216099848497E-2</v>
      </c>
      <c r="X126" s="5">
        <f t="shared" si="125"/>
        <v>7.5903753025936133E-2</v>
      </c>
      <c r="Y126" s="5">
        <f t="shared" si="126"/>
        <v>5.5156871777423941E-2</v>
      </c>
      <c r="Z126" s="5">
        <f t="shared" si="127"/>
        <v>5.2100460463848424E-3</v>
      </c>
      <c r="AA126" s="5">
        <f t="shared" si="128"/>
        <v>1.6326498007868461E-2</v>
      </c>
      <c r="AB126" s="5">
        <f t="shared" si="129"/>
        <v>2.558082355009994E-2</v>
      </c>
      <c r="AC126" s="5">
        <f t="shared" si="130"/>
        <v>7.6057599408182255E-3</v>
      </c>
      <c r="AD126" s="5">
        <f t="shared" si="131"/>
        <v>4.0915547195708418E-2</v>
      </c>
      <c r="AE126" s="5">
        <f t="shared" si="132"/>
        <v>5.9464084459847258E-2</v>
      </c>
      <c r="AF126" s="5">
        <f t="shared" si="133"/>
        <v>4.3210681305744986E-2</v>
      </c>
      <c r="AG126" s="5">
        <f t="shared" si="134"/>
        <v>2.0933229369933918E-2</v>
      </c>
      <c r="AH126" s="5">
        <f t="shared" si="135"/>
        <v>1.8929883588017697E-3</v>
      </c>
      <c r="AI126" s="5">
        <f t="shared" si="136"/>
        <v>5.9319764919045798E-3</v>
      </c>
      <c r="AJ126" s="5">
        <f t="shared" si="137"/>
        <v>9.2943902525587131E-3</v>
      </c>
      <c r="AK126" s="5">
        <f t="shared" si="138"/>
        <v>9.7084774678107954E-3</v>
      </c>
      <c r="AL126" s="5">
        <f t="shared" si="139"/>
        <v>1.3855444276791892E-3</v>
      </c>
      <c r="AM126" s="5">
        <f t="shared" si="140"/>
        <v>2.5643059344748014E-2</v>
      </c>
      <c r="AN126" s="5">
        <f t="shared" si="141"/>
        <v>3.7268010602212111E-2</v>
      </c>
      <c r="AO126" s="5">
        <f t="shared" si="142"/>
        <v>2.7081492024294242E-2</v>
      </c>
      <c r="AP126" s="5">
        <f t="shared" si="143"/>
        <v>1.3119512747632053E-2</v>
      </c>
      <c r="AQ126" s="5">
        <f t="shared" si="144"/>
        <v>4.7667687930803447E-3</v>
      </c>
      <c r="AR126" s="5">
        <f t="shared" si="145"/>
        <v>5.5023005856855655E-4</v>
      </c>
      <c r="AS126" s="5">
        <f t="shared" si="146"/>
        <v>1.7242323532480595E-3</v>
      </c>
      <c r="AT126" s="5">
        <f t="shared" si="147"/>
        <v>2.7015765148505791E-3</v>
      </c>
      <c r="AU126" s="5">
        <f t="shared" si="148"/>
        <v>2.8219381809122049E-3</v>
      </c>
      <c r="AV126" s="5">
        <f t="shared" si="149"/>
        <v>2.210746684329204E-3</v>
      </c>
      <c r="AW126" s="5">
        <f t="shared" si="150"/>
        <v>1.7528138907685356E-4</v>
      </c>
      <c r="AX126" s="5">
        <f t="shared" si="151"/>
        <v>1.3392759346729857E-2</v>
      </c>
      <c r="AY126" s="5">
        <f t="shared" si="152"/>
        <v>1.9464194603949599E-2</v>
      </c>
      <c r="AZ126" s="5">
        <f t="shared" si="153"/>
        <v>1.4144018486859719E-2</v>
      </c>
      <c r="BA126" s="5">
        <f t="shared" si="154"/>
        <v>6.8520091387370809E-3</v>
      </c>
      <c r="BB126" s="5">
        <f t="shared" si="155"/>
        <v>2.4895698461307879E-3</v>
      </c>
      <c r="BC126" s="5">
        <f t="shared" si="156"/>
        <v>7.2363686542379984E-4</v>
      </c>
      <c r="BD126" s="5">
        <f t="shared" si="157"/>
        <v>1.3327829687235707E-4</v>
      </c>
      <c r="BE126" s="5">
        <f t="shared" si="158"/>
        <v>4.1764848698189612E-4</v>
      </c>
      <c r="BF126" s="5">
        <f t="shared" si="159"/>
        <v>6.54383582217148E-4</v>
      </c>
      <c r="BG126" s="5">
        <f t="shared" si="160"/>
        <v>6.8353792886106945E-4</v>
      </c>
      <c r="BH126" s="5">
        <f t="shared" si="161"/>
        <v>5.3549337829731649E-4</v>
      </c>
      <c r="BI126" s="5">
        <f t="shared" si="162"/>
        <v>3.3561052997081714E-4</v>
      </c>
      <c r="BJ126" s="8">
        <f t="shared" si="163"/>
        <v>0.66733367533187582</v>
      </c>
      <c r="BK126" s="8">
        <f t="shared" si="164"/>
        <v>0.16454169345121061</v>
      </c>
      <c r="BL126" s="8">
        <f t="shared" si="165"/>
        <v>0.14075982630976797</v>
      </c>
      <c r="BM126" s="8">
        <f t="shared" si="166"/>
        <v>0.79452939585439009</v>
      </c>
      <c r="BN126" s="8">
        <f t="shared" si="167"/>
        <v>0.16402693206997659</v>
      </c>
    </row>
    <row r="127" spans="1:66" x14ac:dyDescent="0.25">
      <c r="A127" t="s">
        <v>340</v>
      </c>
      <c r="B127" t="s">
        <v>377</v>
      </c>
      <c r="C127" t="s">
        <v>415</v>
      </c>
      <c r="D127" t="s">
        <v>494</v>
      </c>
      <c r="E127">
        <f>VLOOKUP(A127,home!$A$2:$E$405,3,FALSE)</f>
        <v>1.36279069767442</v>
      </c>
      <c r="F127">
        <f>VLOOKUP(B127,home!$B$2:$E$405,3,FALSE)</f>
        <v>0.33</v>
      </c>
      <c r="G127">
        <f>VLOOKUP(C127,away!$B$2:$E$405,4,FALSE)</f>
        <v>0.6</v>
      </c>
      <c r="H127">
        <f>VLOOKUP(A127,away!$A$2:$E$405,3,FALSE)</f>
        <v>1.15348837209302</v>
      </c>
      <c r="I127">
        <f>VLOOKUP(C127,away!$B$2:$E$405,3,FALSE)</f>
        <v>0.87</v>
      </c>
      <c r="J127">
        <f>VLOOKUP(B127,home!$B$2:$E$405,4,FALSE)</f>
        <v>0.95</v>
      </c>
      <c r="K127" s="3">
        <f t="shared" si="112"/>
        <v>0.26983255813953516</v>
      </c>
      <c r="L127" s="3">
        <f t="shared" si="113"/>
        <v>0.95335813953488102</v>
      </c>
      <c r="M127" s="5">
        <f t="shared" si="114"/>
        <v>0.29428967792291783</v>
      </c>
      <c r="N127" s="5">
        <f t="shared" si="115"/>
        <v>7.9408936628000817E-2</v>
      </c>
      <c r="O127" s="5">
        <f t="shared" si="116"/>
        <v>0.28056345982891229</v>
      </c>
      <c r="P127" s="5">
        <f t="shared" si="117"/>
        <v>7.5705156086114125E-2</v>
      </c>
      <c r="Q127" s="5">
        <f t="shared" si="118"/>
        <v>1.0713558254736846E-2</v>
      </c>
      <c r="R127" s="5">
        <f t="shared" si="119"/>
        <v>0.13373872904198056</v>
      </c>
      <c r="S127" s="5">
        <f t="shared" si="120"/>
        <v>4.8687323137477411E-3</v>
      </c>
      <c r="T127" s="5">
        <f t="shared" si="121"/>
        <v>1.0213857965534487E-2</v>
      </c>
      <c r="U127" s="5">
        <f t="shared" si="122"/>
        <v>3.6087063379727766E-2</v>
      </c>
      <c r="V127" s="5">
        <f t="shared" si="123"/>
        <v>1.3916301121899026E-4</v>
      </c>
      <c r="W127" s="5">
        <f t="shared" si="124"/>
        <v>9.6362227688419268E-4</v>
      </c>
      <c r="X127" s="5">
        <f t="shared" si="125"/>
        <v>9.1867714110467993E-4</v>
      </c>
      <c r="Y127" s="5">
        <f t="shared" si="126"/>
        <v>4.3791416503839047E-4</v>
      </c>
      <c r="Z127" s="5">
        <f t="shared" si="127"/>
        <v>4.2500301967740718E-2</v>
      </c>
      <c r="AA127" s="5">
        <f t="shared" si="128"/>
        <v>1.1467965201658199E-2</v>
      </c>
      <c r="AB127" s="5">
        <f t="shared" si="129"/>
        <v>1.5472151935093013E-3</v>
      </c>
      <c r="AC127" s="5">
        <f t="shared" si="130"/>
        <v>2.2374547673794882E-6</v>
      </c>
      <c r="AD127" s="5">
        <f t="shared" si="131"/>
        <v>6.5004166012976278E-5</v>
      </c>
      <c r="AE127" s="5">
        <f t="shared" si="132"/>
        <v>6.1972250772147618E-5</v>
      </c>
      <c r="AF127" s="5">
        <f t="shared" si="133"/>
        <v>2.9540874849461868E-5</v>
      </c>
      <c r="AG127" s="5">
        <f t="shared" si="134"/>
        <v>9.3876778289052414E-6</v>
      </c>
      <c r="AH127" s="5">
        <f t="shared" si="135"/>
        <v>1.0129502203408984E-2</v>
      </c>
      <c r="AI127" s="5">
        <f t="shared" si="136"/>
        <v>2.7332694922259045E-3</v>
      </c>
      <c r="AJ127" s="5">
        <f t="shared" si="137"/>
        <v>3.6876254958603208E-4</v>
      </c>
      <c r="AK127" s="5">
        <f t="shared" si="138"/>
        <v>3.3168047366952081E-5</v>
      </c>
      <c r="AL127" s="5">
        <f t="shared" si="139"/>
        <v>2.3023146934083255E-8</v>
      </c>
      <c r="AM127" s="5">
        <f t="shared" si="140"/>
        <v>3.5080480810016838E-6</v>
      </c>
      <c r="AN127" s="5">
        <f t="shared" si="141"/>
        <v>3.3444261919026749E-6</v>
      </c>
      <c r="AO127" s="5">
        <f t="shared" si="142"/>
        <v>1.5942179660620304E-6</v>
      </c>
      <c r="AP127" s="5">
        <f t="shared" si="143"/>
        <v>5.0662022471265978E-7</v>
      </c>
      <c r="AQ127" s="5">
        <f t="shared" si="144"/>
        <v>1.2074762872070118E-7</v>
      </c>
      <c r="AR127" s="5">
        <f t="shared" si="145"/>
        <v>1.9314086750112939E-3</v>
      </c>
      <c r="AS127" s="5">
        <f t="shared" si="146"/>
        <v>5.2115694359118755E-4</v>
      </c>
      <c r="AT127" s="5">
        <f t="shared" si="147"/>
        <v>7.0312555640695794E-5</v>
      </c>
      <c r="AU127" s="5">
        <f t="shared" si="148"/>
        <v>6.3242055859524519E-6</v>
      </c>
      <c r="AV127" s="5">
        <f t="shared" si="149"/>
        <v>4.2661914286447188E-7</v>
      </c>
      <c r="AW127" s="5">
        <f t="shared" si="150"/>
        <v>1.6451769416636959E-10</v>
      </c>
      <c r="AX127" s="5">
        <f t="shared" si="151"/>
        <v>1.5776426462886197E-7</v>
      </c>
      <c r="AY127" s="5">
        <f t="shared" si="152"/>
        <v>1.504058458116605E-7</v>
      </c>
      <c r="AZ127" s="5">
        <f t="shared" si="153"/>
        <v>7.1695318669087402E-8</v>
      </c>
      <c r="BA127" s="5">
        <f t="shared" si="154"/>
        <v>2.2783771873240531E-8</v>
      </c>
      <c r="BB127" s="5">
        <f t="shared" si="155"/>
        <v>5.430273591164936E-9</v>
      </c>
      <c r="BC127" s="5">
        <f t="shared" si="156"/>
        <v>1.0353991056076804E-9</v>
      </c>
      <c r="BD127" s="5">
        <f t="shared" si="157"/>
        <v>3.0688736351504932E-4</v>
      </c>
      <c r="BE127" s="5">
        <f t="shared" si="158"/>
        <v>8.2808202357963215E-5</v>
      </c>
      <c r="BF127" s="5">
        <f t="shared" si="159"/>
        <v>1.117217453859275E-5</v>
      </c>
      <c r="BG127" s="5">
        <f t="shared" si="160"/>
        <v>1.0048721452432879E-6</v>
      </c>
      <c r="BH127" s="5">
        <f t="shared" si="161"/>
        <v>6.7786805388539721E-8</v>
      </c>
      <c r="BI127" s="5">
        <f t="shared" si="162"/>
        <v>3.6582174212193001E-9</v>
      </c>
      <c r="BJ127" s="8">
        <f t="shared" si="163"/>
        <v>0.10283195457572895</v>
      </c>
      <c r="BK127" s="8">
        <f t="shared" si="164"/>
        <v>0.37500514021775883</v>
      </c>
      <c r="BL127" s="8">
        <f t="shared" si="165"/>
        <v>0.4796007079949276</v>
      </c>
      <c r="BM127" s="8">
        <f t="shared" si="166"/>
        <v>0.12551843675216556</v>
      </c>
      <c r="BN127" s="8">
        <f t="shared" si="167"/>
        <v>0.87441951776266247</v>
      </c>
    </row>
    <row r="128" spans="1:66" x14ac:dyDescent="0.25">
      <c r="A128" t="s">
        <v>340</v>
      </c>
      <c r="B128" t="s">
        <v>413</v>
      </c>
      <c r="C128" t="s">
        <v>394</v>
      </c>
      <c r="D128" t="s">
        <v>494</v>
      </c>
      <c r="E128">
        <f>VLOOKUP(A128,home!$A$2:$E$405,3,FALSE)</f>
        <v>1.36279069767442</v>
      </c>
      <c r="F128">
        <f>VLOOKUP(B128,home!$B$2:$E$405,3,FALSE)</f>
        <v>1.3</v>
      </c>
      <c r="G128">
        <f>VLOOKUP(C128,away!$B$2:$E$405,4,FALSE)</f>
        <v>1.1299999999999999</v>
      </c>
      <c r="H128">
        <f>VLOOKUP(A128,away!$A$2:$E$405,3,FALSE)</f>
        <v>1.15348837209302</v>
      </c>
      <c r="I128">
        <f>VLOOKUP(C128,away!$B$2:$E$405,3,FALSE)</f>
        <v>0.87</v>
      </c>
      <c r="J128">
        <f>VLOOKUP(B128,home!$B$2:$E$405,4,FALSE)</f>
        <v>0.67</v>
      </c>
      <c r="K128" s="3">
        <f t="shared" si="112"/>
        <v>2.0019395348837228</v>
      </c>
      <c r="L128" s="3">
        <f t="shared" si="113"/>
        <v>0.67236837209302147</v>
      </c>
      <c r="M128" s="5">
        <f t="shared" si="114"/>
        <v>6.8954534836592751E-2</v>
      </c>
      <c r="N128" s="5">
        <f t="shared" si="115"/>
        <v>0.13804280939889196</v>
      </c>
      <c r="O128" s="5">
        <f t="shared" si="116"/>
        <v>4.6362848336511407E-2</v>
      </c>
      <c r="P128" s="5">
        <f t="shared" si="117"/>
        <v>9.2815619034680219E-2</v>
      </c>
      <c r="Q128" s="5">
        <f t="shared" si="118"/>
        <v>0.1381766788210301</v>
      </c>
      <c r="R128" s="5">
        <f t="shared" si="119"/>
        <v>1.5586456430807912E-2</v>
      </c>
      <c r="S128" s="5">
        <f t="shared" si="120"/>
        <v>3.1233403130069521E-2</v>
      </c>
      <c r="T128" s="5">
        <f t="shared" si="121"/>
        <v>9.290562860011628E-2</v>
      </c>
      <c r="U128" s="5">
        <f t="shared" si="122"/>
        <v>3.1203143337577E-2</v>
      </c>
      <c r="V128" s="5">
        <f t="shared" si="123"/>
        <v>4.6712706390071163E-3</v>
      </c>
      <c r="W128" s="5">
        <f t="shared" si="124"/>
        <v>9.2207118710250183E-2</v>
      </c>
      <c r="X128" s="5">
        <f t="shared" si="125"/>
        <v>6.1997150302598898E-2</v>
      </c>
      <c r="Y128" s="5">
        <f t="shared" si="126"/>
        <v>2.0842461511682397E-2</v>
      </c>
      <c r="Z128" s="5">
        <f t="shared" si="127"/>
        <v>3.4932801123603741E-3</v>
      </c>
      <c r="AA128" s="5">
        <f t="shared" si="128"/>
        <v>6.993335563357286E-3</v>
      </c>
      <c r="AB128" s="5">
        <f t="shared" si="129"/>
        <v>7.0001174724966418E-3</v>
      </c>
      <c r="AC128" s="5">
        <f t="shared" si="130"/>
        <v>3.9298256186615468E-4</v>
      </c>
      <c r="AD128" s="5">
        <f t="shared" si="131"/>
        <v>4.6148269085941621E-2</v>
      </c>
      <c r="AE128" s="5">
        <f t="shared" si="132"/>
        <v>3.1028636560225274E-2</v>
      </c>
      <c r="AF128" s="5">
        <f t="shared" si="133"/>
        <v>1.0431336926132339E-2</v>
      </c>
      <c r="AG128" s="5">
        <f t="shared" si="134"/>
        <v>2.3379003425924743E-3</v>
      </c>
      <c r="AH128" s="5">
        <f t="shared" si="135"/>
        <v>5.8719276560316783E-4</v>
      </c>
      <c r="AI128" s="5">
        <f t="shared" si="136"/>
        <v>1.1755244120586926E-3</v>
      </c>
      <c r="AJ128" s="5">
        <f t="shared" si="137"/>
        <v>1.1766643973606205E-3</v>
      </c>
      <c r="AK128" s="5">
        <f t="shared" si="138"/>
        <v>7.8520365878878551E-4</v>
      </c>
      <c r="AL128" s="5">
        <f t="shared" si="139"/>
        <v>2.1158822888663853E-5</v>
      </c>
      <c r="AM128" s="5">
        <f t="shared" si="140"/>
        <v>1.8477208869919774E-2</v>
      </c>
      <c r="AN128" s="5">
        <f t="shared" si="141"/>
        <v>1.2423490848690695E-2</v>
      </c>
      <c r="AO128" s="5">
        <f t="shared" si="142"/>
        <v>4.1765811588233559E-3</v>
      </c>
      <c r="AP128" s="5">
        <f t="shared" si="143"/>
        <v>9.3606702489081506E-4</v>
      </c>
      <c r="AQ128" s="5">
        <f t="shared" si="144"/>
        <v>1.5734546542394874E-4</v>
      </c>
      <c r="AR128" s="5">
        <f t="shared" si="145"/>
        <v>7.8961968782680249E-5</v>
      </c>
      <c r="AS128" s="5">
        <f t="shared" si="146"/>
        <v>1.5807708705830193E-4</v>
      </c>
      <c r="AT128" s="5">
        <f t="shared" si="147"/>
        <v>1.5823038507063538E-4</v>
      </c>
      <c r="AU128" s="5">
        <f t="shared" si="148"/>
        <v>1.0558922116426006E-4</v>
      </c>
      <c r="AV128" s="5">
        <f t="shared" si="149"/>
        <v>5.2845809076578337E-5</v>
      </c>
      <c r="AW128" s="5">
        <f t="shared" si="150"/>
        <v>7.9112887334242784E-7</v>
      </c>
      <c r="AX128" s="5">
        <f t="shared" si="151"/>
        <v>6.1650424884994249E-3</v>
      </c>
      <c r="AY128" s="5">
        <f t="shared" si="152"/>
        <v>4.1451795818766681E-3</v>
      </c>
      <c r="AZ128" s="5">
        <f t="shared" si="153"/>
        <v>1.3935438237498235E-3</v>
      </c>
      <c r="BA128" s="5">
        <f t="shared" si="154"/>
        <v>3.1232493073831774E-4</v>
      </c>
      <c r="BB128" s="5">
        <f t="shared" si="155"/>
        <v>5.2499351311147084E-5</v>
      </c>
      <c r="BC128" s="5">
        <f t="shared" si="156"/>
        <v>7.0597806754031233E-6</v>
      </c>
      <c r="BD128" s="5">
        <f t="shared" si="157"/>
        <v>8.848588401278446E-6</v>
      </c>
      <c r="BE128" s="5">
        <f t="shared" si="158"/>
        <v>1.7714338948432876E-5</v>
      </c>
      <c r="BF128" s="5">
        <f t="shared" si="159"/>
        <v>1.7731517737599165E-5</v>
      </c>
      <c r="BG128" s="5">
        <f t="shared" si="160"/>
        <v>1.1832475457463918E-5</v>
      </c>
      <c r="BH128" s="5">
        <f t="shared" si="161"/>
        <v>5.9219751034595961E-6</v>
      </c>
      <c r="BI128" s="5">
        <f t="shared" si="162"/>
        <v>2.3710872168425782E-6</v>
      </c>
      <c r="BJ128" s="8">
        <f t="shared" si="163"/>
        <v>0.68236433358406068</v>
      </c>
      <c r="BK128" s="8">
        <f t="shared" si="164"/>
        <v>0.20223414860698108</v>
      </c>
      <c r="BL128" s="8">
        <f t="shared" si="165"/>
        <v>0.11148861082857903</v>
      </c>
      <c r="BM128" s="8">
        <f t="shared" si="166"/>
        <v>0.4954970378204635</v>
      </c>
      <c r="BN128" s="8">
        <f t="shared" si="167"/>
        <v>0.49993894685851437</v>
      </c>
    </row>
    <row r="129" spans="1:66" x14ac:dyDescent="0.25">
      <c r="A129" t="s">
        <v>340</v>
      </c>
      <c r="B129" t="s">
        <v>428</v>
      </c>
      <c r="C129" t="s">
        <v>378</v>
      </c>
      <c r="D129" t="s">
        <v>494</v>
      </c>
      <c r="E129">
        <f>VLOOKUP(A129,home!$A$2:$E$405,3,FALSE)</f>
        <v>1.36279069767442</v>
      </c>
      <c r="F129">
        <f>VLOOKUP(B129,home!$B$2:$E$405,3,FALSE)</f>
        <v>1.07</v>
      </c>
      <c r="G129">
        <f>VLOOKUP(C129,away!$B$2:$E$405,4,FALSE)</f>
        <v>0.9</v>
      </c>
      <c r="H129">
        <f>VLOOKUP(A129,away!$A$2:$E$405,3,FALSE)</f>
        <v>1.15348837209302</v>
      </c>
      <c r="I129">
        <f>VLOOKUP(C129,away!$B$2:$E$405,3,FALSE)</f>
        <v>0.65</v>
      </c>
      <c r="J129">
        <f>VLOOKUP(B129,home!$B$2:$E$405,4,FALSE)</f>
        <v>1.1000000000000001</v>
      </c>
      <c r="K129" s="3">
        <f t="shared" si="112"/>
        <v>1.3123674418604665</v>
      </c>
      <c r="L129" s="3">
        <f t="shared" si="113"/>
        <v>0.82474418604650945</v>
      </c>
      <c r="M129" s="5">
        <f t="shared" si="114"/>
        <v>0.11799516523896952</v>
      </c>
      <c r="N129" s="5">
        <f t="shared" si="115"/>
        <v>0.15485301315656946</v>
      </c>
      <c r="O129" s="5">
        <f t="shared" si="116"/>
        <v>9.7315826512437309E-2</v>
      </c>
      <c r="P129" s="5">
        <f t="shared" si="117"/>
        <v>0.12771412229266432</v>
      </c>
      <c r="Q129" s="5">
        <f t="shared" si="118"/>
        <v>0.10161202637033613</v>
      </c>
      <c r="R129" s="5">
        <f t="shared" si="119"/>
        <v>4.0130331063221711E-2</v>
      </c>
      <c r="S129" s="5">
        <f t="shared" si="120"/>
        <v>3.4558401185234996E-2</v>
      </c>
      <c r="T129" s="5">
        <f t="shared" si="121"/>
        <v>8.380392798133933E-2</v>
      </c>
      <c r="U129" s="5">
        <f t="shared" si="122"/>
        <v>5.2665739918453892E-2</v>
      </c>
      <c r="V129" s="5">
        <f t="shared" si="123"/>
        <v>4.1560986053693454E-3</v>
      </c>
      <c r="W129" s="5">
        <f t="shared" si="124"/>
        <v>4.445077170329878E-2</v>
      </c>
      <c r="X129" s="5">
        <f t="shared" si="125"/>
        <v>3.6660515527576369E-2</v>
      </c>
      <c r="Y129" s="5">
        <f t="shared" si="126"/>
        <v>1.5117773519418195E-2</v>
      </c>
      <c r="Z129" s="5">
        <f t="shared" si="127"/>
        <v>1.103241907617125E-2</v>
      </c>
      <c r="AA129" s="5">
        <f t="shared" si="128"/>
        <v>1.4478587600527473E-2</v>
      </c>
      <c r="AB129" s="5">
        <f t="shared" si="129"/>
        <v>9.5006134855284557E-3</v>
      </c>
      <c r="AC129" s="5">
        <f t="shared" si="130"/>
        <v>2.8115160718212749E-4</v>
      </c>
      <c r="AD129" s="5">
        <f t="shared" si="131"/>
        <v>1.4583936387245451E-2</v>
      </c>
      <c r="AE129" s="5">
        <f t="shared" si="132"/>
        <v>1.2028016745052822E-2</v>
      </c>
      <c r="AF129" s="5">
        <f t="shared" si="133"/>
        <v>4.9600184400761874E-3</v>
      </c>
      <c r="AG129" s="5">
        <f t="shared" si="134"/>
        <v>1.3635821237121043E-3</v>
      </c>
      <c r="AH129" s="5">
        <f t="shared" si="135"/>
        <v>2.2747308727752097E-3</v>
      </c>
      <c r="AI129" s="5">
        <f t="shared" si="136"/>
        <v>2.9852827364250283E-3</v>
      </c>
      <c r="AJ129" s="5">
        <f t="shared" si="137"/>
        <v>1.9588939340161641E-3</v>
      </c>
      <c r="AK129" s="5">
        <f t="shared" si="138"/>
        <v>8.5692954035359323E-4</v>
      </c>
      <c r="AL129" s="5">
        <f t="shared" si="139"/>
        <v>1.2172373561142678E-5</v>
      </c>
      <c r="AM129" s="5">
        <f t="shared" si="140"/>
        <v>3.8278966577570167E-3</v>
      </c>
      <c r="AN129" s="5">
        <f t="shared" si="141"/>
        <v>3.1570355132719647E-3</v>
      </c>
      <c r="AO129" s="5">
        <f t="shared" si="142"/>
        <v>1.3018733423567053E-3</v>
      </c>
      <c r="AP129" s="5">
        <f t="shared" si="143"/>
        <v>3.5790415669254325E-4</v>
      </c>
      <c r="AQ129" s="5">
        <f t="shared" si="144"/>
        <v>7.3794843098513467E-5</v>
      </c>
      <c r="AR129" s="5">
        <f t="shared" si="145"/>
        <v>3.7521421242837146E-4</v>
      </c>
      <c r="AS129" s="5">
        <f t="shared" si="146"/>
        <v>4.9241891611431147E-4</v>
      </c>
      <c r="AT129" s="5">
        <f t="shared" si="147"/>
        <v>3.2311727663232131E-4</v>
      </c>
      <c r="AU129" s="5">
        <f t="shared" si="148"/>
        <v>1.4134953125162681E-4</v>
      </c>
      <c r="AV129" s="5">
        <f t="shared" si="149"/>
        <v>4.637563068421836E-5</v>
      </c>
      <c r="AW129" s="5">
        <f t="shared" si="150"/>
        <v>3.6597168160599119E-7</v>
      </c>
      <c r="AX129" s="5">
        <f t="shared" si="151"/>
        <v>8.3726782407446756E-4</v>
      </c>
      <c r="AY129" s="5">
        <f t="shared" si="152"/>
        <v>6.9053177006922885E-4</v>
      </c>
      <c r="AZ129" s="5">
        <f t="shared" si="153"/>
        <v>2.8475603132250074E-4</v>
      </c>
      <c r="BA129" s="5">
        <f t="shared" si="154"/>
        <v>7.8283627091636752E-5</v>
      </c>
      <c r="BB129" s="5">
        <f t="shared" si="155"/>
        <v>1.6140991576615103E-5</v>
      </c>
      <c r="BC129" s="5">
        <f t="shared" si="156"/>
        <v>2.6624377919677988E-6</v>
      </c>
      <c r="BD129" s="5">
        <f t="shared" si="157"/>
        <v>5.157595670371986E-5</v>
      </c>
      <c r="BE129" s="5">
        <f t="shared" si="158"/>
        <v>6.7686606360767006E-5</v>
      </c>
      <c r="BF129" s="5">
        <f t="shared" si="159"/>
        <v>4.4414849218948091E-5</v>
      </c>
      <c r="BG129" s="5">
        <f t="shared" si="160"/>
        <v>1.9429534016696423E-5</v>
      </c>
      <c r="BH129" s="5">
        <f t="shared" si="161"/>
        <v>6.3746719635081971E-6</v>
      </c>
      <c r="BI129" s="5">
        <f t="shared" si="162"/>
        <v>1.6731823874897776E-6</v>
      </c>
      <c r="BJ129" s="8">
        <f t="shared" si="163"/>
        <v>0.48006172914972794</v>
      </c>
      <c r="BK129" s="8">
        <f t="shared" si="164"/>
        <v>0.28540764307305072</v>
      </c>
      <c r="BL129" s="8">
        <f t="shared" si="165"/>
        <v>0.22373656603150086</v>
      </c>
      <c r="BM129" s="8">
        <f t="shared" si="166"/>
        <v>0.35992770689786452</v>
      </c>
      <c r="BN129" s="8">
        <f t="shared" si="167"/>
        <v>0.63962048463419852</v>
      </c>
    </row>
    <row r="130" spans="1:66" x14ac:dyDescent="0.25">
      <c r="A130" t="s">
        <v>340</v>
      </c>
      <c r="B130" t="s">
        <v>431</v>
      </c>
      <c r="C130" t="s">
        <v>418</v>
      </c>
      <c r="D130" t="s">
        <v>494</v>
      </c>
      <c r="E130">
        <f>VLOOKUP(A130,home!$A$2:$E$405,3,FALSE)</f>
        <v>1.36279069767442</v>
      </c>
      <c r="F130">
        <f>VLOOKUP(B130,home!$B$2:$E$405,3,FALSE)</f>
        <v>1.1299999999999999</v>
      </c>
      <c r="G130">
        <f>VLOOKUP(C130,away!$B$2:$E$405,4,FALSE)</f>
        <v>0.67</v>
      </c>
      <c r="H130">
        <f>VLOOKUP(A130,away!$A$2:$E$405,3,FALSE)</f>
        <v>1.15348837209302</v>
      </c>
      <c r="I130">
        <f>VLOOKUP(C130,away!$B$2:$E$405,3,FALSE)</f>
        <v>1.2</v>
      </c>
      <c r="J130">
        <f>VLOOKUP(B130,home!$B$2:$E$405,4,FALSE)</f>
        <v>0.79</v>
      </c>
      <c r="K130" s="3">
        <f t="shared" si="112"/>
        <v>1.0317688372093032</v>
      </c>
      <c r="L130" s="3">
        <f t="shared" si="113"/>
        <v>1.093506976744183</v>
      </c>
      <c r="M130" s="5">
        <f t="shared" si="114"/>
        <v>0.11940003152997999</v>
      </c>
      <c r="N130" s="5">
        <f t="shared" si="115"/>
        <v>0.12319323169444159</v>
      </c>
      <c r="O130" s="5">
        <f t="shared" si="116"/>
        <v>0.13056476750150853</v>
      </c>
      <c r="P130" s="5">
        <f t="shared" si="117"/>
        <v>0.13471265834553448</v>
      </c>
      <c r="Q130" s="5">
        <f t="shared" si="118"/>
        <v>6.355346870871513E-2</v>
      </c>
      <c r="R130" s="5">
        <f t="shared" si="119"/>
        <v>7.1386742089940863E-2</v>
      </c>
      <c r="S130" s="5">
        <f t="shared" si="120"/>
        <v>3.7997268689925062E-2</v>
      </c>
      <c r="T130" s="5">
        <f t="shared" si="121"/>
        <v>6.9496161429273118E-2</v>
      </c>
      <c r="U130" s="5">
        <f t="shared" si="122"/>
        <v>7.3654615878298704E-2</v>
      </c>
      <c r="V130" s="5">
        <f t="shared" si="123"/>
        <v>4.7633647156059963E-3</v>
      </c>
      <c r="W130" s="5">
        <f t="shared" si="124"/>
        <v>2.1857496170069619E-2</v>
      </c>
      <c r="X130" s="5">
        <f t="shared" si="125"/>
        <v>2.3901324556130383E-2</v>
      </c>
      <c r="Y130" s="5">
        <f t="shared" si="126"/>
        <v>1.3068132577777817E-2</v>
      </c>
      <c r="Z130" s="5">
        <f t="shared" si="127"/>
        <v>2.6020633507462653E-2</v>
      </c>
      <c r="AA130" s="5">
        <f t="shared" si="128"/>
        <v>2.6847278777444174E-2</v>
      </c>
      <c r="AB130" s="5">
        <f t="shared" si="129"/>
        <v>1.3850092803218788E-2</v>
      </c>
      <c r="AC130" s="5">
        <f t="shared" si="130"/>
        <v>3.3589057477943616E-4</v>
      </c>
      <c r="AD130" s="5">
        <f t="shared" si="131"/>
        <v>5.6379708519248813E-3</v>
      </c>
      <c r="AE130" s="5">
        <f t="shared" si="132"/>
        <v>6.1651604612602022E-3</v>
      </c>
      <c r="AF130" s="5">
        <f t="shared" si="133"/>
        <v>3.3708229885677076E-3</v>
      </c>
      <c r="AG130" s="5">
        <f t="shared" si="134"/>
        <v>1.2286728184561554E-3</v>
      </c>
      <c r="AH130" s="5">
        <f t="shared" si="135"/>
        <v>7.1134360699284666E-3</v>
      </c>
      <c r="AI130" s="5">
        <f t="shared" si="136"/>
        <v>7.3394216624328096E-3</v>
      </c>
      <c r="AJ130" s="5">
        <f t="shared" si="137"/>
        <v>3.7862932772185351E-3</v>
      </c>
      <c r="AK130" s="5">
        <f t="shared" si="138"/>
        <v>1.3021931373230567E-3</v>
      </c>
      <c r="AL130" s="5">
        <f t="shared" si="139"/>
        <v>1.5158693565465594E-5</v>
      </c>
      <c r="AM130" s="5">
        <f t="shared" si="140"/>
        <v>1.1634165260220963E-3</v>
      </c>
      <c r="AN130" s="5">
        <f t="shared" si="141"/>
        <v>1.2722040880646425E-3</v>
      </c>
      <c r="AO130" s="5">
        <f t="shared" si="142"/>
        <v>6.9558202307057869E-4</v>
      </c>
      <c r="AP130" s="5">
        <f t="shared" si="143"/>
        <v>2.5354126504183703E-4</v>
      </c>
      <c r="AQ130" s="5">
        <f t="shared" si="144"/>
        <v>6.9312285553948695E-5</v>
      </c>
      <c r="AR130" s="5">
        <f t="shared" si="145"/>
        <v>1.5557183942181006E-3</v>
      </c>
      <c r="AS130" s="5">
        <f t="shared" si="146"/>
        <v>1.6051417586275339E-3</v>
      </c>
      <c r="AT130" s="5">
        <f t="shared" si="147"/>
        <v>8.2806762292761329E-4</v>
      </c>
      <c r="AU130" s="5">
        <f t="shared" si="148"/>
        <v>2.8479145614623179E-4</v>
      </c>
      <c r="AV130" s="5">
        <f t="shared" si="149"/>
        <v>7.3459737388785452E-5</v>
      </c>
      <c r="AW130" s="5">
        <f t="shared" si="150"/>
        <v>4.7507616043181442E-7</v>
      </c>
      <c r="AX130" s="5">
        <f t="shared" si="151"/>
        <v>2.0006281937398415E-4</v>
      </c>
      <c r="AY130" s="5">
        <f t="shared" si="152"/>
        <v>2.1877008877256294E-4</v>
      </c>
      <c r="AZ130" s="5">
        <f t="shared" si="153"/>
        <v>1.196133091878709E-4</v>
      </c>
      <c r="BA130" s="5">
        <f t="shared" si="154"/>
        <v>4.359932936946531E-5</v>
      </c>
      <c r="BB130" s="5">
        <f t="shared" si="155"/>
        <v>1.1919042711719467E-5</v>
      </c>
      <c r="BC130" s="5">
        <f t="shared" si="156"/>
        <v>2.6067112722754295E-6</v>
      </c>
      <c r="BD130" s="5">
        <f t="shared" si="157"/>
        <v>2.8353148632112492E-4</v>
      </c>
      <c r="BE130" s="5">
        <f t="shared" si="158"/>
        <v>2.9253895195377249E-4</v>
      </c>
      <c r="BF130" s="5">
        <f t="shared" si="159"/>
        <v>1.5091628714788602E-4</v>
      </c>
      <c r="BG130" s="5">
        <f t="shared" si="160"/>
        <v>5.1903574035506562E-5</v>
      </c>
      <c r="BH130" s="5">
        <f t="shared" si="161"/>
        <v>1.3388122557405396E-5</v>
      </c>
      <c r="BI130" s="5">
        <f t="shared" si="162"/>
        <v>2.7626895286939626E-6</v>
      </c>
      <c r="BJ130" s="8">
        <f t="shared" si="163"/>
        <v>0.33552306974505758</v>
      </c>
      <c r="BK130" s="8">
        <f t="shared" si="164"/>
        <v>0.29744314263816302</v>
      </c>
      <c r="BL130" s="8">
        <f t="shared" si="165"/>
        <v>0.34098706127816647</v>
      </c>
      <c r="BM130" s="8">
        <f t="shared" si="166"/>
        <v>0.35694471228611696</v>
      </c>
      <c r="BN130" s="8">
        <f t="shared" si="167"/>
        <v>0.64281089987012063</v>
      </c>
    </row>
    <row r="131" spans="1:66" x14ac:dyDescent="0.25">
      <c r="A131" t="s">
        <v>342</v>
      </c>
      <c r="B131" t="s">
        <v>406</v>
      </c>
      <c r="C131" t="s">
        <v>343</v>
      </c>
      <c r="D131" t="s">
        <v>494</v>
      </c>
      <c r="E131">
        <f>VLOOKUP(A131,home!$A$2:$E$405,3,FALSE)</f>
        <v>1.1178707224334601</v>
      </c>
      <c r="F131">
        <f>VLOOKUP(B131,home!$B$2:$E$405,3,FALSE)</f>
        <v>1.19</v>
      </c>
      <c r="G131">
        <f>VLOOKUP(C131,away!$B$2:$E$405,4,FALSE)</f>
        <v>1.1200000000000001</v>
      </c>
      <c r="H131">
        <f>VLOOKUP(A131,away!$A$2:$E$405,3,FALSE)</f>
        <v>0.85171102661596998</v>
      </c>
      <c r="I131">
        <f>VLOOKUP(C131,away!$B$2:$E$405,3,FALSE)</f>
        <v>0.45</v>
      </c>
      <c r="J131">
        <f>VLOOKUP(B131,home!$B$2:$E$405,4,FALSE)</f>
        <v>1.37</v>
      </c>
      <c r="K131" s="3">
        <f t="shared" si="112"/>
        <v>1.4898980988593156</v>
      </c>
      <c r="L131" s="3">
        <f t="shared" si="113"/>
        <v>0.52507984790874551</v>
      </c>
      <c r="M131" s="5">
        <f t="shared" si="114"/>
        <v>0.13332334354414707</v>
      </c>
      <c r="N131" s="5">
        <f t="shared" si="115"/>
        <v>0.19863819607999214</v>
      </c>
      <c r="O131" s="5">
        <f t="shared" si="116"/>
        <v>7.0005400950846175E-2</v>
      </c>
      <c r="P131" s="5">
        <f t="shared" si="117"/>
        <v>0.10430091378654983</v>
      </c>
      <c r="Q131" s="5">
        <f t="shared" si="118"/>
        <v>0.14797533535021215</v>
      </c>
      <c r="R131" s="5">
        <f t="shared" si="119"/>
        <v>1.8379212642030525E-2</v>
      </c>
      <c r="S131" s="5">
        <f t="shared" si="120"/>
        <v>2.0399054523237089E-2</v>
      </c>
      <c r="T131" s="5">
        <f t="shared" si="121"/>
        <v>7.7698866579935008E-2</v>
      </c>
      <c r="U131" s="5">
        <f t="shared" si="122"/>
        <v>2.7383153973892377E-2</v>
      </c>
      <c r="V131" s="5">
        <f t="shared" si="123"/>
        <v>1.7731662076372837E-3</v>
      </c>
      <c r="W131" s="5">
        <f t="shared" si="124"/>
        <v>7.3489390272116942E-2</v>
      </c>
      <c r="X131" s="5">
        <f t="shared" si="125"/>
        <v>3.8587797866989598E-2</v>
      </c>
      <c r="Y131" s="5">
        <f t="shared" si="126"/>
        <v>1.0130837517566155E-2</v>
      </c>
      <c r="Z131" s="5">
        <f t="shared" si="127"/>
        <v>3.2168513929199611E-3</v>
      </c>
      <c r="AA131" s="5">
        <f t="shared" si="128"/>
        <v>4.7927807746243906E-3</v>
      </c>
      <c r="AB131" s="5">
        <f t="shared" si="129"/>
        <v>3.57037748218118E-3</v>
      </c>
      <c r="AC131" s="5">
        <f t="shared" si="130"/>
        <v>8.6698459378739599E-5</v>
      </c>
      <c r="AD131" s="5">
        <f t="shared" si="131"/>
        <v>2.7372925713189309E-2</v>
      </c>
      <c r="AE131" s="5">
        <f t="shared" si="132"/>
        <v>1.4372971670298832E-2</v>
      </c>
      <c r="AF131" s="5">
        <f t="shared" si="133"/>
        <v>3.7734788893186086E-3</v>
      </c>
      <c r="AG131" s="5">
        <f t="shared" si="134"/>
        <v>6.6045924043009246E-4</v>
      </c>
      <c r="AH131" s="5">
        <f t="shared" si="135"/>
        <v>4.2227596003486221E-4</v>
      </c>
      <c r="AI131" s="5">
        <f t="shared" si="136"/>
        <v>6.2914815004993347E-4</v>
      </c>
      <c r="AJ131" s="5">
        <f t="shared" si="137"/>
        <v>4.6868331633012579E-4</v>
      </c>
      <c r="AK131" s="5">
        <f t="shared" si="138"/>
        <v>2.3276346065577793E-4</v>
      </c>
      <c r="AL131" s="5">
        <f t="shared" si="139"/>
        <v>2.7130218299976316E-6</v>
      </c>
      <c r="AM131" s="5">
        <f t="shared" si="140"/>
        <v>8.1565739960596101E-3</v>
      </c>
      <c r="AN131" s="5">
        <f t="shared" si="141"/>
        <v>4.2828526333074084E-3</v>
      </c>
      <c r="AO131" s="5">
        <f t="shared" si="142"/>
        <v>1.1244198046563118E-3</v>
      </c>
      <c r="AP131" s="5">
        <f t="shared" si="143"/>
        <v>1.9680339333817259E-4</v>
      </c>
      <c r="AQ131" s="5">
        <f t="shared" si="144"/>
        <v>2.5834373960483162E-5</v>
      </c>
      <c r="AR131" s="5">
        <f t="shared" si="145"/>
        <v>4.4345719374125003E-5</v>
      </c>
      <c r="AS131" s="5">
        <f t="shared" si="146"/>
        <v>6.6070602988057553E-5</v>
      </c>
      <c r="AT131" s="5">
        <f t="shared" si="147"/>
        <v>4.92192328911978E-5</v>
      </c>
      <c r="AU131" s="5">
        <f t="shared" si="148"/>
        <v>2.4443880503969835E-5</v>
      </c>
      <c r="AV131" s="5">
        <f t="shared" si="149"/>
        <v>9.104722772902231E-6</v>
      </c>
      <c r="AW131" s="5">
        <f t="shared" si="150"/>
        <v>5.8956637231080193E-8</v>
      </c>
      <c r="AX131" s="5">
        <f t="shared" si="151"/>
        <v>2.0254106816557566E-3</v>
      </c>
      <c r="AY131" s="5">
        <f t="shared" si="152"/>
        <v>1.0635023326765532E-3</v>
      </c>
      <c r="AZ131" s="5">
        <f t="shared" si="153"/>
        <v>2.7921182154620023E-4</v>
      </c>
      <c r="BA131" s="5">
        <f t="shared" si="154"/>
        <v>4.8869500263934216E-5</v>
      </c>
      <c r="BB131" s="5">
        <f t="shared" si="155"/>
        <v>6.4150974414907422E-6</v>
      </c>
      <c r="BC131" s="5">
        <f t="shared" si="156"/>
        <v>6.7368767777954855E-7</v>
      </c>
      <c r="BD131" s="5">
        <f t="shared" si="157"/>
        <v>3.8808405973949096E-6</v>
      </c>
      <c r="BE131" s="5">
        <f t="shared" si="158"/>
        <v>5.7820570280347254E-6</v>
      </c>
      <c r="BF131" s="5">
        <f t="shared" si="159"/>
        <v>4.3073378867825422E-6</v>
      </c>
      <c r="BG131" s="5">
        <f t="shared" si="160"/>
        <v>2.1391648428873377E-6</v>
      </c>
      <c r="BH131" s="5">
        <f t="shared" si="161"/>
        <v>7.9678440814113223E-7</v>
      </c>
      <c r="BI131" s="5">
        <f t="shared" si="162"/>
        <v>2.374255149780437E-7</v>
      </c>
      <c r="BJ131" s="8">
        <f t="shared" si="163"/>
        <v>0.60991082650263251</v>
      </c>
      <c r="BK131" s="8">
        <f t="shared" si="164"/>
        <v>0.26094939187545663</v>
      </c>
      <c r="BL131" s="8">
        <f t="shared" si="165"/>
        <v>0.12609412447945376</v>
      </c>
      <c r="BM131" s="8">
        <f t="shared" si="166"/>
        <v>0.32648534852064565</v>
      </c>
      <c r="BN131" s="8">
        <f t="shared" si="167"/>
        <v>0.6726224023537779</v>
      </c>
    </row>
    <row r="132" spans="1:66" x14ac:dyDescent="0.25">
      <c r="A132" t="s">
        <v>342</v>
      </c>
      <c r="B132" t="s">
        <v>346</v>
      </c>
      <c r="C132" t="s">
        <v>399</v>
      </c>
      <c r="D132" t="s">
        <v>494</v>
      </c>
      <c r="E132">
        <f>VLOOKUP(A132,home!$A$2:$E$405,3,FALSE)</f>
        <v>1.1178707224334601</v>
      </c>
      <c r="F132">
        <f>VLOOKUP(B132,home!$B$2:$E$405,3,FALSE)</f>
        <v>0.6</v>
      </c>
      <c r="G132">
        <f>VLOOKUP(C132,away!$B$2:$E$405,4,FALSE)</f>
        <v>1.19</v>
      </c>
      <c r="H132">
        <f>VLOOKUP(A132,away!$A$2:$E$405,3,FALSE)</f>
        <v>0.85171102661596998</v>
      </c>
      <c r="I132">
        <f>VLOOKUP(C132,away!$B$2:$E$405,3,FALSE)</f>
        <v>0.97</v>
      </c>
      <c r="J132">
        <f>VLOOKUP(B132,home!$B$2:$E$405,4,FALSE)</f>
        <v>1.27</v>
      </c>
      <c r="K132" s="3">
        <f t="shared" si="112"/>
        <v>0.79815969581749036</v>
      </c>
      <c r="L132" s="3">
        <f t="shared" si="113"/>
        <v>1.0492228136882134</v>
      </c>
      <c r="M132" s="5">
        <f t="shared" si="114"/>
        <v>0.15764927220814748</v>
      </c>
      <c r="N132" s="5">
        <f t="shared" si="115"/>
        <v>0.12582929515150373</v>
      </c>
      <c r="O132" s="5">
        <f t="shared" si="116"/>
        <v>0.16540921296213154</v>
      </c>
      <c r="P132" s="5">
        <f t="shared" si="117"/>
        <v>0.13202296710326539</v>
      </c>
      <c r="Q132" s="5">
        <f t="shared" si="118"/>
        <v>5.0215935971526716E-2</v>
      </c>
      <c r="R132" s="5">
        <f t="shared" si="119"/>
        <v>8.6775559917040265E-2</v>
      </c>
      <c r="S132" s="5">
        <f t="shared" si="120"/>
        <v>2.764057137500869E-2</v>
      </c>
      <c r="T132" s="5">
        <f t="shared" si="121"/>
        <v>5.2687705632032421E-2</v>
      </c>
      <c r="U132" s="5">
        <f t="shared" si="122"/>
        <v>6.9260754507777272E-2</v>
      </c>
      <c r="V132" s="5">
        <f t="shared" si="123"/>
        <v>2.5719470641274961E-3</v>
      </c>
      <c r="W132" s="5">
        <f t="shared" si="124"/>
        <v>1.3360112060074781E-2</v>
      </c>
      <c r="X132" s="5">
        <f t="shared" si="125"/>
        <v>1.4017734366861495E-2</v>
      </c>
      <c r="Y132" s="5">
        <f t="shared" si="126"/>
        <v>7.3538633469661906E-3</v>
      </c>
      <c r="Z132" s="5">
        <f t="shared" si="127"/>
        <v>3.0348965711842379E-2</v>
      </c>
      <c r="AA132" s="5">
        <f t="shared" si="128"/>
        <v>2.4223321240939559E-2</v>
      </c>
      <c r="AB132" s="5">
        <f t="shared" si="129"/>
        <v>9.6670393566788346E-3</v>
      </c>
      <c r="AC132" s="5">
        <f t="shared" si="130"/>
        <v>1.3461689272434513E-4</v>
      </c>
      <c r="AD132" s="5">
        <f t="shared" si="131"/>
        <v>2.6658757444892171E-3</v>
      </c>
      <c r="AE132" s="5">
        <f t="shared" si="132"/>
        <v>2.7970976495761369E-3</v>
      </c>
      <c r="AF132" s="5">
        <f t="shared" si="133"/>
        <v>1.4673893330244812E-3</v>
      </c>
      <c r="AG132" s="5">
        <f t="shared" si="134"/>
        <v>5.1320612159067231E-4</v>
      </c>
      <c r="AH132" s="5">
        <f t="shared" si="135"/>
        <v>7.9607067991765944E-3</v>
      </c>
      <c r="AI132" s="5">
        <f t="shared" si="136"/>
        <v>6.3539153173230176E-3</v>
      </c>
      <c r="AJ132" s="5">
        <f t="shared" si="137"/>
        <v>2.535719558462316E-3</v>
      </c>
      <c r="AK132" s="5">
        <f t="shared" si="138"/>
        <v>6.7463638382024788E-4</v>
      </c>
      <c r="AL132" s="5">
        <f t="shared" si="139"/>
        <v>4.509382466726424E-6</v>
      </c>
      <c r="AM132" s="5">
        <f t="shared" si="140"/>
        <v>4.2555891466174801E-4</v>
      </c>
      <c r="AN132" s="5">
        <f t="shared" si="141"/>
        <v>4.4650612183150154E-4</v>
      </c>
      <c r="AO132" s="5">
        <f t="shared" si="142"/>
        <v>2.342422047385301E-4</v>
      </c>
      <c r="AP132" s="5">
        <f t="shared" si="143"/>
        <v>8.1924088380097034E-5</v>
      </c>
      <c r="AQ132" s="5">
        <f t="shared" si="144"/>
        <v>2.148915562975182E-5</v>
      </c>
      <c r="AR132" s="5">
        <f t="shared" si="145"/>
        <v>1.6705110373557918E-3</v>
      </c>
      <c r="AS132" s="5">
        <f t="shared" si="146"/>
        <v>1.333334581435659E-3</v>
      </c>
      <c r="AT132" s="5">
        <f t="shared" si="147"/>
        <v>5.3210696197081319E-4</v>
      </c>
      <c r="AU132" s="5">
        <f t="shared" si="148"/>
        <v>1.4156877696966443E-4</v>
      </c>
      <c r="AV132" s="5">
        <f t="shared" si="149"/>
        <v>2.8248622990840364E-5</v>
      </c>
      <c r="AW132" s="5">
        <f t="shared" si="150"/>
        <v>1.0489917917191909E-7</v>
      </c>
      <c r="AX132" s="5">
        <f t="shared" si="151"/>
        <v>5.6610662313140335E-5</v>
      </c>
      <c r="AY132" s="5">
        <f t="shared" si="152"/>
        <v>5.9397198396946401E-5</v>
      </c>
      <c r="AZ132" s="5">
        <f t="shared" si="153"/>
        <v>3.1160447813620563E-5</v>
      </c>
      <c r="BA132" s="5">
        <f t="shared" si="154"/>
        <v>1.0898084243597236E-5</v>
      </c>
      <c r="BB132" s="5">
        <f t="shared" si="155"/>
        <v>2.8586296534695692E-6</v>
      </c>
      <c r="BC132" s="5">
        <f t="shared" si="156"/>
        <v>5.9986788966118085E-7</v>
      </c>
      <c r="BD132" s="5">
        <f t="shared" si="157"/>
        <v>2.9212304848527648E-4</v>
      </c>
      <c r="BE132" s="5">
        <f t="shared" si="158"/>
        <v>2.3316084352028628E-4</v>
      </c>
      <c r="BF132" s="5">
        <f t="shared" si="159"/>
        <v>9.3049793970350576E-5</v>
      </c>
      <c r="BG132" s="5">
        <f t="shared" si="160"/>
        <v>2.4756198417085061E-5</v>
      </c>
      <c r="BH132" s="5">
        <f t="shared" si="161"/>
        <v>4.9398499495445104E-6</v>
      </c>
      <c r="BI132" s="5">
        <f t="shared" si="162"/>
        <v>7.8855782662249866E-7</v>
      </c>
      <c r="BJ132" s="8">
        <f t="shared" si="163"/>
        <v>0.27227946075319792</v>
      </c>
      <c r="BK132" s="8">
        <f t="shared" si="164"/>
        <v>0.32008328122413704</v>
      </c>
      <c r="BL132" s="8">
        <f t="shared" si="165"/>
        <v>0.37721545431624159</v>
      </c>
      <c r="BM132" s="8">
        <f t="shared" si="166"/>
        <v>0.28196562639258604</v>
      </c>
      <c r="BN132" s="8">
        <f t="shared" si="167"/>
        <v>0.71790224331361507</v>
      </c>
    </row>
    <row r="133" spans="1:66" x14ac:dyDescent="0.25">
      <c r="A133" t="s">
        <v>342</v>
      </c>
      <c r="B133" t="s">
        <v>400</v>
      </c>
      <c r="C133" t="s">
        <v>386</v>
      </c>
      <c r="D133" t="s">
        <v>494</v>
      </c>
      <c r="E133">
        <f>VLOOKUP(A133,home!$A$2:$E$405,3,FALSE)</f>
        <v>1.1178707224334601</v>
      </c>
      <c r="F133">
        <f>VLOOKUP(B133,home!$B$2:$E$405,3,FALSE)</f>
        <v>1.42</v>
      </c>
      <c r="G133">
        <f>VLOOKUP(C133,away!$B$2:$E$405,4,FALSE)</f>
        <v>0.97</v>
      </c>
      <c r="H133">
        <f>VLOOKUP(A133,away!$A$2:$E$405,3,FALSE)</f>
        <v>0.85171102661596998</v>
      </c>
      <c r="I133">
        <f>VLOOKUP(C133,away!$B$2:$E$405,3,FALSE)</f>
        <v>0.67</v>
      </c>
      <c r="J133">
        <f>VLOOKUP(B133,home!$B$2:$E$405,4,FALSE)</f>
        <v>0.68</v>
      </c>
      <c r="K133" s="3">
        <f t="shared" si="112"/>
        <v>1.5397551330798478</v>
      </c>
      <c r="L133" s="3">
        <f t="shared" si="113"/>
        <v>0.388039543726236</v>
      </c>
      <c r="M133" s="5">
        <f t="shared" si="114"/>
        <v>0.14546865039243317</v>
      </c>
      <c r="N133" s="5">
        <f t="shared" si="115"/>
        <v>0.22398610114394682</v>
      </c>
      <c r="O133" s="5">
        <f t="shared" si="116"/>
        <v>5.644758872475112E-2</v>
      </c>
      <c r="P133" s="5">
        <f t="shared" si="117"/>
        <v>8.691546448891567E-2</v>
      </c>
      <c r="Q133" s="5">
        <f t="shared" si="118"/>
        <v>0.17244187448746706</v>
      </c>
      <c r="R133" s="5">
        <f t="shared" si="119"/>
        <v>1.0951948286599322E-2</v>
      </c>
      <c r="S133" s="5">
        <f t="shared" si="120"/>
        <v>1.2982690681024065E-2</v>
      </c>
      <c r="T133" s="5">
        <f t="shared" si="121"/>
        <v>6.6914266295413583E-2</v>
      </c>
      <c r="U133" s="5">
        <f t="shared" si="122"/>
        <v>1.6863318591516348E-2</v>
      </c>
      <c r="V133" s="5">
        <f t="shared" si="123"/>
        <v>8.6188603967859859E-4</v>
      </c>
      <c r="W133" s="5">
        <f t="shared" si="124"/>
        <v>8.8506087133329414E-2</v>
      </c>
      <c r="X133" s="5">
        <f t="shared" si="125"/>
        <v>3.4343861668211635E-2</v>
      </c>
      <c r="Y133" s="5">
        <f t="shared" si="126"/>
        <v>6.6633882057649035E-3</v>
      </c>
      <c r="Z133" s="5">
        <f t="shared" si="127"/>
        <v>1.4165963386817777E-3</v>
      </c>
      <c r="AA133" s="5">
        <f t="shared" si="128"/>
        <v>2.1812114839873859E-3</v>
      </c>
      <c r="AB133" s="5">
        <f t="shared" si="129"/>
        <v>1.679265789401145E-3</v>
      </c>
      <c r="AC133" s="5">
        <f t="shared" si="130"/>
        <v>3.2185296141594826E-5</v>
      </c>
      <c r="AD133" s="5">
        <f t="shared" si="131"/>
        <v>3.4069425493089063E-2</v>
      </c>
      <c r="AE133" s="5">
        <f t="shared" si="132"/>
        <v>1.3220284323353274E-2</v>
      </c>
      <c r="AF133" s="5">
        <f t="shared" si="133"/>
        <v>2.5649965483825568E-3</v>
      </c>
      <c r="AG133" s="5">
        <f t="shared" si="134"/>
        <v>3.3177336343124587E-4</v>
      </c>
      <c r="AH133" s="5">
        <f t="shared" si="135"/>
        <v>1.3742384922658336E-4</v>
      </c>
      <c r="AI133" s="5">
        <f t="shared" si="136"/>
        <v>2.115990772542228E-4</v>
      </c>
      <c r="AJ133" s="5">
        <f t="shared" si="137"/>
        <v>1.6290538267857443E-4</v>
      </c>
      <c r="AK133" s="5">
        <f t="shared" si="138"/>
        <v>8.3611466395223965E-5</v>
      </c>
      <c r="AL133" s="5">
        <f t="shared" si="139"/>
        <v>7.6921039861535229E-7</v>
      </c>
      <c r="AM133" s="5">
        <f t="shared" si="140"/>
        <v>1.049171455681306E-2</v>
      </c>
      <c r="AN133" s="5">
        <f t="shared" si="141"/>
        <v>4.0712001295316489E-3</v>
      </c>
      <c r="AO133" s="5">
        <f t="shared" si="142"/>
        <v>7.8989332034082674E-4</v>
      </c>
      <c r="AP133" s="5">
        <f t="shared" si="143"/>
        <v>1.0216994787248533E-4</v>
      </c>
      <c r="AQ133" s="5">
        <f t="shared" si="144"/>
        <v>9.9114949887431299E-6</v>
      </c>
      <c r="AR133" s="5">
        <f t="shared" si="145"/>
        <v>1.0665177550197298E-5</v>
      </c>
      <c r="AS133" s="5">
        <f t="shared" si="146"/>
        <v>1.6421761878124246E-5</v>
      </c>
      <c r="AT133" s="5">
        <f t="shared" si="147"/>
        <v>1.2642746073028386E-5</v>
      </c>
      <c r="AU133" s="5">
        <f t="shared" si="148"/>
        <v>6.4889110540568489E-6</v>
      </c>
      <c r="AV133" s="5">
        <f t="shared" si="149"/>
        <v>2.4978335258956497E-6</v>
      </c>
      <c r="AW133" s="5">
        <f t="shared" si="150"/>
        <v>1.276645420488996E-8</v>
      </c>
      <c r="AX133" s="5">
        <f t="shared" si="151"/>
        <v>2.6924452239435784E-3</v>
      </c>
      <c r="AY133" s="5">
        <f t="shared" si="152"/>
        <v>1.0447752162069494E-3</v>
      </c>
      <c r="AZ133" s="5">
        <f t="shared" si="153"/>
        <v>2.027070490967121E-4</v>
      </c>
      <c r="BA133" s="5">
        <f t="shared" si="154"/>
        <v>2.6219450280526628E-5</v>
      </c>
      <c r="BB133" s="5">
        <f t="shared" si="155"/>
        <v>2.5435458809020705E-6</v>
      </c>
      <c r="BC133" s="5">
        <f t="shared" si="156"/>
        <v>1.9739927661439741E-7</v>
      </c>
      <c r="BD133" s="5">
        <f t="shared" si="157"/>
        <v>6.8975177172297524E-7</v>
      </c>
      <c r="BE133" s="5">
        <f t="shared" si="158"/>
        <v>1.0620488310613707E-6</v>
      </c>
      <c r="BF133" s="5">
        <f t="shared" si="159"/>
        <v>8.176475696040988E-7</v>
      </c>
      <c r="BG133" s="5">
        <f t="shared" si="160"/>
        <v>4.1965901411605782E-7</v>
      </c>
      <c r="BH133" s="5">
        <f t="shared" si="161"/>
        <v>1.6154303028210708E-7</v>
      </c>
      <c r="BI133" s="5">
        <f t="shared" si="162"/>
        <v>4.9747342018029532E-8</v>
      </c>
      <c r="BJ133" s="8">
        <f t="shared" si="163"/>
        <v>0.66247583599662185</v>
      </c>
      <c r="BK133" s="8">
        <f t="shared" si="164"/>
        <v>0.24730642132479869</v>
      </c>
      <c r="BL133" s="8">
        <f t="shared" si="165"/>
        <v>8.8770789479450052E-2</v>
      </c>
      <c r="BM133" s="8">
        <f t="shared" si="166"/>
        <v>0.3027132531656862</v>
      </c>
      <c r="BN133" s="8">
        <f t="shared" si="167"/>
        <v>0.69621162752411314</v>
      </c>
    </row>
    <row r="134" spans="1:66" x14ac:dyDescent="0.25">
      <c r="A134" t="s">
        <v>342</v>
      </c>
      <c r="B134" t="s">
        <v>348</v>
      </c>
      <c r="C134" t="s">
        <v>364</v>
      </c>
      <c r="D134" t="s">
        <v>494</v>
      </c>
      <c r="E134">
        <f>VLOOKUP(A134,home!$A$2:$E$405,3,FALSE)</f>
        <v>1.1178707224334601</v>
      </c>
      <c r="F134">
        <f>VLOOKUP(B134,home!$B$2:$E$405,3,FALSE)</f>
        <v>1.49</v>
      </c>
      <c r="G134">
        <f>VLOOKUP(C134,away!$B$2:$E$405,4,FALSE)</f>
        <v>1.64</v>
      </c>
      <c r="H134">
        <f>VLOOKUP(A134,away!$A$2:$E$405,3,FALSE)</f>
        <v>0.85171102661596998</v>
      </c>
      <c r="I134">
        <f>VLOOKUP(C134,away!$B$2:$E$405,3,FALSE)</f>
        <v>0.75</v>
      </c>
      <c r="J134">
        <f>VLOOKUP(B134,home!$B$2:$E$405,4,FALSE)</f>
        <v>0.88</v>
      </c>
      <c r="K134" s="3">
        <f t="shared" si="112"/>
        <v>2.7316288973384029</v>
      </c>
      <c r="L134" s="3">
        <f t="shared" si="113"/>
        <v>0.56212927756654019</v>
      </c>
      <c r="M134" s="5">
        <f t="shared" si="114"/>
        <v>3.7114105669462841E-2</v>
      </c>
      <c r="N134" s="5">
        <f t="shared" si="115"/>
        <v>0.10138196354557576</v>
      </c>
      <c r="O134" s="5">
        <f t="shared" si="116"/>
        <v>2.0862925407503379E-2</v>
      </c>
      <c r="P134" s="5">
        <f t="shared" si="117"/>
        <v>5.6989769926151811E-2</v>
      </c>
      <c r="Q134" s="5">
        <f t="shared" si="118"/>
        <v>0.13846895064500164</v>
      </c>
      <c r="R134" s="5">
        <f t="shared" si="119"/>
        <v>5.8638305936222447E-3</v>
      </c>
      <c r="S134" s="5">
        <f t="shared" si="120"/>
        <v>2.1877355102941403E-2</v>
      </c>
      <c r="T134" s="5">
        <f t="shared" si="121"/>
        <v>7.7837451191471674E-2</v>
      </c>
      <c r="U134" s="5">
        <f t="shared" si="122"/>
        <v>1.6017809098635528E-2</v>
      </c>
      <c r="V134" s="5">
        <f t="shared" si="123"/>
        <v>3.732589331737549E-3</v>
      </c>
      <c r="W134" s="5">
        <f t="shared" si="124"/>
        <v>0.12608192898867052</v>
      </c>
      <c r="X134" s="5">
        <f t="shared" si="125"/>
        <v>7.0874343656597172E-2</v>
      </c>
      <c r="Y134" s="5">
        <f t="shared" si="126"/>
        <v>1.9920271798842835E-2</v>
      </c>
      <c r="Z134" s="5">
        <f t="shared" si="127"/>
        <v>1.0987436184551498E-3</v>
      </c>
      <c r="AA134" s="5">
        <f t="shared" si="128"/>
        <v>3.0013598189382478E-3</v>
      </c>
      <c r="AB134" s="5">
        <f t="shared" si="129"/>
        <v>4.0993006063610379E-3</v>
      </c>
      <c r="AC134" s="5">
        <f t="shared" si="130"/>
        <v>3.5821859945077986E-4</v>
      </c>
      <c r="AD134" s="5">
        <f t="shared" si="131"/>
        <v>8.6102260164405212E-2</v>
      </c>
      <c r="AE134" s="5">
        <f t="shared" si="132"/>
        <v>4.8400601303063395E-2</v>
      </c>
      <c r="AF134" s="5">
        <f t="shared" si="133"/>
        <v>1.3603697522138584E-2</v>
      </c>
      <c r="AG134" s="5">
        <f t="shared" si="134"/>
        <v>2.5490122201178318E-3</v>
      </c>
      <c r="AH134" s="5">
        <f t="shared" si="135"/>
        <v>1.5440898911825988E-4</v>
      </c>
      <c r="AI134" s="5">
        <f t="shared" si="136"/>
        <v>4.2178805668424978E-4</v>
      </c>
      <c r="AJ134" s="5">
        <f t="shared" si="137"/>
        <v>5.7608422209545253E-4</v>
      </c>
      <c r="AK134" s="5">
        <f t="shared" si="138"/>
        <v>5.2454943612555084E-4</v>
      </c>
      <c r="AL134" s="5">
        <f t="shared" si="139"/>
        <v>2.2002195874293033E-5</v>
      </c>
      <c r="AM134" s="5">
        <f t="shared" si="140"/>
        <v>4.7039884398247682E-2</v>
      </c>
      <c r="AN134" s="5">
        <f t="shared" si="141"/>
        <v>2.6442496233600534E-2</v>
      </c>
      <c r="AO134" s="5">
        <f t="shared" si="142"/>
        <v>7.4320506524249135E-3</v>
      </c>
      <c r="AP134" s="5">
        <f t="shared" si="143"/>
        <v>1.3925910880285169E-3</v>
      </c>
      <c r="AQ134" s="5">
        <f t="shared" si="144"/>
        <v>1.9570405556476809E-4</v>
      </c>
      <c r="AR134" s="5">
        <f t="shared" si="145"/>
        <v>1.7359562700565445E-5</v>
      </c>
      <c r="AS134" s="5">
        <f t="shared" si="146"/>
        <v>4.7419883118022464E-5</v>
      </c>
      <c r="AT134" s="5">
        <f t="shared" si="147"/>
        <v>6.4766761516799824E-5</v>
      </c>
      <c r="AU134" s="5">
        <f t="shared" si="148"/>
        <v>5.8972919115438405E-5</v>
      </c>
      <c r="AV134" s="5">
        <f t="shared" si="149"/>
        <v>4.0273032504032959E-5</v>
      </c>
      <c r="AW134" s="5">
        <f t="shared" si="150"/>
        <v>9.3847223771744207E-7</v>
      </c>
      <c r="AX134" s="5">
        <f t="shared" si="151"/>
        <v>2.1415917924951882E-2</v>
      </c>
      <c r="AY134" s="5">
        <f t="shared" si="152"/>
        <v>1.2038514471577519E-2</v>
      </c>
      <c r="AZ134" s="5">
        <f t="shared" si="153"/>
        <v>3.3836007214411048E-3</v>
      </c>
      <c r="BA134" s="5">
        <f t="shared" si="154"/>
        <v>6.3400700970577082E-4</v>
      </c>
      <c r="BB134" s="5">
        <f t="shared" si="155"/>
        <v>8.9098475584506841E-5</v>
      </c>
      <c r="BC134" s="5">
        <f t="shared" si="156"/>
        <v>1.0016972342519774E-5</v>
      </c>
      <c r="BD134" s="5">
        <f t="shared" si="157"/>
        <v>1.626386406623318E-6</v>
      </c>
      <c r="BE134" s="5">
        <f t="shared" si="158"/>
        <v>4.4426841065706219E-6</v>
      </c>
      <c r="BF134" s="5">
        <f t="shared" si="159"/>
        <v>6.067882143627178E-6</v>
      </c>
      <c r="BG134" s="5">
        <f t="shared" si="160"/>
        <v>5.5250674030585641E-6</v>
      </c>
      <c r="BH134" s="5">
        <f t="shared" si="161"/>
        <v>3.7731084444843051E-6</v>
      </c>
      <c r="BI134" s="5">
        <f t="shared" si="162"/>
        <v>2.0613464119489746E-6</v>
      </c>
      <c r="BJ134" s="8">
        <f t="shared" si="163"/>
        <v>0.8052943630393542</v>
      </c>
      <c r="BK134" s="8">
        <f t="shared" si="164"/>
        <v>0.1321325552971962</v>
      </c>
      <c r="BL134" s="8">
        <f t="shared" si="165"/>
        <v>5.1774344862955138E-2</v>
      </c>
      <c r="BM134" s="8">
        <f t="shared" si="166"/>
        <v>0.61758088503130293</v>
      </c>
      <c r="BN134" s="8">
        <f t="shared" si="167"/>
        <v>0.36068154578731765</v>
      </c>
    </row>
    <row r="135" spans="1:66" x14ac:dyDescent="0.25">
      <c r="A135" t="s">
        <v>40</v>
      </c>
      <c r="B135" t="s">
        <v>334</v>
      </c>
      <c r="C135" t="s">
        <v>237</v>
      </c>
      <c r="D135" t="s">
        <v>494</v>
      </c>
      <c r="E135">
        <f>VLOOKUP(A135,home!$A$2:$E$405,3,FALSE)</f>
        <v>1.5125</v>
      </c>
      <c r="F135">
        <f>VLOOKUP(B135,home!$B$2:$E$405,3,FALSE)</f>
        <v>0.77</v>
      </c>
      <c r="G135">
        <f>VLOOKUP(C135,away!$B$2:$E$405,4,FALSE)</f>
        <v>0.88</v>
      </c>
      <c r="H135">
        <f>VLOOKUP(A135,away!$A$2:$E$405,3,FALSE)</f>
        <v>1.1875</v>
      </c>
      <c r="I135">
        <f>VLOOKUP(C135,away!$B$2:$E$405,3,FALSE)</f>
        <v>0.5</v>
      </c>
      <c r="J135">
        <f>VLOOKUP(B135,home!$B$2:$E$405,4,FALSE)</f>
        <v>1.26</v>
      </c>
      <c r="K135" s="3">
        <f t="shared" si="112"/>
        <v>1.0248699999999999</v>
      </c>
      <c r="L135" s="3">
        <f t="shared" si="113"/>
        <v>0.74812500000000004</v>
      </c>
      <c r="M135" s="5">
        <f t="shared" si="114"/>
        <v>0.16982360470735974</v>
      </c>
      <c r="N135" s="5">
        <f t="shared" si="115"/>
        <v>0.17404711775643175</v>
      </c>
      <c r="O135" s="5">
        <f t="shared" si="116"/>
        <v>0.12704928427169351</v>
      </c>
      <c r="P135" s="5">
        <f t="shared" si="117"/>
        <v>0.13020899997153051</v>
      </c>
      <c r="Q135" s="5">
        <f t="shared" si="118"/>
        <v>8.9187834787517101E-2</v>
      </c>
      <c r="R135" s="5">
        <f t="shared" si="119"/>
        <v>4.7524372897880363E-2</v>
      </c>
      <c r="S135" s="5">
        <f t="shared" si="120"/>
        <v>2.4958814916810082E-2</v>
      </c>
      <c r="T135" s="5">
        <f t="shared" si="121"/>
        <v>6.6723648900411242E-2</v>
      </c>
      <c r="U135" s="5">
        <f t="shared" si="122"/>
        <v>4.8706304051850634E-2</v>
      </c>
      <c r="V135" s="5">
        <f t="shared" si="123"/>
        <v>2.1262993160151389E-3</v>
      </c>
      <c r="W135" s="5">
        <f t="shared" si="124"/>
        <v>3.0468645412894218E-2</v>
      </c>
      <c r="X135" s="5">
        <f t="shared" si="125"/>
        <v>2.279435534952149E-2</v>
      </c>
      <c r="Y135" s="5">
        <f t="shared" si="126"/>
        <v>8.5265135479303828E-3</v>
      </c>
      <c r="Z135" s="5">
        <f t="shared" si="127"/>
        <v>1.1851390491408913E-2</v>
      </c>
      <c r="AA135" s="5">
        <f t="shared" si="128"/>
        <v>1.2146134572930251E-2</v>
      </c>
      <c r="AB135" s="5">
        <f t="shared" si="129"/>
        <v>6.2241044698795132E-3</v>
      </c>
      <c r="AC135" s="5">
        <f t="shared" si="130"/>
        <v>1.0189370761192612E-4</v>
      </c>
      <c r="AD135" s="5">
        <f t="shared" si="131"/>
        <v>7.8066001560782236E-3</v>
      </c>
      <c r="AE135" s="5">
        <f t="shared" si="132"/>
        <v>5.8403127417660222E-3</v>
      </c>
      <c r="AF135" s="5">
        <f t="shared" si="133"/>
        <v>2.1846419849668526E-3</v>
      </c>
      <c r="AG135" s="5">
        <f t="shared" si="134"/>
        <v>5.447950950011088E-4</v>
      </c>
      <c r="AH135" s="5">
        <f t="shared" si="135"/>
        <v>2.2165803778463234E-3</v>
      </c>
      <c r="AI135" s="5">
        <f t="shared" si="136"/>
        <v>2.2717067318433607E-3</v>
      </c>
      <c r="AJ135" s="5">
        <f t="shared" si="137"/>
        <v>1.1641020391321526E-3</v>
      </c>
      <c r="AK135" s="5">
        <f t="shared" si="138"/>
        <v>3.9768441894845642E-4</v>
      </c>
      <c r="AL135" s="5">
        <f t="shared" si="139"/>
        <v>3.1250020382980261E-6</v>
      </c>
      <c r="AM135" s="5">
        <f t="shared" si="140"/>
        <v>1.6001500603919779E-3</v>
      </c>
      <c r="AN135" s="5">
        <f t="shared" si="141"/>
        <v>1.1971122639307487E-3</v>
      </c>
      <c r="AO135" s="5">
        <f t="shared" si="142"/>
        <v>4.4779480622659569E-4</v>
      </c>
      <c r="AP135" s="5">
        <f t="shared" si="143"/>
        <v>1.116688298027573E-4</v>
      </c>
      <c r="AQ135" s="5">
        <f t="shared" si="144"/>
        <v>2.0885560824046946E-5</v>
      </c>
      <c r="AR135" s="5">
        <f t="shared" si="145"/>
        <v>3.3165583903525629E-4</v>
      </c>
      <c r="AS135" s="5">
        <f t="shared" si="146"/>
        <v>3.3990411975206306E-4</v>
      </c>
      <c r="AT135" s="5">
        <f t="shared" si="147"/>
        <v>1.7417876760514843E-4</v>
      </c>
      <c r="AU135" s="5">
        <f t="shared" si="148"/>
        <v>5.950353118516282E-5</v>
      </c>
      <c r="AV135" s="5">
        <f t="shared" si="149"/>
        <v>1.5245846001434453E-5</v>
      </c>
      <c r="AW135" s="5">
        <f t="shared" si="150"/>
        <v>6.6556542435271264E-8</v>
      </c>
      <c r="AX135" s="5">
        <f t="shared" si="151"/>
        <v>2.7332429873232103E-4</v>
      </c>
      <c r="AY135" s="5">
        <f t="shared" si="152"/>
        <v>2.0448074098911769E-4</v>
      </c>
      <c r="AZ135" s="5">
        <f t="shared" si="153"/>
        <v>7.6488577176241836E-5</v>
      </c>
      <c r="BA135" s="5">
        <f t="shared" si="154"/>
        <v>1.9074338933325305E-5</v>
      </c>
      <c r="BB135" s="5">
        <f t="shared" si="155"/>
        <v>3.5674974536234981E-6</v>
      </c>
      <c r="BC135" s="5">
        <f t="shared" si="156"/>
        <v>5.3378680649841618E-7</v>
      </c>
      <c r="BD135" s="5">
        <f t="shared" si="157"/>
        <v>4.1353337429708512E-5</v>
      </c>
      <c r="BE135" s="5">
        <f t="shared" si="158"/>
        <v>4.2381794931585353E-5</v>
      </c>
      <c r="BF135" s="5">
        <f t="shared" si="159"/>
        <v>2.171791508576694E-5</v>
      </c>
      <c r="BG135" s="5">
        <f t="shared" si="160"/>
        <v>7.4193465446499882E-6</v>
      </c>
      <c r="BH135" s="5">
        <f t="shared" si="161"/>
        <v>1.9009664233038582E-6</v>
      </c>
      <c r="BI135" s="5">
        <f t="shared" si="162"/>
        <v>3.896486916502851E-7</v>
      </c>
      <c r="BJ135" s="8">
        <f t="shared" si="163"/>
        <v>0.41207954649378559</v>
      </c>
      <c r="BK135" s="8">
        <f t="shared" si="164"/>
        <v>0.32742721836235483</v>
      </c>
      <c r="BL135" s="8">
        <f t="shared" si="165"/>
        <v>0.2487359249446903</v>
      </c>
      <c r="BM135" s="8">
        <f t="shared" si="166"/>
        <v>0.26204845171537999</v>
      </c>
      <c r="BN135" s="8">
        <f t="shared" si="167"/>
        <v>0.7378412143924129</v>
      </c>
    </row>
    <row r="136" spans="1:66" x14ac:dyDescent="0.25">
      <c r="A136" t="s">
        <v>40</v>
      </c>
      <c r="B136" t="s">
        <v>339</v>
      </c>
      <c r="C136" t="s">
        <v>235</v>
      </c>
      <c r="D136" t="s">
        <v>494</v>
      </c>
      <c r="E136">
        <f>VLOOKUP(A136,home!$A$2:$E$405,3,FALSE)</f>
        <v>1.5125</v>
      </c>
      <c r="F136">
        <f>VLOOKUP(B136,home!$B$2:$E$405,3,FALSE)</f>
        <v>1.54</v>
      </c>
      <c r="G136">
        <f>VLOOKUP(C136,away!$B$2:$E$405,4,FALSE)</f>
        <v>0.94</v>
      </c>
      <c r="H136">
        <f>VLOOKUP(A136,away!$A$2:$E$405,3,FALSE)</f>
        <v>1.1875</v>
      </c>
      <c r="I136">
        <f>VLOOKUP(C136,away!$B$2:$E$405,3,FALSE)</f>
        <v>0.94</v>
      </c>
      <c r="J136">
        <f>VLOOKUP(B136,home!$B$2:$E$405,4,FALSE)</f>
        <v>0.7</v>
      </c>
      <c r="K136" s="3">
        <f t="shared" si="112"/>
        <v>2.189495</v>
      </c>
      <c r="L136" s="3">
        <f t="shared" si="113"/>
        <v>0.78137499999999993</v>
      </c>
      <c r="M136" s="5">
        <f t="shared" si="114"/>
        <v>5.1258695862038808E-2</v>
      </c>
      <c r="N136" s="5">
        <f t="shared" si="115"/>
        <v>0.11223065829645466</v>
      </c>
      <c r="O136" s="5">
        <f t="shared" si="116"/>
        <v>4.0052263479200566E-2</v>
      </c>
      <c r="P136" s="5">
        <f t="shared" si="117"/>
        <v>8.7694230626392242E-2</v>
      </c>
      <c r="Q136" s="5">
        <f t="shared" si="118"/>
        <v>0.12286423259339802</v>
      </c>
      <c r="R136" s="5">
        <f t="shared" si="119"/>
        <v>1.5647918688030171E-2</v>
      </c>
      <c r="S136" s="5">
        <f t="shared" si="120"/>
        <v>3.7507187589462962E-2</v>
      </c>
      <c r="T136" s="5">
        <f t="shared" si="121"/>
        <v>9.6003039742666357E-2</v>
      </c>
      <c r="U136" s="5">
        <f t="shared" si="122"/>
        <v>3.4261039727848622E-2</v>
      </c>
      <c r="V136" s="5">
        <f t="shared" si="123"/>
        <v>7.1297690259671687E-3</v>
      </c>
      <c r="W136" s="5">
        <f t="shared" si="124"/>
        <v>8.9670207647360653E-2</v>
      </c>
      <c r="X136" s="5">
        <f t="shared" si="125"/>
        <v>7.0066058500456413E-2</v>
      </c>
      <c r="Y136" s="5">
        <f t="shared" si="126"/>
        <v>2.7373933230397066E-2</v>
      </c>
      <c r="Z136" s="5">
        <f t="shared" si="127"/>
        <v>4.0756308216198583E-3</v>
      </c>
      <c r="AA136" s="5">
        <f t="shared" si="128"/>
        <v>8.9235733057825718E-3</v>
      </c>
      <c r="AB136" s="5">
        <f t="shared" si="129"/>
        <v>9.7690595675722081E-3</v>
      </c>
      <c r="AC136" s="5">
        <f t="shared" si="130"/>
        <v>7.6235797502399152E-4</v>
      </c>
      <c r="AD136" s="5">
        <f t="shared" si="131"/>
        <v>4.9083117823214492E-2</v>
      </c>
      <c r="AE136" s="5">
        <f t="shared" si="132"/>
        <v>3.8352321189114212E-2</v>
      </c>
      <c r="AF136" s="5">
        <f t="shared" si="133"/>
        <v>1.4983772484572059E-2</v>
      </c>
      <c r="AG136" s="5">
        <f t="shared" si="134"/>
        <v>3.9026484083774975E-3</v>
      </c>
      <c r="AH136" s="5">
        <f t="shared" si="135"/>
        <v>7.9614900831080399E-4</v>
      </c>
      <c r="AI136" s="5">
        <f t="shared" si="136"/>
        <v>1.7431642729514637E-3</v>
      </c>
      <c r="AJ136" s="5">
        <f t="shared" si="137"/>
        <v>1.9083247299029327E-3</v>
      </c>
      <c r="AK136" s="5">
        <f t="shared" si="138"/>
        <v>1.3927558181662737E-3</v>
      </c>
      <c r="AL136" s="5">
        <f t="shared" si="139"/>
        <v>5.2170188848783742E-5</v>
      </c>
      <c r="AM136" s="5">
        <f t="shared" si="140"/>
        <v>2.1493448211667814E-2</v>
      </c>
      <c r="AN136" s="5">
        <f t="shared" si="141"/>
        <v>1.6794443096391935E-2</v>
      </c>
      <c r="AO136" s="5">
        <f t="shared" si="142"/>
        <v>6.5613789872216235E-3</v>
      </c>
      <c r="AP136" s="5">
        <f t="shared" si="143"/>
        <v>1.7089658353800989E-3</v>
      </c>
      <c r="AQ136" s="5">
        <f t="shared" si="144"/>
        <v>3.3383579490503106E-4</v>
      </c>
      <c r="AR136" s="5">
        <f t="shared" si="145"/>
        <v>1.2441818627377093E-4</v>
      </c>
      <c r="AS136" s="5">
        <f t="shared" si="146"/>
        <v>2.7241299675549008E-4</v>
      </c>
      <c r="AT136" s="5">
        <f t="shared" si="147"/>
        <v>2.982234471655809E-4</v>
      </c>
      <c r="AU136" s="5">
        <f t="shared" si="148"/>
        <v>2.1765291548393449E-4</v>
      </c>
      <c r="AV136" s="5">
        <f t="shared" si="149"/>
        <v>1.1913749254687431E-4</v>
      </c>
      <c r="AW136" s="5">
        <f t="shared" si="150"/>
        <v>2.4792674447111322E-6</v>
      </c>
      <c r="AX136" s="5">
        <f t="shared" si="151"/>
        <v>7.8432995653675962E-3</v>
      </c>
      <c r="AY136" s="5">
        <f t="shared" si="152"/>
        <v>6.1285581978891045E-3</v>
      </c>
      <c r="AZ136" s="5">
        <f t="shared" si="153"/>
        <v>2.3943510809377997E-3</v>
      </c>
      <c r="BA136" s="5">
        <f t="shared" si="154"/>
        <v>6.236286919559244E-4</v>
      </c>
      <c r="BB136" s="5">
        <f t="shared" si="155"/>
        <v>1.2182196729426507E-4</v>
      </c>
      <c r="BC136" s="5">
        <f t="shared" si="156"/>
        <v>1.9037727938911278E-5</v>
      </c>
      <c r="BD136" s="5">
        <f t="shared" si="157"/>
        <v>1.6202876716611284E-5</v>
      </c>
      <c r="BE136" s="5">
        <f t="shared" si="158"/>
        <v>3.5476117556636826E-5</v>
      </c>
      <c r="BF136" s="5">
        <f t="shared" si="159"/>
        <v>3.8837391004834279E-5</v>
      </c>
      <c r="BG136" s="5">
        <f t="shared" si="160"/>
        <v>2.8344757806043206E-5</v>
      </c>
      <c r="BH136" s="5">
        <f t="shared" si="161"/>
        <v>1.5515176373135646E-5</v>
      </c>
      <c r="BI136" s="5">
        <f t="shared" si="162"/>
        <v>6.7940802186197299E-6</v>
      </c>
      <c r="BJ136" s="8">
        <f t="shared" si="163"/>
        <v>0.68855275907296143</v>
      </c>
      <c r="BK136" s="8">
        <f t="shared" si="164"/>
        <v>0.19053296946562309</v>
      </c>
      <c r="BL136" s="8">
        <f t="shared" si="165"/>
        <v>0.11566726403566713</v>
      </c>
      <c r="BM136" s="8">
        <f t="shared" si="166"/>
        <v>0.56295454491991259</v>
      </c>
      <c r="BN136" s="8">
        <f t="shared" si="167"/>
        <v>0.42974799954551446</v>
      </c>
    </row>
    <row r="137" spans="1:66" x14ac:dyDescent="0.25">
      <c r="A137" t="s">
        <v>40</v>
      </c>
      <c r="B137" t="s">
        <v>234</v>
      </c>
      <c r="C137" t="s">
        <v>317</v>
      </c>
      <c r="D137" t="s">
        <v>494</v>
      </c>
      <c r="E137">
        <f>VLOOKUP(A137,home!$A$2:$E$405,3,FALSE)</f>
        <v>1.5125</v>
      </c>
      <c r="F137">
        <f>VLOOKUP(B137,home!$B$2:$E$405,3,FALSE)</f>
        <v>0.94</v>
      </c>
      <c r="G137">
        <f>VLOOKUP(C137,away!$B$2:$E$405,4,FALSE)</f>
        <v>0.94</v>
      </c>
      <c r="H137">
        <f>VLOOKUP(A137,away!$A$2:$E$405,3,FALSE)</f>
        <v>1.1875</v>
      </c>
      <c r="I137">
        <f>VLOOKUP(C137,away!$B$2:$E$405,3,FALSE)</f>
        <v>1.1599999999999999</v>
      </c>
      <c r="J137">
        <f>VLOOKUP(B137,home!$B$2:$E$405,4,FALSE)</f>
        <v>1.33</v>
      </c>
      <c r="K137" s="3">
        <f t="shared" si="112"/>
        <v>1.3364449999999999</v>
      </c>
      <c r="L137" s="3">
        <f t="shared" si="113"/>
        <v>1.8320750000000001</v>
      </c>
      <c r="M137" s="5">
        <f t="shared" si="114"/>
        <v>4.2065809253385961E-2</v>
      </c>
      <c r="N137" s="5">
        <f t="shared" si="115"/>
        <v>5.6218640447641396E-2</v>
      </c>
      <c r="O137" s="5">
        <f t="shared" si="116"/>
        <v>7.7067717487897078E-2</v>
      </c>
      <c r="P137" s="5">
        <f t="shared" si="117"/>
        <v>0.1029967656981126</v>
      </c>
      <c r="Q137" s="5">
        <f t="shared" si="118"/>
        <v>3.7566560466524054E-2</v>
      </c>
      <c r="R137" s="5">
        <f t="shared" si="119"/>
        <v>7.0596919258319527E-2</v>
      </c>
      <c r="S137" s="5">
        <f t="shared" si="120"/>
        <v>6.3046057668663683E-2</v>
      </c>
      <c r="T137" s="5">
        <f t="shared" si="121"/>
        <v>6.882475626670706E-2</v>
      </c>
      <c r="U137" s="5">
        <f t="shared" si="122"/>
        <v>9.4348899758184848E-2</v>
      </c>
      <c r="V137" s="5">
        <f t="shared" si="123"/>
        <v>1.7151802391805276E-2</v>
      </c>
      <c r="W137" s="5">
        <f t="shared" si="124"/>
        <v>1.6735213967561245E-2</v>
      </c>
      <c r="X137" s="5">
        <f t="shared" si="125"/>
        <v>3.0660167129619768E-2</v>
      </c>
      <c r="Y137" s="5">
        <f t="shared" si="126"/>
        <v>2.8085862846999075E-2</v>
      </c>
      <c r="Z137" s="5">
        <f t="shared" si="127"/>
        <v>4.3112950283395249E-2</v>
      </c>
      <c r="AA137" s="5">
        <f t="shared" si="128"/>
        <v>5.761808684149216E-2</v>
      </c>
      <c r="AB137" s="5">
        <f t="shared" si="129"/>
        <v>3.8501702034438999E-2</v>
      </c>
      <c r="AC137" s="5">
        <f t="shared" si="130"/>
        <v>2.6247268916306712E-3</v>
      </c>
      <c r="AD137" s="5">
        <f t="shared" si="131"/>
        <v>5.5914232577193475E-3</v>
      </c>
      <c r="AE137" s="5">
        <f t="shared" si="132"/>
        <v>1.0243906764886172E-2</v>
      </c>
      <c r="AF137" s="5">
        <f t="shared" si="133"/>
        <v>9.3838027431394199E-3</v>
      </c>
      <c r="AG137" s="5">
        <f t="shared" si="134"/>
        <v>5.7306101368790495E-3</v>
      </c>
      <c r="AH137" s="5">
        <f t="shared" si="135"/>
        <v>1.9746539597612838E-2</v>
      </c>
      <c r="AI137" s="5">
        <f t="shared" si="136"/>
        <v>2.6390164112531686E-2</v>
      </c>
      <c r="AJ137" s="5">
        <f t="shared" si="137"/>
        <v>1.7634501438686206E-2</v>
      </c>
      <c r="AK137" s="5">
        <f t="shared" si="138"/>
        <v>7.855847091741662E-3</v>
      </c>
      <c r="AL137" s="5">
        <f t="shared" si="139"/>
        <v>2.5706233682601479E-4</v>
      </c>
      <c r="AM137" s="5">
        <f t="shared" si="140"/>
        <v>1.494525931132547E-3</v>
      </c>
      <c r="AN137" s="5">
        <f t="shared" si="141"/>
        <v>2.7380835952796607E-3</v>
      </c>
      <c r="AO137" s="5">
        <f t="shared" si="142"/>
        <v>2.508187251410993E-3</v>
      </c>
      <c r="AP137" s="5">
        <f t="shared" si="143"/>
        <v>1.5317290528762647E-3</v>
      </c>
      <c r="AQ137" s="5">
        <f t="shared" si="144"/>
        <v>7.0156062613707074E-4</v>
      </c>
      <c r="AR137" s="5">
        <f t="shared" si="145"/>
        <v>7.2354283066593094E-3</v>
      </c>
      <c r="AS137" s="5">
        <f t="shared" si="146"/>
        <v>9.6697519832932999E-3</v>
      </c>
      <c r="AT137" s="5">
        <f t="shared" si="147"/>
        <v>6.4615458446562078E-3</v>
      </c>
      <c r="AU137" s="5">
        <f t="shared" si="148"/>
        <v>2.8785002121205217E-3</v>
      </c>
      <c r="AV137" s="5">
        <f t="shared" si="149"/>
        <v>9.6173930399685262E-4</v>
      </c>
      <c r="AW137" s="5">
        <f t="shared" si="150"/>
        <v>1.7483576954118482E-5</v>
      </c>
      <c r="AX137" s="5">
        <f t="shared" si="151"/>
        <v>3.328919513387391E-4</v>
      </c>
      <c r="AY137" s="5">
        <f t="shared" si="152"/>
        <v>6.0988302174892046E-4</v>
      </c>
      <c r="AZ137" s="5">
        <f t="shared" si="153"/>
        <v>5.5867571853532685E-4</v>
      </c>
      <c r="BA137" s="5">
        <f t="shared" si="154"/>
        <v>3.4117860567853627E-4</v>
      </c>
      <c r="BB137" s="5">
        <f t="shared" si="155"/>
        <v>1.5626619849962609E-4</v>
      </c>
      <c r="BC137" s="5">
        <f t="shared" si="156"/>
        <v>5.7258279123240505E-5</v>
      </c>
      <c r="BD137" s="5">
        <f t="shared" si="157"/>
        <v>2.2093078858204766E-3</v>
      </c>
      <c r="BE137" s="5">
        <f t="shared" si="158"/>
        <v>2.9526184774653469E-3</v>
      </c>
      <c r="BF137" s="5">
        <f t="shared" si="159"/>
        <v>1.9730061005580881E-3</v>
      </c>
      <c r="BG137" s="5">
        <f t="shared" si="160"/>
        <v>8.7893804602011795E-4</v>
      </c>
      <c r="BH137" s="5">
        <f t="shared" si="161"/>
        <v>2.9366308922833912E-4</v>
      </c>
      <c r="BI137" s="5">
        <f t="shared" si="162"/>
        <v>7.8492913456753549E-5</v>
      </c>
      <c r="BJ137" s="8">
        <f t="shared" si="163"/>
        <v>0.2800711842594375</v>
      </c>
      <c r="BK137" s="8">
        <f t="shared" si="164"/>
        <v>0.2287521072621731</v>
      </c>
      <c r="BL137" s="8">
        <f t="shared" si="165"/>
        <v>0.44535336978418028</v>
      </c>
      <c r="BM137" s="8">
        <f t="shared" si="166"/>
        <v>0.6101847995325107</v>
      </c>
      <c r="BN137" s="8">
        <f t="shared" si="167"/>
        <v>0.38651241261188063</v>
      </c>
    </row>
    <row r="138" spans="1:66" x14ac:dyDescent="0.25">
      <c r="A138" t="s">
        <v>40</v>
      </c>
      <c r="B138" t="s">
        <v>332</v>
      </c>
      <c r="C138" t="s">
        <v>319</v>
      </c>
      <c r="D138" t="s">
        <v>494</v>
      </c>
      <c r="E138">
        <f>VLOOKUP(A138,home!$A$2:$E$405,3,FALSE)</f>
        <v>1.5125</v>
      </c>
      <c r="F138">
        <f>VLOOKUP(B138,home!$B$2:$E$405,3,FALSE)</f>
        <v>1.1599999999999999</v>
      </c>
      <c r="G138">
        <f>VLOOKUP(C138,away!$B$2:$E$405,4,FALSE)</f>
        <v>1.27</v>
      </c>
      <c r="H138">
        <f>VLOOKUP(A138,away!$A$2:$E$405,3,FALSE)</f>
        <v>1.1875</v>
      </c>
      <c r="I138">
        <f>VLOOKUP(C138,away!$B$2:$E$405,3,FALSE)</f>
        <v>0.55000000000000004</v>
      </c>
      <c r="J138">
        <f>VLOOKUP(B138,home!$B$2:$E$405,4,FALSE)</f>
        <v>1.05</v>
      </c>
      <c r="K138" s="3">
        <f t="shared" si="112"/>
        <v>2.2282149999999996</v>
      </c>
      <c r="L138" s="3">
        <f t="shared" si="113"/>
        <v>0.68578125000000012</v>
      </c>
      <c r="M138" s="5">
        <f t="shared" si="114"/>
        <v>5.4258465643922893E-2</v>
      </c>
      <c r="N138" s="5">
        <f t="shared" si="115"/>
        <v>0.12089952702477361</v>
      </c>
      <c r="O138" s="5">
        <f t="shared" si="116"/>
        <v>3.7209438392371501E-2</v>
      </c>
      <c r="P138" s="5">
        <f t="shared" si="117"/>
        <v>8.2910628767458042E-2</v>
      </c>
      <c r="Q138" s="5">
        <f t="shared" si="118"/>
        <v>0.13469506980475299</v>
      </c>
      <c r="R138" s="5">
        <f t="shared" si="119"/>
        <v>1.2758767586259261E-2</v>
      </c>
      <c r="S138" s="5">
        <f t="shared" si="120"/>
        <v>3.167327107869098E-2</v>
      </c>
      <c r="T138" s="5">
        <f t="shared" si="121"/>
        <v>9.2371353339540774E-2</v>
      </c>
      <c r="U138" s="5">
        <f t="shared" si="122"/>
        <v>2.8429277317216672E-2</v>
      </c>
      <c r="V138" s="5">
        <f t="shared" si="123"/>
        <v>5.3776571270517555E-3</v>
      </c>
      <c r="W138" s="5">
        <f t="shared" si="124"/>
        <v>0.10004319165499918</v>
      </c>
      <c r="X138" s="5">
        <f t="shared" si="125"/>
        <v>6.8607745027154929E-2</v>
      </c>
      <c r="Y138" s="5">
        <f t="shared" si="126"/>
        <v>2.3524952572201798E-2</v>
      </c>
      <c r="Z138" s="5">
        <f t="shared" si="127"/>
        <v>2.9165745279214534E-3</v>
      </c>
      <c r="AA138" s="5">
        <f t="shared" si="128"/>
        <v>6.4987551117324993E-3</v>
      </c>
      <c r="AB138" s="5">
        <f t="shared" si="129"/>
        <v>7.2403118106445169E-3</v>
      </c>
      <c r="AC138" s="5">
        <f t="shared" si="130"/>
        <v>5.1358913352077219E-4</v>
      </c>
      <c r="AD138" s="5">
        <f t="shared" si="131"/>
        <v>5.5729435073386013E-2</v>
      </c>
      <c r="AE138" s="5">
        <f t="shared" si="132"/>
        <v>3.8218201646420508E-2</v>
      </c>
      <c r="AF138" s="5">
        <f t="shared" si="133"/>
        <v>1.3104663048917158E-2</v>
      </c>
      <c r="AG138" s="5">
        <f t="shared" si="134"/>
        <v>2.9956440688384072E-3</v>
      </c>
      <c r="AH138" s="5">
        <f t="shared" si="135"/>
        <v>5.0003303136903355E-4</v>
      </c>
      <c r="AI138" s="5">
        <f t="shared" si="136"/>
        <v>1.1141811009919508E-3</v>
      </c>
      <c r="AJ138" s="5">
        <f t="shared" si="137"/>
        <v>1.2413175209733899E-3</v>
      </c>
      <c r="AK138" s="5">
        <f t="shared" si="138"/>
        <v>9.2197410666524033E-4</v>
      </c>
      <c r="AL138" s="5">
        <f t="shared" si="139"/>
        <v>3.1391966199553225E-5</v>
      </c>
      <c r="AM138" s="5">
        <f t="shared" si="140"/>
        <v>2.483543263440895E-2</v>
      </c>
      <c r="AN138" s="5">
        <f t="shared" si="141"/>
        <v>1.7031674036315766E-2</v>
      </c>
      <c r="AO138" s="5">
        <f t="shared" si="142"/>
        <v>5.8400013551085858E-3</v>
      </c>
      <c r="AP138" s="5">
        <f t="shared" si="143"/>
        <v>1.3349878097693535E-3</v>
      </c>
      <c r="AQ138" s="5">
        <f t="shared" si="144"/>
        <v>2.2887740222959736E-4</v>
      </c>
      <c r="AR138" s="5">
        <f t="shared" si="145"/>
        <v>6.8582655458709026E-5</v>
      </c>
      <c r="AS138" s="5">
        <f t="shared" si="146"/>
        <v>1.5281690163292732E-4</v>
      </c>
      <c r="AT138" s="5">
        <f t="shared" si="147"/>
        <v>1.7025445623600657E-4</v>
      </c>
      <c r="AU138" s="5">
        <f t="shared" si="148"/>
        <v>1.2645451106730444E-4</v>
      </c>
      <c r="AV138" s="5">
        <f t="shared" si="149"/>
        <v>7.0441959594458444E-5</v>
      </c>
      <c r="AW138" s="5">
        <f t="shared" si="150"/>
        <v>1.3324739205636547E-6</v>
      </c>
      <c r="AX138" s="5">
        <f t="shared" si="151"/>
        <v>9.2231139212465858E-3</v>
      </c>
      <c r="AY138" s="5">
        <f t="shared" si="152"/>
        <v>6.3250385938048862E-3</v>
      </c>
      <c r="AZ138" s="5">
        <f t="shared" si="153"/>
        <v>2.1687964365788787E-3</v>
      </c>
      <c r="BA138" s="5">
        <f t="shared" si="154"/>
        <v>4.9577331042420308E-4</v>
      </c>
      <c r="BB138" s="5">
        <f t="shared" si="155"/>
        <v>8.4998010134837009E-5</v>
      </c>
      <c r="BC138" s="5">
        <f t="shared" si="156"/>
        <v>1.1658008327556243E-5</v>
      </c>
      <c r="BD138" s="5">
        <f t="shared" si="157"/>
        <v>7.8387831981321317E-6</v>
      </c>
      <c r="BE138" s="5">
        <f t="shared" si="158"/>
        <v>1.7466494303825985E-5</v>
      </c>
      <c r="BF138" s="5">
        <f t="shared" si="159"/>
        <v>1.9459552302599811E-5</v>
      </c>
      <c r="BG138" s="5">
        <f t="shared" si="160"/>
        <v>1.4453355444645807E-5</v>
      </c>
      <c r="BH138" s="5">
        <f t="shared" si="161"/>
        <v>8.0512958505228653E-6</v>
      </c>
      <c r="BI138" s="5">
        <f t="shared" si="162"/>
        <v>3.5880036367145594E-6</v>
      </c>
      <c r="BJ138" s="8">
        <f t="shared" si="163"/>
        <v>0.71777013477933438</v>
      </c>
      <c r="BK138" s="8">
        <f t="shared" si="164"/>
        <v>0.18109004231064887</v>
      </c>
      <c r="BL138" s="8">
        <f t="shared" si="165"/>
        <v>9.6573463946949906E-2</v>
      </c>
      <c r="BM138" s="8">
        <f t="shared" si="166"/>
        <v>0.54929461222543219</v>
      </c>
      <c r="BN138" s="8">
        <f t="shared" si="167"/>
        <v>0.44273189721953832</v>
      </c>
    </row>
    <row r="139" spans="1:66" x14ac:dyDescent="0.25">
      <c r="A139" t="s">
        <v>10</v>
      </c>
      <c r="B139" t="s">
        <v>245</v>
      </c>
      <c r="C139" t="s">
        <v>243</v>
      </c>
      <c r="D139" t="s">
        <v>495</v>
      </c>
      <c r="E139">
        <f>VLOOKUP(A139,home!$A$2:$E$405,3,FALSE)</f>
        <v>1.5</v>
      </c>
      <c r="F139">
        <f>VLOOKUP(B139,home!$B$2:$E$405,3,FALSE)</f>
        <v>1.23</v>
      </c>
      <c r="G139">
        <f>VLOOKUP(C139,away!$B$2:$E$405,4,FALSE)</f>
        <v>0.77</v>
      </c>
      <c r="H139">
        <f>VLOOKUP(A139,away!$A$2:$E$405,3,FALSE)</f>
        <v>1.42307692307692</v>
      </c>
      <c r="I139">
        <f>VLOOKUP(C139,away!$B$2:$E$405,3,FALSE)</f>
        <v>0.92</v>
      </c>
      <c r="J139">
        <f>VLOOKUP(B139,home!$B$2:$E$405,4,FALSE)</f>
        <v>0.59</v>
      </c>
      <c r="K139" s="3">
        <f t="shared" si="112"/>
        <v>1.42065</v>
      </c>
      <c r="L139" s="3">
        <f t="shared" si="113"/>
        <v>0.77244615384615223</v>
      </c>
      <c r="M139" s="5">
        <f t="shared" si="114"/>
        <v>0.11157077301887006</v>
      </c>
      <c r="N139" s="5">
        <f t="shared" si="115"/>
        <v>0.15850301868925776</v>
      </c>
      <c r="O139" s="5">
        <f t="shared" si="116"/>
        <v>8.6182414500068222E-2</v>
      </c>
      <c r="P139" s="5">
        <f t="shared" si="117"/>
        <v>0.12243504715952193</v>
      </c>
      <c r="Q139" s="5">
        <f t="shared" si="118"/>
        <v>0.11258865675044703</v>
      </c>
      <c r="R139" s="5">
        <f t="shared" si="119"/>
        <v>3.3285637304876277E-2</v>
      </c>
      <c r="S139" s="5">
        <f t="shared" si="120"/>
        <v>3.3589309205599549E-2</v>
      </c>
      <c r="T139" s="5">
        <f t="shared" si="121"/>
        <v>8.696867487358742E-2</v>
      </c>
      <c r="U139" s="5">
        <f t="shared" si="122"/>
        <v>4.7287240637172483E-2</v>
      </c>
      <c r="V139" s="5">
        <f t="shared" si="123"/>
        <v>4.0955654776759654E-3</v>
      </c>
      <c r="W139" s="5">
        <f t="shared" si="124"/>
        <v>5.3316358404174209E-2</v>
      </c>
      <c r="X139" s="5">
        <f t="shared" si="125"/>
        <v>4.1184015986387337E-2</v>
      </c>
      <c r="Y139" s="5">
        <f t="shared" si="126"/>
        <v>1.5906217374311672E-2</v>
      </c>
      <c r="Z139" s="5">
        <f t="shared" si="127"/>
        <v>8.5704541714898969E-3</v>
      </c>
      <c r="AA139" s="5">
        <f t="shared" si="128"/>
        <v>1.217561571872712E-2</v>
      </c>
      <c r="AB139" s="5">
        <f t="shared" si="129"/>
        <v>8.6486442354048437E-3</v>
      </c>
      <c r="AC139" s="5">
        <f t="shared" si="130"/>
        <v>2.8089835874812687E-4</v>
      </c>
      <c r="AD139" s="5">
        <f t="shared" si="131"/>
        <v>1.8935971141722505E-2</v>
      </c>
      <c r="AE139" s="5">
        <f t="shared" si="132"/>
        <v>1.4627018077765281E-2</v>
      </c>
      <c r="AF139" s="5">
        <f t="shared" si="133"/>
        <v>5.6492919282039641E-3</v>
      </c>
      <c r="AG139" s="5">
        <f t="shared" si="134"/>
        <v>1.4545912739650888E-3</v>
      </c>
      <c r="AH139" s="5">
        <f t="shared" si="135"/>
        <v>1.6550535903705203E-3</v>
      </c>
      <c r="AI139" s="5">
        <f t="shared" si="136"/>
        <v>2.3512518831598794E-3</v>
      </c>
      <c r="AJ139" s="5">
        <f t="shared" si="137"/>
        <v>1.6701529939055417E-3</v>
      </c>
      <c r="AK139" s="5">
        <f t="shared" si="138"/>
        <v>7.909009502639696E-4</v>
      </c>
      <c r="AL139" s="5">
        <f t="shared" si="139"/>
        <v>1.2330040518601592E-5</v>
      </c>
      <c r="AM139" s="5">
        <f t="shared" si="140"/>
        <v>5.3802774804976141E-3</v>
      </c>
      <c r="AN139" s="5">
        <f t="shared" si="141"/>
        <v>4.1559746464354484E-3</v>
      </c>
      <c r="AO139" s="5">
        <f t="shared" si="142"/>
        <v>1.6051333155605919E-3</v>
      </c>
      <c r="AP139" s="5">
        <f t="shared" si="143"/>
        <v>4.1329301867170054E-4</v>
      </c>
      <c r="AQ139" s="5">
        <f t="shared" si="144"/>
        <v>7.9811650671105265E-5</v>
      </c>
      <c r="AR139" s="5">
        <f t="shared" si="145"/>
        <v>2.5568795605819479E-4</v>
      </c>
      <c r="AS139" s="5">
        <f t="shared" si="146"/>
        <v>3.6324309477407446E-4</v>
      </c>
      <c r="AT139" s="5">
        <f t="shared" si="147"/>
        <v>2.5802065129539449E-4</v>
      </c>
      <c r="AU139" s="5">
        <f t="shared" si="148"/>
        <v>1.2218567942093409E-4</v>
      </c>
      <c r="AV139" s="5">
        <f t="shared" si="149"/>
        <v>4.339577136733747E-5</v>
      </c>
      <c r="AW139" s="5">
        <f t="shared" si="150"/>
        <v>3.7585238786268389E-7</v>
      </c>
      <c r="AX139" s="5">
        <f t="shared" si="151"/>
        <v>1.2739152004448227E-3</v>
      </c>
      <c r="AY139" s="5">
        <f t="shared" si="152"/>
        <v>9.8403089690975339E-4</v>
      </c>
      <c r="AZ139" s="5">
        <f t="shared" si="153"/>
        <v>3.800554407918592E-4</v>
      </c>
      <c r="BA139" s="5">
        <f t="shared" si="154"/>
        <v>9.7857454495991903E-5</v>
      </c>
      <c r="BB139" s="5">
        <f t="shared" si="155"/>
        <v>1.8897403587650948E-5</v>
      </c>
      <c r="BC139" s="5">
        <f t="shared" si="156"/>
        <v>2.9194453437918922E-6</v>
      </c>
      <c r="BD139" s="5">
        <f t="shared" si="157"/>
        <v>3.2917529706989409E-5</v>
      </c>
      <c r="BE139" s="5">
        <f t="shared" si="158"/>
        <v>4.6764288578234498E-5</v>
      </c>
      <c r="BF139" s="5">
        <f t="shared" si="159"/>
        <v>3.3217843284334429E-5</v>
      </c>
      <c r="BG139" s="5">
        <f t="shared" si="160"/>
        <v>1.5730309687296573E-5</v>
      </c>
      <c r="BH139" s="5">
        <f t="shared" si="161"/>
        <v>5.5868161143144646E-6</v>
      </c>
      <c r="BI139" s="5">
        <f t="shared" si="162"/>
        <v>1.5873820625601685E-6</v>
      </c>
      <c r="BJ139" s="8">
        <f t="shared" si="163"/>
        <v>0.52352598045323251</v>
      </c>
      <c r="BK139" s="8">
        <f t="shared" si="164"/>
        <v>0.27296795415784397</v>
      </c>
      <c r="BL139" s="8">
        <f t="shared" si="165"/>
        <v>0.19522524913629852</v>
      </c>
      <c r="BM139" s="8">
        <f t="shared" si="166"/>
        <v>0.37474043545130198</v>
      </c>
      <c r="BN139" s="8">
        <f t="shared" si="167"/>
        <v>0.62456554742304138</v>
      </c>
    </row>
    <row r="140" spans="1:66" x14ac:dyDescent="0.25">
      <c r="A140" t="s">
        <v>10</v>
      </c>
      <c r="B140" t="s">
        <v>48</v>
      </c>
      <c r="C140" t="s">
        <v>43</v>
      </c>
      <c r="D140" t="s">
        <v>495</v>
      </c>
      <c r="E140">
        <f>VLOOKUP(A140,home!$A$2:$E$405,3,FALSE)</f>
        <v>1.5</v>
      </c>
      <c r="F140">
        <f>VLOOKUP(B140,home!$B$2:$E$405,3,FALSE)</f>
        <v>0.76</v>
      </c>
      <c r="G140">
        <f>VLOOKUP(C140,away!$B$2:$E$405,4,FALSE)</f>
        <v>0.87</v>
      </c>
      <c r="H140">
        <f>VLOOKUP(A140,away!$A$2:$E$405,3,FALSE)</f>
        <v>1.42307692307692</v>
      </c>
      <c r="I140">
        <f>VLOOKUP(C140,away!$B$2:$E$405,3,FALSE)</f>
        <v>0.62</v>
      </c>
      <c r="J140">
        <f>VLOOKUP(B140,home!$B$2:$E$405,4,FALSE)</f>
        <v>1.41</v>
      </c>
      <c r="K140" s="3">
        <f t="shared" ref="K140:K150" si="168">E140*F140*G140</f>
        <v>0.99180000000000013</v>
      </c>
      <c r="L140" s="3">
        <f t="shared" ref="L140:L150" si="169">H140*I140*J140</f>
        <v>1.2440538461538435</v>
      </c>
      <c r="M140" s="5">
        <f t="shared" si="114"/>
        <v>0.10690081402493003</v>
      </c>
      <c r="N140" s="5">
        <f t="shared" si="115"/>
        <v>0.10602422734992561</v>
      </c>
      <c r="O140" s="5">
        <f t="shared" si="116"/>
        <v>0.13299036884469095</v>
      </c>
      <c r="P140" s="5">
        <f t="shared" si="117"/>
        <v>0.13189984782016451</v>
      </c>
      <c r="Q140" s="5">
        <f t="shared" si="118"/>
        <v>5.2577414342828116E-2</v>
      </c>
      <c r="R140" s="5">
        <f t="shared" si="119"/>
        <v>8.2723589931328043E-2</v>
      </c>
      <c r="S140" s="5">
        <f t="shared" si="120"/>
        <v>4.0686242695320632E-2</v>
      </c>
      <c r="T140" s="5">
        <f t="shared" si="121"/>
        <v>6.5409134534019572E-2</v>
      </c>
      <c r="U140" s="5">
        <f t="shared" si="122"/>
        <v>8.2045256493891161E-2</v>
      </c>
      <c r="V140" s="5">
        <f t="shared" si="123"/>
        <v>5.5778696135149915E-3</v>
      </c>
      <c r="W140" s="5">
        <f t="shared" si="124"/>
        <v>1.7382093181738979E-2</v>
      </c>
      <c r="X140" s="5">
        <f t="shared" si="125"/>
        <v>2.1624259876946876E-2</v>
      </c>
      <c r="Y140" s="5">
        <f t="shared" si="126"/>
        <v>1.3450871835073002E-2</v>
      </c>
      <c r="Z140" s="5">
        <f t="shared" si="127"/>
        <v>3.4304200073907332E-2</v>
      </c>
      <c r="AA140" s="5">
        <f t="shared" si="128"/>
        <v>3.4022905633301299E-2</v>
      </c>
      <c r="AB140" s="5">
        <f t="shared" si="129"/>
        <v>1.6871958903554113E-2</v>
      </c>
      <c r="AC140" s="5">
        <f t="shared" si="130"/>
        <v>4.3014180942752928E-4</v>
      </c>
      <c r="AD140" s="5">
        <f t="shared" si="131"/>
        <v>4.3098900044121801E-3</v>
      </c>
      <c r="AE140" s="5">
        <f t="shared" si="132"/>
        <v>5.361735236488978E-3</v>
      </c>
      <c r="AF140" s="5">
        <f t="shared" si="133"/>
        <v>3.335143671506351E-3</v>
      </c>
      <c r="AG140" s="5">
        <f t="shared" si="134"/>
        <v>1.3830327706710419E-3</v>
      </c>
      <c r="AH140" s="5">
        <f t="shared" si="135"/>
        <v>1.0669068010293849E-2</v>
      </c>
      <c r="AI140" s="5">
        <f t="shared" si="136"/>
        <v>1.0581581652609442E-2</v>
      </c>
      <c r="AJ140" s="5">
        <f t="shared" si="137"/>
        <v>5.2474063415290225E-3</v>
      </c>
      <c r="AK140" s="5">
        <f t="shared" si="138"/>
        <v>1.734792536509495E-3</v>
      </c>
      <c r="AL140" s="5">
        <f t="shared" si="139"/>
        <v>2.1229263676645222E-5</v>
      </c>
      <c r="AM140" s="5">
        <f t="shared" si="140"/>
        <v>8.5490978127520029E-4</v>
      </c>
      <c r="AN140" s="5">
        <f t="shared" si="141"/>
        <v>1.063553801509954E-3</v>
      </c>
      <c r="AO140" s="5">
        <f t="shared" si="142"/>
        <v>6.6155909867999998E-4</v>
      </c>
      <c r="AP140" s="5">
        <f t="shared" si="143"/>
        <v>2.7433838039030801E-4</v>
      </c>
      <c r="AQ140" s="5">
        <f t="shared" si="144"/>
        <v>8.5322929318044739E-5</v>
      </c>
      <c r="AR140" s="5">
        <f t="shared" si="145"/>
        <v>2.6545790186165998E-3</v>
      </c>
      <c r="AS140" s="5">
        <f t="shared" si="146"/>
        <v>2.6328114706639441E-3</v>
      </c>
      <c r="AT140" s="5">
        <f t="shared" si="147"/>
        <v>1.3056112083022499E-3</v>
      </c>
      <c r="AU140" s="5">
        <f t="shared" si="148"/>
        <v>4.316350654647239E-4</v>
      </c>
      <c r="AV140" s="5">
        <f t="shared" si="149"/>
        <v>1.070239144819783E-4</v>
      </c>
      <c r="AW140" s="5">
        <f t="shared" si="150"/>
        <v>7.2760506337487272E-7</v>
      </c>
      <c r="AX140" s="5">
        <f t="shared" si="151"/>
        <v>1.4131658684479056E-4</v>
      </c>
      <c r="AY140" s="5">
        <f t="shared" si="152"/>
        <v>1.7580544338959537E-4</v>
      </c>
      <c r="AZ140" s="5">
        <f t="shared" si="153"/>
        <v>1.0935571901180398E-4</v>
      </c>
      <c r="BA140" s="5">
        <f t="shared" si="154"/>
        <v>4.5348134278517898E-5</v>
      </c>
      <c r="BB140" s="5">
        <f t="shared" si="155"/>
        <v>1.4103880216272793E-5</v>
      </c>
      <c r="BC140" s="5">
        <f t="shared" si="156"/>
        <v>3.5091972857494543E-6</v>
      </c>
      <c r="BD140" s="5">
        <f t="shared" si="157"/>
        <v>5.5040653967154598E-4</v>
      </c>
      <c r="BE140" s="5">
        <f t="shared" si="158"/>
        <v>5.4589320604623941E-4</v>
      </c>
      <c r="BF140" s="5">
        <f t="shared" si="159"/>
        <v>2.7070844087833014E-4</v>
      </c>
      <c r="BG140" s="5">
        <f t="shared" si="160"/>
        <v>8.9496210554375948E-5</v>
      </c>
      <c r="BH140" s="5">
        <f t="shared" si="161"/>
        <v>2.2190585406957518E-5</v>
      </c>
      <c r="BI140" s="5">
        <f t="shared" si="162"/>
        <v>4.4017245213240943E-6</v>
      </c>
      <c r="BJ140" s="8">
        <f t="shared" si="163"/>
        <v>0.29428692575581095</v>
      </c>
      <c r="BK140" s="8">
        <f t="shared" si="164"/>
        <v>0.28569195067042386</v>
      </c>
      <c r="BL140" s="8">
        <f t="shared" si="165"/>
        <v>0.38550168573231564</v>
      </c>
      <c r="BM140" s="8">
        <f t="shared" si="166"/>
        <v>0.38649342208026449</v>
      </c>
      <c r="BN140" s="8">
        <f t="shared" si="167"/>
        <v>0.61311626231386718</v>
      </c>
    </row>
    <row r="141" spans="1:66" x14ac:dyDescent="0.25">
      <c r="A141" t="s">
        <v>10</v>
      </c>
      <c r="B141" t="s">
        <v>12</v>
      </c>
      <c r="C141" t="s">
        <v>240</v>
      </c>
      <c r="D141" t="s">
        <v>495</v>
      </c>
      <c r="E141">
        <f>VLOOKUP(A141,home!$A$2:$E$405,3,FALSE)</f>
        <v>1.5</v>
      </c>
      <c r="F141">
        <f>VLOOKUP(B141,home!$B$2:$E$405,3,FALSE)</f>
        <v>0.92</v>
      </c>
      <c r="G141">
        <f>VLOOKUP(C141,away!$B$2:$E$405,4,FALSE)</f>
        <v>0.76</v>
      </c>
      <c r="H141">
        <f>VLOOKUP(A141,away!$A$2:$E$405,3,FALSE)</f>
        <v>1.42307692307692</v>
      </c>
      <c r="I141">
        <f>VLOOKUP(C141,away!$B$2:$E$405,3,FALSE)</f>
        <v>0.81</v>
      </c>
      <c r="J141">
        <f>VLOOKUP(B141,home!$B$2:$E$405,4,FALSE)</f>
        <v>0.32</v>
      </c>
      <c r="K141" s="3">
        <f t="shared" si="168"/>
        <v>1.0488000000000002</v>
      </c>
      <c r="L141" s="3">
        <f t="shared" si="169"/>
        <v>0.36886153846153769</v>
      </c>
      <c r="M141" s="5">
        <f t="shared" si="114"/>
        <v>0.24227991723906869</v>
      </c>
      <c r="N141" s="5">
        <f t="shared" si="115"/>
        <v>0.25410317720033526</v>
      </c>
      <c r="O141" s="5">
        <f t="shared" si="116"/>
        <v>8.9367743011136896E-2</v>
      </c>
      <c r="P141" s="5">
        <f t="shared" si="117"/>
        <v>9.3728888870080393E-2</v>
      </c>
      <c r="Q141" s="5">
        <f t="shared" si="118"/>
        <v>0.13325170612385584</v>
      </c>
      <c r="R141" s="5">
        <f t="shared" si="119"/>
        <v>1.6482161587961643E-2</v>
      </c>
      <c r="S141" s="5">
        <f t="shared" si="120"/>
        <v>9.0650359189193702E-3</v>
      </c>
      <c r="T141" s="5">
        <f t="shared" si="121"/>
        <v>4.9151429323470157E-2</v>
      </c>
      <c r="U141" s="5">
        <f t="shared" si="122"/>
        <v>1.7286491073454174E-2</v>
      </c>
      <c r="V141" s="5">
        <f t="shared" si="123"/>
        <v>3.8965752870116327E-4</v>
      </c>
      <c r="W141" s="5">
        <f t="shared" si="124"/>
        <v>4.6584796460900017E-2</v>
      </c>
      <c r="X141" s="5">
        <f t="shared" si="125"/>
        <v>1.7183339691485174E-2</v>
      </c>
      <c r="Y141" s="5">
        <f t="shared" si="126"/>
        <v>3.1691365572542127E-3</v>
      </c>
      <c r="Z141" s="5">
        <f t="shared" si="127"/>
        <v>2.026545160169064E-3</v>
      </c>
      <c r="AA141" s="5">
        <f t="shared" si="128"/>
        <v>2.1254405639853148E-3</v>
      </c>
      <c r="AB141" s="5">
        <f t="shared" si="129"/>
        <v>1.1145810317538991E-3</v>
      </c>
      <c r="AC141" s="5">
        <f t="shared" si="130"/>
        <v>9.4214802296694767E-6</v>
      </c>
      <c r="AD141" s="5">
        <f t="shared" si="131"/>
        <v>1.2214533632047983E-2</v>
      </c>
      <c r="AE141" s="5">
        <f t="shared" si="132"/>
        <v>4.5054716671074123E-3</v>
      </c>
      <c r="AF141" s="5">
        <f t="shared" si="133"/>
        <v>8.3094760531205445E-4</v>
      </c>
      <c r="AG141" s="5">
        <f t="shared" si="134"/>
        <v>1.0216820402544499E-4</v>
      </c>
      <c r="AH141" s="5">
        <f t="shared" si="135"/>
        <v>1.8687864138543605E-4</v>
      </c>
      <c r="AI141" s="5">
        <f t="shared" si="136"/>
        <v>1.9599831908504535E-4</v>
      </c>
      <c r="AJ141" s="5">
        <f t="shared" si="137"/>
        <v>1.0278151852819779E-4</v>
      </c>
      <c r="AK141" s="5">
        <f t="shared" si="138"/>
        <v>3.5932418877457962E-5</v>
      </c>
      <c r="AL141" s="5">
        <f t="shared" si="139"/>
        <v>1.4579250042701469E-7</v>
      </c>
      <c r="AM141" s="5">
        <f t="shared" si="140"/>
        <v>2.5621205746583862E-3</v>
      </c>
      <c r="AN141" s="5">
        <f t="shared" si="141"/>
        <v>9.450677368924512E-4</v>
      </c>
      <c r="AO141" s="5">
        <f t="shared" si="142"/>
        <v>1.7429956969025663E-4</v>
      </c>
      <c r="AP141" s="5">
        <f t="shared" si="143"/>
        <v>2.1430802476377354E-5</v>
      </c>
      <c r="AQ141" s="5">
        <f t="shared" si="144"/>
        <v>1.9762496929754703E-6</v>
      </c>
      <c r="AR141" s="5">
        <f t="shared" si="145"/>
        <v>1.3786468633406784E-5</v>
      </c>
      <c r="AS141" s="5">
        <f t="shared" si="146"/>
        <v>1.4459248302717039E-5</v>
      </c>
      <c r="AT141" s="5">
        <f t="shared" si="147"/>
        <v>7.5824298099448158E-6</v>
      </c>
      <c r="AU141" s="5">
        <f t="shared" si="148"/>
        <v>2.6508174615567084E-6</v>
      </c>
      <c r="AV141" s="5">
        <f t="shared" si="149"/>
        <v>6.9504433842016892E-7</v>
      </c>
      <c r="AW141" s="5">
        <f t="shared" si="150"/>
        <v>1.5667104335733823E-9</v>
      </c>
      <c r="AX141" s="5">
        <f t="shared" si="151"/>
        <v>4.4785867645028579E-4</v>
      </c>
      <c r="AY141" s="5">
        <f t="shared" si="152"/>
        <v>1.6519784040880045E-4</v>
      </c>
      <c r="AZ141" s="5">
        <f t="shared" si="153"/>
        <v>3.0467564781856853E-5</v>
      </c>
      <c r="BA141" s="5">
        <f t="shared" si="154"/>
        <v>3.7461042728707607E-6</v>
      </c>
      <c r="BB141" s="5">
        <f t="shared" si="155"/>
        <v>3.4544844633211213E-7</v>
      </c>
      <c r="BC141" s="5">
        <f t="shared" si="156"/>
        <v>2.5484529074642166E-8</v>
      </c>
      <c r="BD141" s="5">
        <f t="shared" si="157"/>
        <v>8.4754967167835969E-7</v>
      </c>
      <c r="BE141" s="5">
        <f t="shared" si="158"/>
        <v>8.8891009565626383E-7</v>
      </c>
      <c r="BF141" s="5">
        <f t="shared" si="159"/>
        <v>4.6614445416214479E-7</v>
      </c>
      <c r="BG141" s="5">
        <f t="shared" si="160"/>
        <v>1.6296410117508586E-7</v>
      </c>
      <c r="BH141" s="5">
        <f t="shared" si="161"/>
        <v>4.2729187328107511E-8</v>
      </c>
      <c r="BI141" s="5">
        <f t="shared" si="162"/>
        <v>8.9628743339438364E-9</v>
      </c>
      <c r="BJ141" s="8">
        <f t="shared" si="163"/>
        <v>0.52544924251809333</v>
      </c>
      <c r="BK141" s="8">
        <f t="shared" si="164"/>
        <v>0.34563826466990849</v>
      </c>
      <c r="BL141" s="8">
        <f t="shared" si="165"/>
        <v>0.12693959943509844</v>
      </c>
      <c r="BM141" s="8">
        <f t="shared" si="166"/>
        <v>0.17067486147713209</v>
      </c>
      <c r="BN141" s="8">
        <f t="shared" si="167"/>
        <v>0.82921359403243877</v>
      </c>
    </row>
    <row r="142" spans="1:66" x14ac:dyDescent="0.25">
      <c r="A142" t="s">
        <v>10</v>
      </c>
      <c r="B142" t="s">
        <v>246</v>
      </c>
      <c r="C142" t="s">
        <v>242</v>
      </c>
      <c r="D142" t="s">
        <v>495</v>
      </c>
      <c r="E142">
        <f>VLOOKUP(A142,home!$A$2:$E$405,3,FALSE)</f>
        <v>1.5</v>
      </c>
      <c r="F142">
        <f>VLOOKUP(B142,home!$B$2:$E$405,3,FALSE)</f>
        <v>0.87</v>
      </c>
      <c r="G142">
        <f>VLOOKUP(C142,away!$B$2:$E$405,4,FALSE)</f>
        <v>1.03</v>
      </c>
      <c r="H142">
        <f>VLOOKUP(A142,away!$A$2:$E$405,3,FALSE)</f>
        <v>1.42307692307692</v>
      </c>
      <c r="I142">
        <f>VLOOKUP(C142,away!$B$2:$E$405,3,FALSE)</f>
        <v>0.62</v>
      </c>
      <c r="J142">
        <f>VLOOKUP(B142,home!$B$2:$E$405,4,FALSE)</f>
        <v>0.76</v>
      </c>
      <c r="K142" s="3">
        <f t="shared" si="168"/>
        <v>1.34415</v>
      </c>
      <c r="L142" s="3">
        <f t="shared" si="169"/>
        <v>0.67055384615384472</v>
      </c>
      <c r="M142" s="5">
        <f t="shared" si="114"/>
        <v>0.13335989256332739</v>
      </c>
      <c r="N142" s="5">
        <f t="shared" si="115"/>
        <v>0.17925569958899651</v>
      </c>
      <c r="O142" s="5">
        <f t="shared" si="116"/>
        <v>8.9424988881002698E-2</v>
      </c>
      <c r="P142" s="5">
        <f t="shared" si="117"/>
        <v>0.12020059880439977</v>
      </c>
      <c r="Q142" s="5">
        <f t="shared" si="118"/>
        <v>0.12047327430127486</v>
      </c>
      <c r="R142" s="5">
        <f t="shared" si="119"/>
        <v>2.9982135118210577E-2</v>
      </c>
      <c r="S142" s="5">
        <f t="shared" si="120"/>
        <v>2.7084949746182866E-2</v>
      </c>
      <c r="T142" s="5">
        <f t="shared" si="121"/>
        <v>8.0783817441466996E-2</v>
      </c>
      <c r="U142" s="5">
        <f t="shared" si="122"/>
        <v>4.0300486919142745E-2</v>
      </c>
      <c r="V142" s="5">
        <f t="shared" si="123"/>
        <v>2.7124823375816072E-3</v>
      </c>
      <c r="W142" s="5">
        <f t="shared" si="124"/>
        <v>5.3978050550686198E-2</v>
      </c>
      <c r="X142" s="5">
        <f t="shared" si="125"/>
        <v>3.6195189404649289E-2</v>
      </c>
      <c r="Y142" s="5">
        <f t="shared" si="126"/>
        <v>1.2135411733777234E-2</v>
      </c>
      <c r="Z142" s="5">
        <f t="shared" si="127"/>
        <v>6.7015453398067875E-3</v>
      </c>
      <c r="AA142" s="5">
        <f t="shared" si="128"/>
        <v>9.0078821685012928E-3</v>
      </c>
      <c r="AB142" s="5">
        <f t="shared" si="129"/>
        <v>6.0539724083955079E-3</v>
      </c>
      <c r="AC142" s="5">
        <f t="shared" si="130"/>
        <v>1.5280175084726212E-4</v>
      </c>
      <c r="AD142" s="5">
        <f t="shared" si="131"/>
        <v>1.8138649161926212E-2</v>
      </c>
      <c r="AE142" s="5">
        <f t="shared" si="132"/>
        <v>1.2162940959564834E-2</v>
      </c>
      <c r="AF142" s="5">
        <f t="shared" si="133"/>
        <v>4.0779534204891665E-3</v>
      </c>
      <c r="AG142" s="5">
        <f t="shared" si="134"/>
        <v>9.1149578351507922E-4</v>
      </c>
      <c r="AH142" s="5">
        <f t="shared" si="135"/>
        <v>1.1234367506954537E-3</v>
      </c>
      <c r="AI142" s="5">
        <f t="shared" si="136"/>
        <v>1.510067508447294E-3</v>
      </c>
      <c r="AJ142" s="5">
        <f t="shared" si="137"/>
        <v>1.0148786207397154E-3</v>
      </c>
      <c r="AK142" s="5">
        <f t="shared" si="138"/>
        <v>4.5471636602242946E-4</v>
      </c>
      <c r="AL142" s="5">
        <f t="shared" si="139"/>
        <v>5.5089612317976066E-6</v>
      </c>
      <c r="AM142" s="5">
        <f t="shared" si="140"/>
        <v>4.8762130542006231E-3</v>
      </c>
      <c r="AN142" s="5">
        <f t="shared" si="141"/>
        <v>3.2697634181598138E-3</v>
      </c>
      <c r="AO142" s="5">
        <f t="shared" si="142"/>
        <v>1.0962762180301024E-3</v>
      </c>
      <c r="AP142" s="5">
        <f t="shared" si="143"/>
        <v>2.4503741148235874E-4</v>
      </c>
      <c r="AQ142" s="5">
        <f t="shared" si="144"/>
        <v>4.1077694680269472E-5</v>
      </c>
      <c r="AR142" s="5">
        <f t="shared" si="145"/>
        <v>1.5066496681788295E-4</v>
      </c>
      <c r="AS142" s="5">
        <f t="shared" si="146"/>
        <v>2.0251631514825734E-4</v>
      </c>
      <c r="AT142" s="5">
        <f t="shared" si="147"/>
        <v>1.361061525032651E-4</v>
      </c>
      <c r="AU142" s="5">
        <f t="shared" si="148"/>
        <v>6.0982361629087922E-5</v>
      </c>
      <c r="AV142" s="5">
        <f t="shared" si="149"/>
        <v>2.049236034593463E-5</v>
      </c>
      <c r="AW142" s="5">
        <f t="shared" si="150"/>
        <v>1.3792678387541352E-7</v>
      </c>
      <c r="AX142" s="5">
        <f t="shared" si="151"/>
        <v>1.0923936294672937E-3</v>
      </c>
      <c r="AY142" s="5">
        <f t="shared" si="152"/>
        <v>7.3250874975325177E-4</v>
      </c>
      <c r="AZ142" s="5">
        <f t="shared" si="153"/>
        <v>2.4559327974419353E-4</v>
      </c>
      <c r="BA142" s="5">
        <f t="shared" si="154"/>
        <v>5.4894506107335369E-5</v>
      </c>
      <c r="BB142" s="5">
        <f t="shared" si="155"/>
        <v>9.2024305507473603E-6</v>
      </c>
      <c r="BC142" s="5">
        <f t="shared" si="156"/>
        <v>1.2341450399534577E-6</v>
      </c>
      <c r="BD142" s="5">
        <f t="shared" si="157"/>
        <v>1.6838162163395458E-5</v>
      </c>
      <c r="BE142" s="5">
        <f t="shared" si="158"/>
        <v>2.2633015671928004E-5</v>
      </c>
      <c r="BF142" s="5">
        <f t="shared" si="159"/>
        <v>1.5211084007711017E-5</v>
      </c>
      <c r="BG142" s="5">
        <f t="shared" si="160"/>
        <v>6.8153261896549214E-6</v>
      </c>
      <c r="BH142" s="5">
        <f t="shared" si="161"/>
        <v>2.2902051744561654E-6</v>
      </c>
      <c r="BI142" s="5">
        <f t="shared" si="162"/>
        <v>6.1567585704905091E-7</v>
      </c>
      <c r="BJ142" s="8">
        <f t="shared" si="163"/>
        <v>0.52977667688356234</v>
      </c>
      <c r="BK142" s="8">
        <f t="shared" si="164"/>
        <v>0.28424874291332392</v>
      </c>
      <c r="BL142" s="8">
        <f t="shared" si="165"/>
        <v>0.17950773036666623</v>
      </c>
      <c r="BM142" s="8">
        <f t="shared" si="166"/>
        <v>0.3268057354231782</v>
      </c>
      <c r="BN142" s="8">
        <f t="shared" si="167"/>
        <v>0.67269658925721187</v>
      </c>
    </row>
    <row r="143" spans="1:66" x14ac:dyDescent="0.25">
      <c r="A143" t="s">
        <v>13</v>
      </c>
      <c r="B143" t="s">
        <v>53</v>
      </c>
      <c r="C143" t="s">
        <v>56</v>
      </c>
      <c r="D143" t="s">
        <v>495</v>
      </c>
      <c r="E143">
        <f>VLOOKUP(A143,home!$A$2:$E$405,3,FALSE)</f>
        <v>1.6256983240223499</v>
      </c>
      <c r="F143">
        <f>VLOOKUP(B143,home!$B$2:$E$405,3,FALSE)</f>
        <v>0.68</v>
      </c>
      <c r="G143">
        <f>VLOOKUP(C143,away!$B$2:$E$405,4,FALSE)</f>
        <v>1.0900000000000001</v>
      </c>
      <c r="H143">
        <f>VLOOKUP(A143,away!$A$2:$E$405,3,FALSE)</f>
        <v>1.4636871508379901</v>
      </c>
      <c r="I143">
        <f>VLOOKUP(C143,away!$B$2:$E$405,3,FALSE)</f>
        <v>0.34</v>
      </c>
      <c r="J143">
        <f>VLOOKUP(B143,home!$B$2:$E$405,4,FALSE)</f>
        <v>1.3</v>
      </c>
      <c r="K143" s="3">
        <f t="shared" si="168"/>
        <v>1.204967597765366</v>
      </c>
      <c r="L143" s="3">
        <f t="shared" si="169"/>
        <v>0.64694972067039169</v>
      </c>
      <c r="M143" s="5">
        <f t="shared" si="114"/>
        <v>0.15693598142180679</v>
      </c>
      <c r="N143" s="5">
        <f t="shared" si="115"/>
        <v>0.18910277253678462</v>
      </c>
      <c r="O143" s="5">
        <f t="shared" si="116"/>
        <v>0.10152968934397168</v>
      </c>
      <c r="P143" s="5">
        <f t="shared" si="117"/>
        <v>0.12233998587066942</v>
      </c>
      <c r="Q143" s="5">
        <f t="shared" si="118"/>
        <v>0.11393135677720992</v>
      </c>
      <c r="R143" s="5">
        <f t="shared" si="119"/>
        <v>3.2842302080417052E-2</v>
      </c>
      <c r="S143" s="5">
        <f t="shared" si="120"/>
        <v>2.3842639538806026E-2</v>
      </c>
      <c r="T143" s="5">
        <f t="shared" si="121"/>
        <v>7.3707859442614695E-2</v>
      </c>
      <c r="U143" s="5">
        <f t="shared" si="122"/>
        <v>3.9573909842924609E-2</v>
      </c>
      <c r="V143" s="5">
        <f t="shared" si="123"/>
        <v>2.0651791031607099E-3</v>
      </c>
      <c r="W143" s="5">
        <f t="shared" si="124"/>
        <v>4.5761197761994506E-2</v>
      </c>
      <c r="X143" s="5">
        <f t="shared" si="125"/>
        <v>2.96051941096649E-2</v>
      </c>
      <c r="Y143" s="5">
        <f t="shared" si="126"/>
        <v>9.5765360298202141E-3</v>
      </c>
      <c r="Z143" s="5">
        <f t="shared" si="127"/>
        <v>7.0824393856994787E-3</v>
      </c>
      <c r="AA143" s="5">
        <f t="shared" si="128"/>
        <v>8.5341099729051156E-3</v>
      </c>
      <c r="AB143" s="5">
        <f t="shared" si="129"/>
        <v>5.1416629965584659E-3</v>
      </c>
      <c r="AC143" s="5">
        <f t="shared" si="130"/>
        <v>1.0061984352317241E-4</v>
      </c>
      <c r="AD143" s="5">
        <f t="shared" si="131"/>
        <v>1.3785190134534093E-2</v>
      </c>
      <c r="AE143" s="5">
        <f t="shared" si="132"/>
        <v>8.9183249069250698E-3</v>
      </c>
      <c r="AF143" s="5">
        <f t="shared" si="133"/>
        <v>2.8848539036914851E-3</v>
      </c>
      <c r="AG143" s="5">
        <f t="shared" si="134"/>
        <v>6.2211847572269849E-4</v>
      </c>
      <c r="AH143" s="5">
        <f t="shared" si="135"/>
        <v>1.1454955455608145E-3</v>
      </c>
      <c r="AI143" s="5">
        <f t="shared" si="136"/>
        <v>1.380285015785342E-3</v>
      </c>
      <c r="AJ143" s="5">
        <f t="shared" si="137"/>
        <v>8.3159935985119705E-4</v>
      </c>
      <c r="AK143" s="5">
        <f t="shared" si="138"/>
        <v>3.3401676098103781E-4</v>
      </c>
      <c r="AL143" s="5">
        <f t="shared" si="139"/>
        <v>3.1375418494622895E-6</v>
      </c>
      <c r="AM143" s="5">
        <f t="shared" si="140"/>
        <v>3.3221414882296722E-3</v>
      </c>
      <c r="AN143" s="5">
        <f t="shared" si="141"/>
        <v>2.1492585078377057E-3</v>
      </c>
      <c r="AO143" s="5">
        <f t="shared" si="142"/>
        <v>6.9523109564703308E-4</v>
      </c>
      <c r="AP143" s="5">
        <f t="shared" si="143"/>
        <v>1.4992652104340616E-4</v>
      </c>
      <c r="AQ143" s="5">
        <f t="shared" si="144"/>
        <v>2.42487302275288E-5</v>
      </c>
      <c r="AR143" s="5">
        <f t="shared" si="145"/>
        <v>1.4821560464594943E-4</v>
      </c>
      <c r="AS143" s="5">
        <f t="shared" si="146"/>
        <v>1.785950010815709E-4</v>
      </c>
      <c r="AT143" s="5">
        <f t="shared" si="147"/>
        <v>1.0760059471308175E-4</v>
      </c>
      <c r="AU143" s="5">
        <f t="shared" si="148"/>
        <v>4.3218410043182295E-5</v>
      </c>
      <c r="AV143" s="5">
        <f t="shared" si="149"/>
        <v>1.3019195932242987E-5</v>
      </c>
      <c r="AW143" s="5">
        <f t="shared" si="150"/>
        <v>6.7941154881945953E-8</v>
      </c>
      <c r="AX143" s="5">
        <f t="shared" si="151"/>
        <v>6.6717880808479389E-4</v>
      </c>
      <c r="AY143" s="5">
        <f t="shared" si="152"/>
        <v>4.3163114352766228E-4</v>
      </c>
      <c r="AZ143" s="5">
        <f t="shared" si="153"/>
        <v>1.3962182386893139E-4</v>
      </c>
      <c r="BA143" s="5">
        <f t="shared" si="154"/>
        <v>3.0109433317165267E-5</v>
      </c>
      <c r="BB143" s="5">
        <f t="shared" si="155"/>
        <v>4.8698223685209636E-6</v>
      </c>
      <c r="BC143" s="5">
        <f t="shared" si="156"/>
        <v>6.3010604420581272E-7</v>
      </c>
      <c r="BD143" s="5">
        <f t="shared" si="157"/>
        <v>1.598134067078169E-5</v>
      </c>
      <c r="BE143" s="5">
        <f t="shared" si="158"/>
        <v>1.9256997677141751E-5</v>
      </c>
      <c r="BF143" s="5">
        <f t="shared" si="159"/>
        <v>1.1602029115599368E-5</v>
      </c>
      <c r="BG143" s="5">
        <f t="shared" si="160"/>
        <v>4.6600230508758692E-6</v>
      </c>
      <c r="BH143" s="5">
        <f t="shared" si="161"/>
        <v>1.4037941952862823E-6</v>
      </c>
      <c r="BI143" s="5">
        <f t="shared" si="162"/>
        <v>3.3830530385021517E-7</v>
      </c>
      <c r="BJ143" s="8">
        <f t="shared" si="163"/>
        <v>0.4955102515591589</v>
      </c>
      <c r="BK143" s="8">
        <f t="shared" si="164"/>
        <v>0.30571917446334324</v>
      </c>
      <c r="BL143" s="8">
        <f t="shared" si="165"/>
        <v>0.1918569622153849</v>
      </c>
      <c r="BM143" s="8">
        <f t="shared" si="166"/>
        <v>0.28305517639035416</v>
      </c>
      <c r="BN143" s="8">
        <f t="shared" si="167"/>
        <v>0.71668208803085942</v>
      </c>
    </row>
    <row r="144" spans="1:66" x14ac:dyDescent="0.25">
      <c r="A144" t="s">
        <v>13</v>
      </c>
      <c r="B144" t="s">
        <v>59</v>
      </c>
      <c r="C144" t="s">
        <v>249</v>
      </c>
      <c r="D144" t="s">
        <v>495</v>
      </c>
      <c r="E144">
        <f>VLOOKUP(A144,home!$A$2:$E$405,3,FALSE)</f>
        <v>1.6256983240223499</v>
      </c>
      <c r="F144">
        <f>VLOOKUP(B144,home!$B$2:$E$405,3,FALSE)</f>
        <v>1.1599999999999999</v>
      </c>
      <c r="G144">
        <f>VLOOKUP(C144,away!$B$2:$E$405,4,FALSE)</f>
        <v>1.1599999999999999</v>
      </c>
      <c r="H144">
        <f>VLOOKUP(A144,away!$A$2:$E$405,3,FALSE)</f>
        <v>1.4636871508379901</v>
      </c>
      <c r="I144">
        <f>VLOOKUP(C144,away!$B$2:$E$405,3,FALSE)</f>
        <v>0.75</v>
      </c>
      <c r="J144">
        <f>VLOOKUP(B144,home!$B$2:$E$405,4,FALSE)</f>
        <v>0.61</v>
      </c>
      <c r="K144" s="3">
        <f t="shared" si="168"/>
        <v>2.1875396648044738</v>
      </c>
      <c r="L144" s="3">
        <f t="shared" si="169"/>
        <v>0.66963687150838036</v>
      </c>
      <c r="M144" s="5">
        <f t="shared" si="114"/>
        <v>5.7430685017241821E-2</v>
      </c>
      <c r="N144" s="5">
        <f t="shared" si="115"/>
        <v>0.12563190145210851</v>
      </c>
      <c r="O144" s="5">
        <f t="shared" si="116"/>
        <v>3.8457704243529026E-2</v>
      </c>
      <c r="P144" s="5">
        <f t="shared" si="117"/>
        <v>8.4127753450039075E-2</v>
      </c>
      <c r="Q144" s="5">
        <f t="shared" si="118"/>
        <v>0.13741238379564708</v>
      </c>
      <c r="R144" s="5">
        <f t="shared" si="119"/>
        <v>1.2876348377515669E-2</v>
      </c>
      <c r="S144" s="5">
        <f t="shared" si="120"/>
        <v>3.0808786707078994E-2</v>
      </c>
      <c r="T144" s="5">
        <f t="shared" si="121"/>
        <v>9.2016398791425952E-2</v>
      </c>
      <c r="U144" s="5">
        <f t="shared" si="122"/>
        <v>2.8167522813656257E-2</v>
      </c>
      <c r="V144" s="5">
        <f t="shared" si="123"/>
        <v>5.014497063159898E-3</v>
      </c>
      <c r="W144" s="5">
        <f t="shared" si="124"/>
        <v>0.10019834666277116</v>
      </c>
      <c r="X144" s="5">
        <f t="shared" si="125"/>
        <v>6.7096507389570237E-2</v>
      </c>
      <c r="Y144" s="5">
        <f t="shared" si="126"/>
        <v>2.2465147648745368E-2</v>
      </c>
      <c r="Z144" s="5">
        <f t="shared" si="127"/>
        <v>2.8741592146572007E-3</v>
      </c>
      <c r="AA144" s="5">
        <f t="shared" si="128"/>
        <v>6.2873372850259027E-3</v>
      </c>
      <c r="AB144" s="5">
        <f t="shared" si="129"/>
        <v>6.876899848499117E-3</v>
      </c>
      <c r="AC144" s="5">
        <f t="shared" si="130"/>
        <v>4.5909513842514089E-4</v>
      </c>
      <c r="AD144" s="5">
        <f t="shared" si="131"/>
        <v>5.4796964418160211E-2</v>
      </c>
      <c r="AE144" s="5">
        <f t="shared" si="132"/>
        <v>3.6694067821132839E-2</v>
      </c>
      <c r="AF144" s="5">
        <f t="shared" si="133"/>
        <v>1.2285850389329861E-2</v>
      </c>
      <c r="AG144" s="5">
        <f t="shared" si="134"/>
        <v>2.742352806176955E-3</v>
      </c>
      <c r="AH144" s="5">
        <f t="shared" si="135"/>
        <v>4.8116074618000771E-4</v>
      </c>
      <c r="AI144" s="5">
        <f t="shared" si="136"/>
        <v>1.0525582174156847E-3</v>
      </c>
      <c r="AJ144" s="5">
        <f t="shared" si="137"/>
        <v>1.1512564250563508E-3</v>
      </c>
      <c r="AK144" s="5">
        <f t="shared" si="138"/>
        <v>8.3947303139058867E-4</v>
      </c>
      <c r="AL144" s="5">
        <f t="shared" si="139"/>
        <v>2.690035308055025E-5</v>
      </c>
      <c r="AM144" s="5">
        <f t="shared" si="140"/>
        <v>2.3974106635120961E-2</v>
      </c>
      <c r="AN144" s="5">
        <f t="shared" si="141"/>
        <v>1.6053945764350704E-2</v>
      </c>
      <c r="AO144" s="5">
        <f t="shared" si="142"/>
        <v>5.3751570085025097E-3</v>
      </c>
      <c r="AP144" s="5">
        <f t="shared" si="143"/>
        <v>1.1998011076799883E-3</v>
      </c>
      <c r="AQ144" s="5">
        <f t="shared" si="144"/>
        <v>2.0085776504477916E-4</v>
      </c>
      <c r="AR144" s="5">
        <f t="shared" si="145"/>
        <v>6.4440595352923657E-5</v>
      </c>
      <c r="AS144" s="5">
        <f t="shared" si="146"/>
        <v>1.4096635835813537E-4</v>
      </c>
      <c r="AT144" s="5">
        <f t="shared" si="147"/>
        <v>1.541847501557314E-4</v>
      </c>
      <c r="AU144" s="5">
        <f t="shared" si="148"/>
        <v>1.1242841889121006E-4</v>
      </c>
      <c r="AV144" s="5">
        <f t="shared" si="149"/>
        <v>6.1485406443943644E-5</v>
      </c>
      <c r="AW144" s="5">
        <f t="shared" si="150"/>
        <v>1.0945882322703517E-6</v>
      </c>
      <c r="AX144" s="5">
        <f t="shared" si="151"/>
        <v>8.7407181987632088E-3</v>
      </c>
      <c r="AY144" s="5">
        <f t="shared" si="152"/>
        <v>5.8531071893561598E-3</v>
      </c>
      <c r="AZ144" s="5">
        <f t="shared" si="153"/>
        <v>1.9597281934418337E-3</v>
      </c>
      <c r="BA144" s="5">
        <f t="shared" si="154"/>
        <v>4.3743541882105321E-4</v>
      </c>
      <c r="BB144" s="5">
        <f t="shared" si="155"/>
        <v>7.3230721336572032E-5</v>
      </c>
      <c r="BC144" s="5">
        <f t="shared" si="156"/>
        <v>9.8075982268248204E-6</v>
      </c>
      <c r="BD144" s="5">
        <f t="shared" si="157"/>
        <v>7.1919664450448784E-6</v>
      </c>
      <c r="BE144" s="5">
        <f t="shared" si="158"/>
        <v>1.5732711866478495E-5</v>
      </c>
      <c r="BF144" s="5">
        <f t="shared" si="159"/>
        <v>1.7207965621430871E-5</v>
      </c>
      <c r="BG144" s="5">
        <f t="shared" si="160"/>
        <v>1.2547702449157264E-5</v>
      </c>
      <c r="BH144" s="5">
        <f t="shared" si="161"/>
        <v>6.8621492024239386E-6</v>
      </c>
      <c r="BI144" s="5">
        <f t="shared" si="162"/>
        <v>3.0022447132217483E-6</v>
      </c>
      <c r="BJ144" s="8">
        <f t="shared" si="163"/>
        <v>0.71521781677571283</v>
      </c>
      <c r="BK144" s="8">
        <f t="shared" si="164"/>
        <v>0.18372082491838165</v>
      </c>
      <c r="BL144" s="8">
        <f t="shared" si="165"/>
        <v>9.678631125776832E-2</v>
      </c>
      <c r="BM144" s="8">
        <f t="shared" si="166"/>
        <v>0.53681032322931477</v>
      </c>
      <c r="BN144" s="8">
        <f t="shared" si="167"/>
        <v>0.45593677633608121</v>
      </c>
    </row>
    <row r="145" spans="1:66" x14ac:dyDescent="0.25">
      <c r="A145" t="s">
        <v>16</v>
      </c>
      <c r="B145" t="s">
        <v>63</v>
      </c>
      <c r="C145" t="s">
        <v>255</v>
      </c>
      <c r="D145" t="s">
        <v>495</v>
      </c>
      <c r="E145">
        <f>VLOOKUP(A145,home!$A$2:$E$405,3,FALSE)</f>
        <v>1.6145251396647999</v>
      </c>
      <c r="F145">
        <f>VLOOKUP(B145,home!$B$2:$E$405,3,FALSE)</f>
        <v>1.3</v>
      </c>
      <c r="G145">
        <f>VLOOKUP(C145,away!$B$2:$E$405,4,FALSE)</f>
        <v>0.93</v>
      </c>
      <c r="H145">
        <f>VLOOKUP(A145,away!$A$2:$E$405,3,FALSE)</f>
        <v>1.3296089385474901</v>
      </c>
      <c r="I145">
        <f>VLOOKUP(C145,away!$B$2:$E$405,3,FALSE)</f>
        <v>1.18</v>
      </c>
      <c r="J145">
        <f>VLOOKUP(B145,home!$B$2:$E$405,4,FALSE)</f>
        <v>0.6</v>
      </c>
      <c r="K145" s="3">
        <f t="shared" si="168"/>
        <v>1.9519608938547433</v>
      </c>
      <c r="L145" s="3">
        <f t="shared" si="169"/>
        <v>0.94136312849162285</v>
      </c>
      <c r="M145" s="5">
        <f t="shared" si="114"/>
        <v>5.5391782733170226E-2</v>
      </c>
      <c r="N145" s="5">
        <f t="shared" si="115"/>
        <v>0.10812259373604668</v>
      </c>
      <c r="O145" s="5">
        <f t="shared" si="116"/>
        <v>5.2143781886425378E-2</v>
      </c>
      <c r="P145" s="5">
        <f t="shared" si="117"/>
        <v>0.10178262309999364</v>
      </c>
      <c r="Q145" s="5">
        <f t="shared" si="118"/>
        <v>0.1055255373574535</v>
      </c>
      <c r="R145" s="5">
        <f t="shared" si="119"/>
        <v>2.4543116823995102E-2</v>
      </c>
      <c r="S145" s="5">
        <f t="shared" si="120"/>
        <v>4.6756494618612754E-2</v>
      </c>
      <c r="T145" s="5">
        <f t="shared" si="121"/>
        <v>9.933784998257203E-2</v>
      </c>
      <c r="U145" s="5">
        <f t="shared" si="122"/>
        <v>4.7907204253746866E-2</v>
      </c>
      <c r="V145" s="5">
        <f t="shared" si="123"/>
        <v>9.5461385033065067E-3</v>
      </c>
      <c r="W145" s="5">
        <f t="shared" si="124"/>
        <v>6.8660574074919004E-2</v>
      </c>
      <c r="X145" s="5">
        <f t="shared" si="125"/>
        <v>6.4634532815196558E-2</v>
      </c>
      <c r="Y145" s="5">
        <f t="shared" si="126"/>
        <v>3.0422283009753942E-2</v>
      </c>
      <c r="Z145" s="5">
        <f t="shared" si="127"/>
        <v>7.7013284121238059E-3</v>
      </c>
      <c r="AA145" s="5">
        <f t="shared" si="128"/>
        <v>1.5032691891198114E-2</v>
      </c>
      <c r="AB145" s="5">
        <f t="shared" si="129"/>
        <v>1.4671613350493013E-2</v>
      </c>
      <c r="AC145" s="5">
        <f t="shared" si="130"/>
        <v>1.0963167384669477E-3</v>
      </c>
      <c r="AD145" s="5">
        <f t="shared" si="131"/>
        <v>3.3505688885964675E-2</v>
      </c>
      <c r="AE145" s="5">
        <f t="shared" si="132"/>
        <v>3.1541020111958702E-2</v>
      </c>
      <c r="AF145" s="5">
        <f t="shared" si="133"/>
        <v>1.4845776684205317E-2</v>
      </c>
      <c r="AG145" s="5">
        <f t="shared" si="134"/>
        <v>4.6584222614438377E-3</v>
      </c>
      <c r="AH145" s="5">
        <f t="shared" si="135"/>
        <v>1.8124366518945717E-3</v>
      </c>
      <c r="AI145" s="5">
        <f t="shared" si="136"/>
        <v>3.5378054670872259E-3</v>
      </c>
      <c r="AJ145" s="5">
        <f t="shared" si="137"/>
        <v>3.4528289609098901E-3</v>
      </c>
      <c r="AK145" s="5">
        <f t="shared" si="138"/>
        <v>2.2465957016217374E-3</v>
      </c>
      <c r="AL145" s="5">
        <f t="shared" si="139"/>
        <v>8.057945629020148E-5</v>
      </c>
      <c r="AM145" s="5">
        <f t="shared" si="140"/>
        <v>1.3080358885413307E-2</v>
      </c>
      <c r="AN145" s="5">
        <f t="shared" si="141"/>
        <v>1.2313367562165866E-2</v>
      </c>
      <c r="AO145" s="5">
        <f t="shared" si="142"/>
        <v>5.7956751052938632E-3</v>
      </c>
      <c r="AP145" s="5">
        <f t="shared" si="143"/>
        <v>1.8186116162801495E-3</v>
      </c>
      <c r="AQ145" s="5">
        <f t="shared" si="144"/>
        <v>4.2799348015317194E-4</v>
      </c>
      <c r="AR145" s="5">
        <f t="shared" si="145"/>
        <v>3.412322073640714E-4</v>
      </c>
      <c r="AS145" s="5">
        <f t="shared" si="146"/>
        <v>6.6607192449839989E-4</v>
      </c>
      <c r="AT145" s="5">
        <f t="shared" si="147"/>
        <v>6.5007317455772291E-4</v>
      </c>
      <c r="AU145" s="5">
        <f t="shared" si="148"/>
        <v>4.2297247162689441E-4</v>
      </c>
      <c r="AV145" s="5">
        <f t="shared" si="149"/>
        <v>2.0640643094819568E-4</v>
      </c>
      <c r="AW145" s="5">
        <f t="shared" si="150"/>
        <v>4.1129187321561164E-6</v>
      </c>
      <c r="AX145" s="5">
        <f t="shared" si="151"/>
        <v>4.2553915036520357E-3</v>
      </c>
      <c r="AY145" s="5">
        <f t="shared" si="152"/>
        <v>4.0058686588345513E-3</v>
      </c>
      <c r="AZ145" s="5">
        <f t="shared" si="153"/>
        <v>1.8854885265035171E-3</v>
      </c>
      <c r="BA145" s="5">
        <f t="shared" si="154"/>
        <v>5.9164312601480383E-4</v>
      </c>
      <c r="BB145" s="5">
        <f t="shared" si="155"/>
        <v>1.3923775601396476E-4</v>
      </c>
      <c r="BC145" s="5">
        <f t="shared" si="156"/>
        <v>2.6214657921091837E-5</v>
      </c>
      <c r="BD145" s="5">
        <f t="shared" si="157"/>
        <v>5.3537236377724041E-5</v>
      </c>
      <c r="BE145" s="5">
        <f t="shared" si="158"/>
        <v>1.0450259177437489E-4</v>
      </c>
      <c r="BF145" s="5">
        <f t="shared" si="159"/>
        <v>1.0199248622502309E-4</v>
      </c>
      <c r="BG145" s="5">
        <f t="shared" si="160"/>
        <v>6.6361781526087874E-5</v>
      </c>
      <c r="BH145" s="5">
        <f t="shared" si="161"/>
        <v>3.2383900596363914E-5</v>
      </c>
      <c r="BI145" s="5">
        <f t="shared" si="162"/>
        <v>1.2642421510916332E-5</v>
      </c>
      <c r="BJ145" s="8">
        <f t="shared" si="163"/>
        <v>0.60559412979776062</v>
      </c>
      <c r="BK145" s="8">
        <f t="shared" si="164"/>
        <v>0.21865980380867481</v>
      </c>
      <c r="BL145" s="8">
        <f t="shared" si="165"/>
        <v>0.16800625161437771</v>
      </c>
      <c r="BM145" s="8">
        <f t="shared" si="166"/>
        <v>0.54845032225574974</v>
      </c>
      <c r="BN145" s="8">
        <f t="shared" si="167"/>
        <v>0.44750943563708456</v>
      </c>
    </row>
    <row r="146" spans="1:66" x14ac:dyDescent="0.25">
      <c r="A146" t="s">
        <v>16</v>
      </c>
      <c r="B146" t="s">
        <v>252</v>
      </c>
      <c r="C146" t="s">
        <v>68</v>
      </c>
      <c r="D146" t="s">
        <v>495</v>
      </c>
      <c r="E146">
        <f>VLOOKUP(A146,home!$A$2:$E$405,3,FALSE)</f>
        <v>1.6145251396647999</v>
      </c>
      <c r="F146">
        <f>VLOOKUP(B146,home!$B$2:$E$405,3,FALSE)</f>
        <v>1.18</v>
      </c>
      <c r="G146">
        <f>VLOOKUP(C146,away!$B$2:$E$405,4,FALSE)</f>
        <v>1.18</v>
      </c>
      <c r="H146">
        <f>VLOOKUP(A146,away!$A$2:$E$405,3,FALSE)</f>
        <v>1.3296089385474901</v>
      </c>
      <c r="I146">
        <f>VLOOKUP(C146,away!$B$2:$E$405,3,FALSE)</f>
        <v>0.99</v>
      </c>
      <c r="J146">
        <f>VLOOKUP(B146,home!$B$2:$E$405,4,FALSE)</f>
        <v>0.6</v>
      </c>
      <c r="K146" s="3">
        <f t="shared" si="168"/>
        <v>2.248064804469267</v>
      </c>
      <c r="L146" s="3">
        <f t="shared" si="169"/>
        <v>0.789787709497209</v>
      </c>
      <c r="M146" s="5">
        <f t="shared" si="114"/>
        <v>4.7937724630291209E-2</v>
      </c>
      <c r="N146" s="5">
        <f t="shared" si="115"/>
        <v>0.10776711154769718</v>
      </c>
      <c r="O146" s="5">
        <f t="shared" si="116"/>
        <v>3.7860625734265636E-2</v>
      </c>
      <c r="P146" s="5">
        <f t="shared" si="117"/>
        <v>8.5113140188385977E-2</v>
      </c>
      <c r="Q146" s="5">
        <f t="shared" si="118"/>
        <v>0.12113372527484581</v>
      </c>
      <c r="R146" s="5">
        <f t="shared" si="119"/>
        <v>1.4950928439398369E-2</v>
      </c>
      <c r="S146" s="5">
        <f t="shared" si="120"/>
        <v>3.7779466425437627E-2</v>
      </c>
      <c r="T146" s="5">
        <f t="shared" si="121"/>
        <v>9.5669927427684653E-2</v>
      </c>
      <c r="U146" s="5">
        <f t="shared" si="122"/>
        <v>3.3610656018750101E-2</v>
      </c>
      <c r="V146" s="5">
        <f t="shared" si="123"/>
        <v>7.4530237972743234E-3</v>
      </c>
      <c r="W146" s="5">
        <f t="shared" si="124"/>
        <v>9.0772154808210048E-2</v>
      </c>
      <c r="X146" s="5">
        <f t="shared" si="125"/>
        <v>7.1690732232102289E-2</v>
      </c>
      <c r="Y146" s="5">
        <f t="shared" si="126"/>
        <v>2.8310229600884897E-2</v>
      </c>
      <c r="Z146" s="5">
        <f t="shared" si="127"/>
        <v>3.9360198423363741E-3</v>
      </c>
      <c r="AA146" s="5">
        <f t="shared" si="128"/>
        <v>8.8484276772490753E-3</v>
      </c>
      <c r="AB146" s="5">
        <f t="shared" si="129"/>
        <v>9.9459194180577006E-3</v>
      </c>
      <c r="AC146" s="5">
        <f t="shared" si="130"/>
        <v>8.2704991759760744E-4</v>
      </c>
      <c r="AD146" s="5">
        <f t="shared" si="131"/>
        <v>5.1015421612543209E-2</v>
      </c>
      <c r="AE146" s="5">
        <f t="shared" si="132"/>
        <v>4.0291352984404914E-2</v>
      </c>
      <c r="AF146" s="5">
        <f t="shared" si="133"/>
        <v>1.5910807693048343E-2</v>
      </c>
      <c r="AG146" s="5">
        <f t="shared" si="134"/>
        <v>4.1887201213810753E-3</v>
      </c>
      <c r="AH146" s="5">
        <f t="shared" si="135"/>
        <v>7.7715502395360242E-4</v>
      </c>
      <c r="AI146" s="5">
        <f t="shared" si="136"/>
        <v>1.7470948569665637E-3</v>
      </c>
      <c r="AJ146" s="5">
        <f t="shared" si="137"/>
        <v>1.9637912290079006E-3</v>
      </c>
      <c r="AK146" s="5">
        <f t="shared" si="138"/>
        <v>1.4715766484193692E-3</v>
      </c>
      <c r="AL146" s="5">
        <f t="shared" si="139"/>
        <v>5.8736885091786702E-5</v>
      </c>
      <c r="AM146" s="5">
        <f t="shared" si="140"/>
        <v>2.2937194762463812E-2</v>
      </c>
      <c r="AN146" s="5">
        <f t="shared" si="141"/>
        <v>1.8115514513737673E-2</v>
      </c>
      <c r="AO146" s="5">
        <f t="shared" si="142"/>
        <v>7.1537053570841598E-3</v>
      </c>
      <c r="AP146" s="5">
        <f t="shared" si="143"/>
        <v>1.8833028561298045E-3</v>
      </c>
      <c r="AQ146" s="5">
        <f t="shared" si="144"/>
        <v>3.7185236225807742E-4</v>
      </c>
      <c r="AR146" s="5">
        <f t="shared" si="145"/>
        <v>1.2275749725851291E-4</v>
      </c>
      <c r="AS146" s="5">
        <f t="shared" si="146"/>
        <v>2.7596680907159541E-4</v>
      </c>
      <c r="AT146" s="5">
        <f t="shared" si="147"/>
        <v>3.1019563533777196E-4</v>
      </c>
      <c r="AU146" s="5">
        <f t="shared" si="148"/>
        <v>2.3244663010094281E-4</v>
      </c>
      <c r="AV146" s="5">
        <f t="shared" si="149"/>
        <v>1.3063877201185403E-4</v>
      </c>
      <c r="AW146" s="5">
        <f t="shared" si="150"/>
        <v>2.8968606745071483E-6</v>
      </c>
      <c r="AX146" s="5">
        <f t="shared" si="151"/>
        <v>8.594050043125287E-3</v>
      </c>
      <c r="AY146" s="5">
        <f t="shared" si="152"/>
        <v>6.7874750988643102E-3</v>
      </c>
      <c r="AZ146" s="5">
        <f t="shared" si="153"/>
        <v>2.6803322058006926E-3</v>
      </c>
      <c r="BA146" s="5">
        <f t="shared" si="154"/>
        <v>7.0563114450364372E-4</v>
      </c>
      <c r="BB146" s="5">
        <f t="shared" si="155"/>
        <v>1.3932470134185668E-4</v>
      </c>
      <c r="BC146" s="5">
        <f t="shared" si="156"/>
        <v>2.2007387349833552E-5</v>
      </c>
      <c r="BD146" s="5">
        <f t="shared" si="157"/>
        <v>1.6158727097235132E-5</v>
      </c>
      <c r="BE146" s="5">
        <f t="shared" si="158"/>
        <v>3.6325865672318146E-5</v>
      </c>
      <c r="BF146" s="5">
        <f t="shared" si="159"/>
        <v>4.0831450054908389E-5</v>
      </c>
      <c r="BG146" s="5">
        <f t="shared" si="160"/>
        <v>3.059724859462809E-5</v>
      </c>
      <c r="BH146" s="5">
        <f t="shared" si="161"/>
        <v>1.7196149419795045E-5</v>
      </c>
      <c r="BI146" s="5">
        <f t="shared" si="162"/>
        <v>7.7316116566071614E-6</v>
      </c>
      <c r="BJ146" s="8">
        <f t="shared" si="163"/>
        <v>0.69614057373546157</v>
      </c>
      <c r="BK146" s="8">
        <f t="shared" si="164"/>
        <v>0.18595661694294283</v>
      </c>
      <c r="BL146" s="8">
        <f t="shared" si="165"/>
        <v>0.11239702144234449</v>
      </c>
      <c r="BM146" s="8">
        <f t="shared" si="166"/>
        <v>0.57688239791001139</v>
      </c>
      <c r="BN146" s="8">
        <f t="shared" si="167"/>
        <v>0.41476325581488416</v>
      </c>
    </row>
    <row r="147" spans="1:66" x14ac:dyDescent="0.25">
      <c r="A147" t="s">
        <v>16</v>
      </c>
      <c r="B147" t="s">
        <v>257</v>
      </c>
      <c r="C147" t="s">
        <v>64</v>
      </c>
      <c r="D147" t="s">
        <v>495</v>
      </c>
      <c r="E147">
        <f>VLOOKUP(A147,home!$A$2:$E$405,3,FALSE)</f>
        <v>1.6145251396647999</v>
      </c>
      <c r="F147">
        <f>VLOOKUP(B147,home!$B$2:$E$405,3,FALSE)</f>
        <v>0.93</v>
      </c>
      <c r="G147">
        <f>VLOOKUP(C147,away!$B$2:$E$405,4,FALSE)</f>
        <v>0.99</v>
      </c>
      <c r="H147">
        <f>VLOOKUP(A147,away!$A$2:$E$405,3,FALSE)</f>
        <v>1.3296089385474901</v>
      </c>
      <c r="I147">
        <f>VLOOKUP(C147,away!$B$2:$E$405,3,FALSE)</f>
        <v>0.87</v>
      </c>
      <c r="J147">
        <f>VLOOKUP(B147,home!$B$2:$E$405,4,FALSE)</f>
        <v>1.1299999999999999</v>
      </c>
      <c r="K147" s="3">
        <f t="shared" si="168"/>
        <v>1.4864932960893813</v>
      </c>
      <c r="L147" s="3">
        <f t="shared" si="169"/>
        <v>1.3071385474860375</v>
      </c>
      <c r="M147" s="5">
        <f t="shared" si="114"/>
        <v>6.1198546265638545E-2</v>
      </c>
      <c r="N147" s="5">
        <f t="shared" si="115"/>
        <v>9.097122875428755E-2</v>
      </c>
      <c r="O147" s="5">
        <f t="shared" si="116"/>
        <v>7.999497887392383E-2</v>
      </c>
      <c r="P147" s="5">
        <f t="shared" si="117"/>
        <v>0.11891199981689947</v>
      </c>
      <c r="Q147" s="5">
        <f t="shared" si="118"/>
        <v>6.7614060840130996E-2</v>
      </c>
      <c r="R147" s="5">
        <f t="shared" si="119"/>
        <v>5.2282260245718533E-2</v>
      </c>
      <c r="S147" s="5">
        <f t="shared" si="120"/>
        <v>5.7763070216888437E-2</v>
      </c>
      <c r="T147" s="5">
        <f t="shared" si="121"/>
        <v>8.8380945276201398E-2</v>
      </c>
      <c r="U147" s="5">
        <f t="shared" si="122"/>
        <v>7.7717229359660966E-2</v>
      </c>
      <c r="V147" s="5">
        <f t="shared" si="123"/>
        <v>1.2470743205129597E-2</v>
      </c>
      <c r="W147" s="5">
        <f t="shared" si="124"/>
        <v>3.3502616053411434E-2</v>
      </c>
      <c r="X147" s="5">
        <f t="shared" si="125"/>
        <v>4.379256088503862E-2</v>
      </c>
      <c r="Y147" s="5">
        <f t="shared" si="126"/>
        <v>2.8621472212981624E-2</v>
      </c>
      <c r="Z147" s="5">
        <f t="shared" si="127"/>
        <v>2.2780052572291848E-2</v>
      </c>
      <c r="AA147" s="5">
        <f t="shared" si="128"/>
        <v>3.3862395433275495E-2</v>
      </c>
      <c r="AB147" s="5">
        <f t="shared" si="129"/>
        <v>2.5168111900545853E-2</v>
      </c>
      <c r="AC147" s="5">
        <f t="shared" si="130"/>
        <v>1.5144569440508036E-3</v>
      </c>
      <c r="AD147" s="5">
        <f t="shared" si="131"/>
        <v>1.2450353541213151E-2</v>
      </c>
      <c r="AE147" s="5">
        <f t="shared" si="132"/>
        <v>1.6274337043549001E-2</v>
      </c>
      <c r="AF147" s="5">
        <f t="shared" si="133"/>
        <v>1.0636406642201428E-2</v>
      </c>
      <c r="AG147" s="5">
        <f t="shared" si="134"/>
        <v>4.6344190429193398E-3</v>
      </c>
      <c r="AH147" s="5">
        <f t="shared" si="135"/>
        <v>7.4441712077502791E-3</v>
      </c>
      <c r="AI147" s="5">
        <f t="shared" si="136"/>
        <v>1.1065710595262384E-2</v>
      </c>
      <c r="AJ147" s="5">
        <f t="shared" si="137"/>
        <v>8.2245523081613849E-3</v>
      </c>
      <c r="AK147" s="5">
        <f t="shared" si="138"/>
        <v>4.0752472898061155E-3</v>
      </c>
      <c r="AL147" s="5">
        <f t="shared" si="139"/>
        <v>1.1770678543374865E-4</v>
      </c>
      <c r="AM147" s="5">
        <f t="shared" si="140"/>
        <v>3.7014734145912071E-3</v>
      </c>
      <c r="AN147" s="5">
        <f t="shared" si="141"/>
        <v>4.8383385827069341E-3</v>
      </c>
      <c r="AO147" s="5">
        <f t="shared" si="142"/>
        <v>3.1621894336225976E-3</v>
      </c>
      <c r="AP147" s="5">
        <f t="shared" si="143"/>
        <v>1.3778065677137129E-3</v>
      </c>
      <c r="AQ147" s="5">
        <f t="shared" si="144"/>
        <v>4.5024601890950608E-4</v>
      </c>
      <c r="AR147" s="5">
        <f t="shared" si="145"/>
        <v>1.9461126279472182E-3</v>
      </c>
      <c r="AS147" s="5">
        <f t="shared" si="146"/>
        <v>2.8928833748784284E-3</v>
      </c>
      <c r="AT147" s="5">
        <f t="shared" si="147"/>
        <v>2.1501258715626039E-3</v>
      </c>
      <c r="AU147" s="5">
        <f t="shared" si="148"/>
        <v>1.0653825646087165E-3</v>
      </c>
      <c r="AV147" s="5">
        <f t="shared" si="149"/>
        <v>3.9592101001534248E-4</v>
      </c>
      <c r="AW147" s="5">
        <f t="shared" si="150"/>
        <v>6.3530690505799833E-6</v>
      </c>
      <c r="AX147" s="5">
        <f t="shared" si="151"/>
        <v>9.1703590274048378E-4</v>
      </c>
      <c r="AY147" s="5">
        <f t="shared" si="152"/>
        <v>1.1986929779007431E-3</v>
      </c>
      <c r="AZ147" s="5">
        <f t="shared" si="153"/>
        <v>7.8342889900744506E-4</v>
      </c>
      <c r="BA147" s="5">
        <f t="shared" si="154"/>
        <v>3.4135003770239256E-4</v>
      </c>
      <c r="BB147" s="5">
        <f t="shared" si="155"/>
        <v>1.1154794811665231E-4</v>
      </c>
      <c r="BC147" s="5">
        <f t="shared" si="156"/>
        <v>2.916172457524978E-5</v>
      </c>
      <c r="BD147" s="5">
        <f t="shared" si="157"/>
        <v>4.2397313895652718E-4</v>
      </c>
      <c r="BE147" s="5">
        <f t="shared" si="158"/>
        <v>6.3023322878084942E-4</v>
      </c>
      <c r="BF147" s="5">
        <f t="shared" si="159"/>
        <v>4.6841873477774897E-4</v>
      </c>
      <c r="BG147" s="5">
        <f t="shared" si="160"/>
        <v>2.3210043633659793E-4</v>
      </c>
      <c r="BH147" s="5">
        <f t="shared" si="161"/>
        <v>8.6253935658443318E-5</v>
      </c>
      <c r="BI147" s="5">
        <f t="shared" si="162"/>
        <v>2.5643179423520161E-5</v>
      </c>
      <c r="BJ147" s="8">
        <f t="shared" si="163"/>
        <v>0.41378967179952153</v>
      </c>
      <c r="BK147" s="8">
        <f t="shared" si="164"/>
        <v>0.25317521621194133</v>
      </c>
      <c r="BL147" s="8">
        <f t="shared" si="165"/>
        <v>0.31015170531705077</v>
      </c>
      <c r="BM147" s="8">
        <f t="shared" si="166"/>
        <v>0.52773123119535648</v>
      </c>
      <c r="BN147" s="8">
        <f t="shared" si="167"/>
        <v>0.47097307479659895</v>
      </c>
    </row>
    <row r="148" spans="1:66" x14ac:dyDescent="0.25">
      <c r="A148" t="s">
        <v>69</v>
      </c>
      <c r="B148" t="s">
        <v>77</v>
      </c>
      <c r="C148" t="s">
        <v>75</v>
      </c>
      <c r="D148" t="s">
        <v>495</v>
      </c>
      <c r="E148">
        <f>VLOOKUP(A148,home!$A$2:$E$405,3,FALSE)</f>
        <v>1.34666666666667</v>
      </c>
      <c r="F148">
        <f>VLOOKUP(B148,home!$B$2:$E$405,3,FALSE)</f>
        <v>1.42</v>
      </c>
      <c r="G148">
        <f>VLOOKUP(C148,away!$B$2:$E$405,4,FALSE)</f>
        <v>1.08</v>
      </c>
      <c r="H148">
        <f>VLOOKUP(A148,away!$A$2:$E$405,3,FALSE)</f>
        <v>1.3688888888888899</v>
      </c>
      <c r="I148">
        <f>VLOOKUP(C148,away!$B$2:$E$405,3,FALSE)</f>
        <v>0.34</v>
      </c>
      <c r="J148">
        <f>VLOOKUP(B148,home!$B$2:$E$405,4,FALSE)</f>
        <v>0.73</v>
      </c>
      <c r="K148" s="3">
        <f t="shared" si="168"/>
        <v>2.0652480000000049</v>
      </c>
      <c r="L148" s="3">
        <f t="shared" si="169"/>
        <v>0.33975822222222252</v>
      </c>
      <c r="M148" s="5">
        <f t="shared" si="114"/>
        <v>9.0264933959558494E-2</v>
      </c>
      <c r="N148" s="5">
        <f t="shared" si="115"/>
        <v>0.18641947433011066</v>
      </c>
      <c r="O148" s="5">
        <f t="shared" si="116"/>
        <v>3.0668253491105912E-2</v>
      </c>
      <c r="P148" s="5">
        <f t="shared" si="117"/>
        <v>6.3337549185999639E-2</v>
      </c>
      <c r="Q148" s="5">
        <f t="shared" si="118"/>
        <v>0.19250122326065669</v>
      </c>
      <c r="R148" s="5">
        <f t="shared" si="119"/>
        <v>5.2098956423993065E-3</v>
      </c>
      <c r="S148" s="5">
        <f t="shared" si="120"/>
        <v>1.1110751874826241E-2</v>
      </c>
      <c r="T148" s="5">
        <f t="shared" si="121"/>
        <v>6.5403873390643866E-2</v>
      </c>
      <c r="U148" s="5">
        <f t="shared" si="122"/>
        <v>1.0759726555673907E-2</v>
      </c>
      <c r="V148" s="5">
        <f t="shared" si="123"/>
        <v>8.6624975625213701E-4</v>
      </c>
      <c r="W148" s="5">
        <f t="shared" si="124"/>
        <v>0.13252092211220853</v>
      </c>
      <c r="X148" s="5">
        <f t="shared" si="125"/>
        <v>4.5025072904093584E-2</v>
      </c>
      <c r="Y148" s="5">
        <f t="shared" si="126"/>
        <v>7.6488193626603994E-3</v>
      </c>
      <c r="Z148" s="5">
        <f t="shared" si="127"/>
        <v>5.9003496047496423E-4</v>
      </c>
      <c r="AA148" s="5">
        <f t="shared" si="128"/>
        <v>1.2185685220510018E-3</v>
      </c>
      <c r="AB148" s="5">
        <f t="shared" si="129"/>
        <v>1.2583231015143969E-3</v>
      </c>
      <c r="AC148" s="5">
        <f t="shared" si="130"/>
        <v>3.7989653164041603E-5</v>
      </c>
      <c r="AD148" s="5">
        <f t="shared" si="131"/>
        <v>6.8422142337598801E-2</v>
      </c>
      <c r="AE148" s="5">
        <f t="shared" si="132"/>
        <v>2.3246985441258434E-2</v>
      </c>
      <c r="AF148" s="5">
        <f t="shared" si="133"/>
        <v>3.9491772227739277E-3</v>
      </c>
      <c r="AG148" s="5">
        <f t="shared" si="134"/>
        <v>4.472551441500546E-4</v>
      </c>
      <c r="AH148" s="5">
        <f t="shared" si="135"/>
        <v>5.0117307304983294E-5</v>
      </c>
      <c r="AI148" s="5">
        <f t="shared" si="136"/>
        <v>1.0350466867700236E-4</v>
      </c>
      <c r="AJ148" s="5">
        <f t="shared" si="137"/>
        <v>1.0688140498792116E-4</v>
      </c>
      <c r="AK148" s="5">
        <f t="shared" si="138"/>
        <v>7.3578869296164897E-5</v>
      </c>
      <c r="AL148" s="5">
        <f t="shared" si="139"/>
        <v>1.0662707743915676E-6</v>
      </c>
      <c r="AM148" s="5">
        <f t="shared" si="140"/>
        <v>2.8261738523688313E-2</v>
      </c>
      <c r="AN148" s="5">
        <f t="shared" si="141"/>
        <v>9.602158037717641E-3</v>
      </c>
      <c r="AO148" s="5">
        <f t="shared" si="142"/>
        <v>1.6312060721958852E-3</v>
      </c>
      <c r="AP148" s="5">
        <f t="shared" si="143"/>
        <v>1.847385583891228E-4</v>
      </c>
      <c r="AQ148" s="5">
        <f t="shared" si="144"/>
        <v>1.5691611043546151E-5</v>
      </c>
      <c r="AR148" s="5">
        <f t="shared" si="145"/>
        <v>3.4055534465011885E-6</v>
      </c>
      <c r="AS148" s="5">
        <f t="shared" si="146"/>
        <v>7.033312444279702E-6</v>
      </c>
      <c r="AT148" s="5">
        <f t="shared" si="147"/>
        <v>7.2627672294619021E-6</v>
      </c>
      <c r="AU148" s="5">
        <f t="shared" si="148"/>
        <v>4.9998051650372559E-6</v>
      </c>
      <c r="AV148" s="5">
        <f t="shared" si="149"/>
        <v>2.5814594043707229E-6</v>
      </c>
      <c r="AW148" s="5">
        <f t="shared" si="150"/>
        <v>2.0782949903422179E-8</v>
      </c>
      <c r="AX148" s="5">
        <f t="shared" si="151"/>
        <v>9.7279164937617239E-3</v>
      </c>
      <c r="AY148" s="5">
        <f t="shared" si="152"/>
        <v>3.3051396138467195E-3</v>
      </c>
      <c r="AZ148" s="5">
        <f t="shared" si="153"/>
        <v>5.6147417969840217E-4</v>
      </c>
      <c r="BA148" s="5">
        <f t="shared" si="154"/>
        <v>6.3588489706003289E-5</v>
      </c>
      <c r="BB148" s="5">
        <f t="shared" si="155"/>
        <v>5.4011780540769431E-6</v>
      </c>
      <c r="BC148" s="5">
        <f t="shared" si="156"/>
        <v>3.6701893071177338E-7</v>
      </c>
      <c r="BD148" s="5">
        <f t="shared" si="157"/>
        <v>1.9284413077766762E-7</v>
      </c>
      <c r="BE148" s="5">
        <f t="shared" si="158"/>
        <v>3.9827095540031736E-7</v>
      </c>
      <c r="BF148" s="5">
        <f t="shared" si="159"/>
        <v>4.1126414704929838E-7</v>
      </c>
      <c r="BG148" s="5">
        <f t="shared" si="160"/>
        <v>2.831208190550904E-7</v>
      </c>
      <c r="BH148" s="5">
        <f t="shared" si="161"/>
        <v>1.4617867632797226E-7</v>
      </c>
      <c r="BI148" s="5">
        <f t="shared" si="162"/>
        <v>6.0379043785798538E-8</v>
      </c>
      <c r="BJ148" s="8">
        <f t="shared" si="163"/>
        <v>0.778944365283187</v>
      </c>
      <c r="BK148" s="8">
        <f t="shared" si="164"/>
        <v>0.16892368031442165</v>
      </c>
      <c r="BL148" s="8">
        <f t="shared" si="165"/>
        <v>4.947562451847265E-2</v>
      </c>
      <c r="BM148" s="8">
        <f t="shared" si="166"/>
        <v>0.42622725637582876</v>
      </c>
      <c r="BN148" s="8">
        <f t="shared" si="167"/>
        <v>0.56840132986983072</v>
      </c>
    </row>
    <row r="149" spans="1:66" x14ac:dyDescent="0.25">
      <c r="A149" t="s">
        <v>69</v>
      </c>
      <c r="B149" t="s">
        <v>78</v>
      </c>
      <c r="C149" t="s">
        <v>72</v>
      </c>
      <c r="D149" t="s">
        <v>495</v>
      </c>
      <c r="E149">
        <f>VLOOKUP(A149,home!$A$2:$E$405,3,FALSE)</f>
        <v>1.34666666666667</v>
      </c>
      <c r="F149">
        <f>VLOOKUP(B149,home!$B$2:$E$405,3,FALSE)</f>
        <v>1.08</v>
      </c>
      <c r="G149">
        <f>VLOOKUP(C149,away!$B$2:$E$405,4,FALSE)</f>
        <v>1.49</v>
      </c>
      <c r="H149">
        <f>VLOOKUP(A149,away!$A$2:$E$405,3,FALSE)</f>
        <v>1.3688888888888899</v>
      </c>
      <c r="I149">
        <f>VLOOKUP(C149,away!$B$2:$E$405,3,FALSE)</f>
        <v>1.49</v>
      </c>
      <c r="J149">
        <f>VLOOKUP(B149,home!$B$2:$E$405,4,FALSE)</f>
        <v>1</v>
      </c>
      <c r="K149" s="3">
        <f t="shared" si="168"/>
        <v>2.1670560000000054</v>
      </c>
      <c r="L149" s="3">
        <f t="shared" si="169"/>
        <v>2.0396444444444461</v>
      </c>
      <c r="M149" s="5">
        <f t="shared" si="114"/>
        <v>1.4895435660878645E-2</v>
      </c>
      <c r="N149" s="5">
        <f t="shared" si="115"/>
        <v>3.2279243221521113E-2</v>
      </c>
      <c r="O149" s="5">
        <f t="shared" si="116"/>
        <v>3.0381392593290812E-2</v>
      </c>
      <c r="P149" s="5">
        <f t="shared" si="117"/>
        <v>6.5838179107646583E-2</v>
      </c>
      <c r="Q149" s="5">
        <f t="shared" si="118"/>
        <v>3.4975463849328425E-2</v>
      </c>
      <c r="R149" s="5">
        <f t="shared" si="119"/>
        <v>3.0983619308695639E-2</v>
      </c>
      <c r="S149" s="5">
        <f t="shared" si="120"/>
        <v>7.2751578518698776E-2</v>
      </c>
      <c r="T149" s="5">
        <f t="shared" si="121"/>
        <v>7.1337510532150289E-2</v>
      </c>
      <c r="U149" s="5">
        <f t="shared" si="122"/>
        <v>6.7143238124624902E-2</v>
      </c>
      <c r="V149" s="5">
        <f t="shared" si="123"/>
        <v>3.5729300392767747E-2</v>
      </c>
      <c r="W149" s="5">
        <f t="shared" si="124"/>
        <v>2.5264596262490144E-2</v>
      </c>
      <c r="X149" s="5">
        <f t="shared" si="125"/>
        <v>5.1530793407919939E-2</v>
      </c>
      <c r="Y149" s="5">
        <f t="shared" si="126"/>
        <v>5.2552248246139216E-2</v>
      </c>
      <c r="Z149" s="5">
        <f t="shared" si="127"/>
        <v>2.1065188997254247E-2</v>
      </c>
      <c r="AA149" s="5">
        <f t="shared" si="128"/>
        <v>4.5649444207633907E-2</v>
      </c>
      <c r="AB149" s="5">
        <f t="shared" si="129"/>
        <v>4.946245098340929E-2</v>
      </c>
      <c r="AC149" s="5">
        <f t="shared" si="130"/>
        <v>9.8702722272004644E-3</v>
      </c>
      <c r="AD149" s="5">
        <f t="shared" si="131"/>
        <v>1.3687448729551745E-2</v>
      </c>
      <c r="AE149" s="5">
        <f t="shared" si="132"/>
        <v>2.7917528759848407E-2</v>
      </c>
      <c r="AF149" s="5">
        <f t="shared" si="133"/>
        <v>2.8470916218821436E-2</v>
      </c>
      <c r="AG149" s="5">
        <f t="shared" si="134"/>
        <v>1.9356848697987473E-2</v>
      </c>
      <c r="AH149" s="5">
        <f t="shared" si="135"/>
        <v>1.0741373927355472E-2</v>
      </c>
      <c r="AI149" s="5">
        <f t="shared" si="136"/>
        <v>2.3277158817519298E-2</v>
      </c>
      <c r="AJ149" s="5">
        <f t="shared" si="137"/>
        <v>2.5221453339229118E-2</v>
      </c>
      <c r="AK149" s="5">
        <f t="shared" si="138"/>
        <v>1.8218767262498874E-2</v>
      </c>
      <c r="AL149" s="5">
        <f t="shared" si="139"/>
        <v>1.7450734991052207E-3</v>
      </c>
      <c r="AM149" s="5">
        <f t="shared" si="140"/>
        <v>5.9322935788135127E-3</v>
      </c>
      <c r="AN149" s="5">
        <f t="shared" si="141"/>
        <v>1.2099769640840441E-2</v>
      </c>
      <c r="AO149" s="5">
        <f t="shared" si="142"/>
        <v>1.2339613963498893E-2</v>
      </c>
      <c r="AP149" s="5">
        <f t="shared" si="143"/>
        <v>8.3894750224132106E-3</v>
      </c>
      <c r="AQ149" s="5">
        <f t="shared" si="144"/>
        <v>4.2778865303176369E-3</v>
      </c>
      <c r="AR149" s="5">
        <f t="shared" si="145"/>
        <v>4.3817167313262052E-3</v>
      </c>
      <c r="AS149" s="5">
        <f t="shared" si="146"/>
        <v>9.4954255329208655E-3</v>
      </c>
      <c r="AT149" s="5">
        <f t="shared" si="147"/>
        <v>1.0288559436834708E-2</v>
      </c>
      <c r="AU149" s="5">
        <f t="shared" si="148"/>
        <v>7.4319614863164419E-3</v>
      </c>
      <c r="AV149" s="5">
        <f t="shared" si="149"/>
        <v>4.0263691826727503E-3</v>
      </c>
      <c r="AW149" s="5">
        <f t="shared" si="150"/>
        <v>2.1425739663148124E-4</v>
      </c>
      <c r="AX149" s="5">
        <f t="shared" si="151"/>
        <v>2.1426020656215568E-3</v>
      </c>
      <c r="AY149" s="5">
        <f t="shared" si="152"/>
        <v>4.3701463998002026E-3</v>
      </c>
      <c r="AZ149" s="5">
        <f t="shared" si="153"/>
        <v>4.4567724128806926E-3</v>
      </c>
      <c r="BA149" s="5">
        <f t="shared" si="154"/>
        <v>3.0300770306951248E-3</v>
      </c>
      <c r="BB149" s="5">
        <f t="shared" si="155"/>
        <v>1.5450699454740084E-3</v>
      </c>
      <c r="BC149" s="5">
        <f t="shared" si="156"/>
        <v>6.3027866611282946E-4</v>
      </c>
      <c r="BD149" s="5">
        <f t="shared" si="157"/>
        <v>1.4895240313631277E-3</v>
      </c>
      <c r="BE149" s="5">
        <f t="shared" si="158"/>
        <v>3.2278819893096621E-3</v>
      </c>
      <c r="BF149" s="5">
        <f t="shared" si="159"/>
        <v>3.4975005161127291E-3</v>
      </c>
      <c r="BG149" s="5">
        <f t="shared" si="160"/>
        <v>2.5264264928150679E-3</v>
      </c>
      <c r="BH149" s="5">
        <f t="shared" si="161"/>
        <v>1.3687269224534658E-3</v>
      </c>
      <c r="BI149" s="5">
        <f t="shared" si="162"/>
        <v>5.9322157793286509E-4</v>
      </c>
      <c r="BJ149" s="8">
        <f t="shared" si="163"/>
        <v>0.4165865831822263</v>
      </c>
      <c r="BK149" s="8">
        <f t="shared" si="164"/>
        <v>0.20519998580609763</v>
      </c>
      <c r="BL149" s="8">
        <f t="shared" si="165"/>
        <v>0.34940621246431525</v>
      </c>
      <c r="BM149" s="8">
        <f t="shared" si="166"/>
        <v>0.77874874770536373</v>
      </c>
      <c r="BN149" s="8">
        <f t="shared" si="167"/>
        <v>0.20935333374136122</v>
      </c>
    </row>
    <row r="150" spans="1:66" x14ac:dyDescent="0.25">
      <c r="A150" t="s">
        <v>69</v>
      </c>
      <c r="B150" t="s">
        <v>74</v>
      </c>
      <c r="C150" t="s">
        <v>260</v>
      </c>
      <c r="D150" t="s">
        <v>495</v>
      </c>
      <c r="E150">
        <f>VLOOKUP(A150,home!$A$2:$E$405,3,FALSE)</f>
        <v>1.34666666666667</v>
      </c>
      <c r="F150">
        <f>VLOOKUP(B150,home!$B$2:$E$405,3,FALSE)</f>
        <v>1.08</v>
      </c>
      <c r="G150">
        <f>VLOOKUP(C150,away!$B$2:$E$405,4,FALSE)</f>
        <v>1.01</v>
      </c>
      <c r="H150">
        <f>VLOOKUP(A150,away!$A$2:$E$405,3,FALSE)</f>
        <v>1.3688888888888899</v>
      </c>
      <c r="I150">
        <f>VLOOKUP(C150,away!$B$2:$E$405,3,FALSE)</f>
        <v>1.49</v>
      </c>
      <c r="J150">
        <f>VLOOKUP(B150,home!$B$2:$E$405,4,FALSE)</f>
        <v>0.93</v>
      </c>
      <c r="K150" s="3">
        <f t="shared" si="168"/>
        <v>1.4689440000000038</v>
      </c>
      <c r="L150" s="3">
        <f t="shared" si="169"/>
        <v>1.8968693333333351</v>
      </c>
      <c r="M150" s="5">
        <f t="shared" si="114"/>
        <v>3.4533917106708181E-2</v>
      </c>
      <c r="N150" s="5">
        <f t="shared" si="115"/>
        <v>5.0728390330396479E-2</v>
      </c>
      <c r="O150" s="5">
        <f t="shared" si="116"/>
        <v>6.5506328319590204E-2</v>
      </c>
      <c r="P150" s="5">
        <f t="shared" si="117"/>
        <v>9.6225127947092357E-2</v>
      </c>
      <c r="Q150" s="5">
        <f t="shared" si="118"/>
        <v>3.7258582302747062E-2</v>
      </c>
      <c r="R150" s="5">
        <f t="shared" si="119"/>
        <v>6.2128472664347838E-2</v>
      </c>
      <c r="S150" s="5">
        <f t="shared" si="120"/>
        <v>6.703029966035691E-2</v>
      </c>
      <c r="T150" s="5">
        <f t="shared" si="121"/>
        <v>7.0674662173557015E-2</v>
      </c>
      <c r="U150" s="5">
        <f t="shared" si="122"/>
        <v>9.1263247149458007E-2</v>
      </c>
      <c r="V150" s="5">
        <f t="shared" si="123"/>
        <v>2.0752542239752914E-2</v>
      </c>
      <c r="W150" s="5">
        <f t="shared" si="124"/>
        <v>1.8243590307375542E-2</v>
      </c>
      <c r="X150" s="5">
        <f t="shared" si="125"/>
        <v>3.4605706983957936E-2</v>
      </c>
      <c r="Y150" s="5">
        <f t="shared" si="126"/>
        <v>3.2821252168094527E-2</v>
      </c>
      <c r="Z150" s="5">
        <f t="shared" si="127"/>
        <v>3.9283198174613274E-2</v>
      </c>
      <c r="AA150" s="5">
        <f t="shared" si="128"/>
        <v>5.770481825940927E-2</v>
      </c>
      <c r="AB150" s="5">
        <f t="shared" si="129"/>
        <v>4.2382573276624959E-2</v>
      </c>
      <c r="AC150" s="5">
        <f t="shared" si="130"/>
        <v>3.6140485201788834E-3</v>
      </c>
      <c r="AD150" s="5">
        <f t="shared" si="131"/>
        <v>6.699703130119381E-3</v>
      </c>
      <c r="AE150" s="5">
        <f t="shared" si="132"/>
        <v>1.2708461409960807E-2</v>
      </c>
      <c r="AF150" s="5">
        <f t="shared" si="133"/>
        <v>1.205314536120239E-2</v>
      </c>
      <c r="AG150" s="5">
        <f t="shared" si="134"/>
        <v>7.6210806019579198E-3</v>
      </c>
      <c r="AH150" s="5">
        <f t="shared" si="135"/>
        <v>1.8628773483169995E-2</v>
      </c>
      <c r="AI150" s="5">
        <f t="shared" si="136"/>
        <v>2.7364625035461738E-2</v>
      </c>
      <c r="AJ150" s="5">
        <f t="shared" si="137"/>
        <v>2.0098550879045708E-2</v>
      </c>
      <c r="AK150" s="5">
        <f t="shared" si="138"/>
        <v>9.8412152408229991E-3</v>
      </c>
      <c r="AL150" s="5">
        <f t="shared" si="139"/>
        <v>4.0280664389926428E-4</v>
      </c>
      <c r="AM150" s="5">
        <f t="shared" si="140"/>
        <v>1.9682977429540216E-3</v>
      </c>
      <c r="AN150" s="5">
        <f t="shared" si="141"/>
        <v>3.7336036274787029E-3</v>
      </c>
      <c r="AO150" s="5">
        <f t="shared" si="142"/>
        <v>3.5410791118932259E-3</v>
      </c>
      <c r="AP150" s="5">
        <f t="shared" si="143"/>
        <v>2.2389881247525008E-3</v>
      </c>
      <c r="AQ150" s="5">
        <f t="shared" si="144"/>
        <v>1.0617669778851327E-3</v>
      </c>
      <c r="AR150" s="5">
        <f t="shared" si="145"/>
        <v>7.0672698275676751E-3</v>
      </c>
      <c r="AS150" s="5">
        <f t="shared" si="146"/>
        <v>1.0381423609586597E-2</v>
      </c>
      <c r="AT150" s="5">
        <f t="shared" si="147"/>
        <v>7.6248649613803081E-3</v>
      </c>
      <c r="AU150" s="5">
        <f t="shared" si="148"/>
        <v>3.7334998786099551E-3</v>
      </c>
      <c r="AV150" s="5">
        <f t="shared" si="149"/>
        <v>1.3710755614212088E-3</v>
      </c>
      <c r="AW150" s="5">
        <f t="shared" si="150"/>
        <v>3.1177176345358167E-5</v>
      </c>
      <c r="AX150" s="5">
        <f t="shared" si="151"/>
        <v>4.8188652662097692E-4</v>
      </c>
      <c r="AY150" s="5">
        <f t="shared" si="152"/>
        <v>9.1407577449384892E-4</v>
      </c>
      <c r="AZ150" s="5">
        <f t="shared" si="153"/>
        <v>8.6694115249014983E-4</v>
      </c>
      <c r="BA150" s="5">
        <f t="shared" si="154"/>
        <v>5.4815802865440793E-4</v>
      </c>
      <c r="BB150" s="5">
        <f t="shared" si="155"/>
        <v>2.5994603859375053E-4</v>
      </c>
      <c r="BC150" s="5">
        <f t="shared" si="156"/>
        <v>9.8616733785993779E-5</v>
      </c>
      <c r="BD150" s="5">
        <f t="shared" si="157"/>
        <v>2.2342812343841816E-3</v>
      </c>
      <c r="BE150" s="5">
        <f t="shared" si="158"/>
        <v>3.2820340135612455E-3</v>
      </c>
      <c r="BF150" s="5">
        <f t="shared" si="159"/>
        <v>2.4105620860083617E-3</v>
      </c>
      <c r="BG150" s="5">
        <f t="shared" si="160"/>
        <v>1.1803269042898253E-3</v>
      </c>
      <c r="BH150" s="5">
        <f t="shared" si="161"/>
        <v>4.3345853102377943E-4</v>
      </c>
      <c r="BI150" s="5">
        <f t="shared" si="162"/>
        <v>1.2734526167923924E-4</v>
      </c>
      <c r="BJ150" s="8">
        <f t="shared" si="163"/>
        <v>0.29912793460897175</v>
      </c>
      <c r="BK150" s="8">
        <f t="shared" si="164"/>
        <v>0.22347281789248236</v>
      </c>
      <c r="BL150" s="8">
        <f t="shared" si="165"/>
        <v>0.43476474617744304</v>
      </c>
      <c r="BM150" s="8">
        <f t="shared" si="166"/>
        <v>0.64938497958448005</v>
      </c>
      <c r="BN150" s="8">
        <f t="shared" si="167"/>
        <v>0.34638081867088211</v>
      </c>
    </row>
    <row r="151" spans="1:66" x14ac:dyDescent="0.25">
      <c r="A151" t="s">
        <v>69</v>
      </c>
      <c r="B151" t="s">
        <v>73</v>
      </c>
      <c r="C151" t="s">
        <v>259</v>
      </c>
      <c r="D151" t="s">
        <v>495</v>
      </c>
      <c r="E151">
        <f>VLOOKUP(A151,home!$A$2:$E$405,3,FALSE)</f>
        <v>1.34666666666667</v>
      </c>
      <c r="F151">
        <f>VLOOKUP(B151,home!$B$2:$E$405,3,FALSE)</f>
        <v>0.74</v>
      </c>
      <c r="G151">
        <f>VLOOKUP(C151,away!$B$2:$E$405,4,FALSE)</f>
        <v>0.67</v>
      </c>
      <c r="H151">
        <f>VLOOKUP(A151,away!$A$2:$E$405,3,FALSE)</f>
        <v>1.3688888888888899</v>
      </c>
      <c r="I151">
        <f>VLOOKUP(C151,away!$B$2:$E$405,3,FALSE)</f>
        <v>1.41</v>
      </c>
      <c r="J151">
        <f>VLOOKUP(B151,home!$B$2:$E$405,4,FALSE)</f>
        <v>1</v>
      </c>
      <c r="K151" s="3">
        <f t="shared" ref="K151:K189" si="170">E151*F151*G151</f>
        <v>0.66767733333333501</v>
      </c>
      <c r="L151" s="3">
        <f t="shared" ref="L151:L189" si="171">H151*I151*J151</f>
        <v>1.9301333333333346</v>
      </c>
      <c r="M151" s="5">
        <f t="shared" ref="M151:M189" si="172">_xlfn.POISSON.DIST(0,K151,FALSE) * _xlfn.POISSON.DIST(0,L151,FALSE)</f>
        <v>7.4436365968209572E-2</v>
      </c>
      <c r="N151" s="5">
        <f t="shared" ref="N151:N189" si="173">_xlfn.POISSON.DIST(1,K151,FALSE) * _xlfn.POISSON.DIST(0,L151,FALSE)</f>
        <v>4.9699474332678371E-2</v>
      </c>
      <c r="O151" s="5">
        <f t="shared" ref="O151:O189" si="174">_xlfn.POISSON.DIST(0,K151,FALSE) * _xlfn.POISSON.DIST(1,L151,FALSE)</f>
        <v>0.1436721111674403</v>
      </c>
      <c r="P151" s="5">
        <f t="shared" ref="P151:P189" si="175">_xlfn.POISSON.DIST(1,K151,FALSE) * _xlfn.POISSON.DIST(1,L151,FALSE)</f>
        <v>9.5926612058647012E-2</v>
      </c>
      <c r="Q151" s="5">
        <f t="shared" ref="Q151:Q189" si="176">_xlfn.POISSON.DIST(2,K151,FALSE) * _xlfn.POISSON.DIST(0,L151,FALSE)</f>
        <v>1.6591606245255609E-2</v>
      </c>
      <c r="R151" s="5">
        <f t="shared" ref="R151:R189" si="177">_xlfn.POISSON.DIST(0,K151,FALSE) * _xlfn.POISSON.DIST(2,L151,FALSE)</f>
        <v>0.1386531654173245</v>
      </c>
      <c r="S151" s="5">
        <f t="shared" ref="S151:S189" si="178">_xlfn.POISSON.DIST(2,K151,FALSE) * _xlfn.POISSON.DIST(2,L151,FALSE)</f>
        <v>3.0905306772297747E-2</v>
      </c>
      <c r="T151" s="5">
        <f t="shared" ref="T151:T189" si="179">_xlfn.POISSON.DIST(2,K151,FALSE) * _xlfn.POISSON.DIST(1,L151,FALSE)</f>
        <v>3.202401226750938E-2</v>
      </c>
      <c r="U151" s="5">
        <f t="shared" ref="U151:U189" si="180">_xlfn.POISSON.DIST(1,K151,FALSE) * _xlfn.POISSON.DIST(2,L151,FALSE)</f>
        <v>9.2575575744065025E-2</v>
      </c>
      <c r="V151" s="5">
        <f t="shared" ref="V151:V189" si="181">_xlfn.POISSON.DIST(3,K151,FALSE) * _xlfn.POISSON.DIST(3,L151,FALSE)</f>
        <v>4.4253180921537856E-3</v>
      </c>
      <c r="W151" s="5">
        <f t="shared" ref="W151:W189" si="182">_xlfn.POISSON.DIST(3,K151,FALSE) * _xlfn.POISSON.DIST(0,L151,FALSE)</f>
        <v>3.6926131378496587E-3</v>
      </c>
      <c r="X151" s="5">
        <f t="shared" ref="X151:X189" si="183">_xlfn.POISSON.DIST(3,K151,FALSE) * _xlfn.POISSON.DIST(1,L151,FALSE)</f>
        <v>7.1272357044682259E-3</v>
      </c>
      <c r="Y151" s="5">
        <f t="shared" ref="Y151:Y189" si="184">_xlfn.POISSON.DIST(3,K151,FALSE) * _xlfn.POISSON.DIST(2,L151,FALSE)</f>
        <v>6.878257603858808E-3</v>
      </c>
      <c r="Z151" s="5">
        <f t="shared" ref="Z151:Z189" si="185">_xlfn.POISSON.DIST(0,K151,FALSE) * _xlfn.POISSON.DIST(3,L151,FALSE)</f>
        <v>8.9206365448052938E-2</v>
      </c>
      <c r="AA151" s="5">
        <f t="shared" ref="AA151:AA189" si="186">_xlfn.POISSON.DIST(1,K151,FALSE) * _xlfn.POISSON.DIST(3,L151,FALSE)</f>
        <v>5.9561068198714942E-2</v>
      </c>
      <c r="AB151" s="5">
        <f t="shared" ref="AB151:AB189" si="187">_xlfn.POISSON.DIST(2,K151,FALSE) * _xlfn.POISSON.DIST(3,L151,FALSE)</f>
        <v>1.9883787592701443E-2</v>
      </c>
      <c r="AC151" s="5">
        <f t="shared" ref="AC151:AC189" si="188">_xlfn.POISSON.DIST(4,K151,FALSE) * _xlfn.POISSON.DIST(4,L151,FALSE)</f>
        <v>3.5643345018637019E-4</v>
      </c>
      <c r="AD151" s="5">
        <f t="shared" ref="AD151:AD189" si="189">_xlfn.POISSON.DIST(4,K151,FALSE) * _xlfn.POISSON.DIST(0,L151,FALSE)</f>
        <v>6.1636852322777443E-4</v>
      </c>
      <c r="AE151" s="5">
        <f t="shared" ref="AE151:AE189" si="190">_xlfn.POISSON.DIST(4,K151,FALSE) * _xlfn.POISSON.DIST(1,L151,FALSE)</f>
        <v>1.1896734322993691E-3</v>
      </c>
      <c r="AF151" s="5">
        <f t="shared" ref="AF151:AF189" si="191">_xlfn.POISSON.DIST(4,K151,FALSE) * _xlfn.POISSON.DIST(2,L151,FALSE)</f>
        <v>1.1481141737310454E-3</v>
      </c>
      <c r="AG151" s="5">
        <f t="shared" ref="AG151:AG189" si="192">_xlfn.POISSON.DIST(4,K151,FALSE) * _xlfn.POISSON.DIST(3,L151,FALSE)</f>
        <v>7.3867114573025001E-4</v>
      </c>
      <c r="AH151" s="5">
        <f t="shared" ref="AH151:AH189" si="193">_xlfn.POISSON.DIST(0,K151,FALSE) * _xlfn.POISSON.DIST(4,L151,FALSE)</f>
        <v>4.3045044874200501E-2</v>
      </c>
      <c r="AI151" s="5">
        <f t="shared" ref="AI151:AI189" si="194">_xlfn.POISSON.DIST(1,K151,FALSE) * _xlfn.POISSON.DIST(4,L151,FALSE)</f>
        <v>2.8740200774819931E-2</v>
      </c>
      <c r="AJ151" s="5">
        <f t="shared" ref="AJ151:AJ189" si="195">_xlfn.POISSON.DIST(2,K151,FALSE) * _xlfn.POISSON.DIST(4,L151,FALSE)</f>
        <v>9.594590306398209E-3</v>
      </c>
      <c r="AK151" s="5">
        <f t="shared" ref="AK151:AK189" si="196">_xlfn.POISSON.DIST(3,K151,FALSE) * _xlfn.POISSON.DIST(4,L151,FALSE)</f>
        <v>2.1353634900672745E-3</v>
      </c>
      <c r="AL151" s="5">
        <f t="shared" ref="AL151:AL189" si="197">_xlfn.POISSON.DIST(5,K151,FALSE) * _xlfn.POISSON.DIST(5,L151,FALSE)</f>
        <v>1.8373520983200928E-5</v>
      </c>
      <c r="AM151" s="5">
        <f t="shared" ref="AM151:AM189" si="198">_xlfn.POISSON.DIST(5,K151,FALSE) * _xlfn.POISSON.DIST(0,L151,FALSE)</f>
        <v>8.2307058387865286E-5</v>
      </c>
      <c r="AN151" s="5">
        <f t="shared" ref="AN151:AN189" si="199">_xlfn.POISSON.DIST(5,K151,FALSE) * _xlfn.POISSON.DIST(1,L151,FALSE)</f>
        <v>1.5886359696303182E-4</v>
      </c>
      <c r="AO151" s="5">
        <f t="shared" ref="AO151:AO189" si="200">_xlfn.POISSON.DIST(5,K151,FALSE) * _xlfn.POISSON.DIST(2,L151,FALSE)</f>
        <v>1.5331396197579004E-4</v>
      </c>
      <c r="AP151" s="5">
        <f t="shared" ref="AP151:AP189" si="201">_xlfn.POISSON.DIST(5,K151,FALSE) * _xlfn.POISSON.DIST(3,L151,FALSE)</f>
        <v>9.863879615829058E-5</v>
      </c>
      <c r="AQ151" s="5">
        <f t="shared" ref="AQ151:AQ189" si="202">_xlfn.POISSON.DIST(5,K151,FALSE) * _xlfn.POISSON.DIST(4,L151,FALSE)</f>
        <v>4.7596507106247174E-5</v>
      </c>
      <c r="AR151" s="5">
        <f t="shared" ref="AR151:AR189" si="203">_xlfn.POISSON.DIST(0,K151,FALSE) * _xlfn.POISSON.DIST(5,L151,FALSE)</f>
        <v>1.6616535189304723E-2</v>
      </c>
      <c r="AS151" s="5">
        <f t="shared" ref="AS151:AS189" si="204">_xlfn.POISSON.DIST(1,K151,FALSE) * _xlfn.POISSON.DIST(5,L151,FALSE)</f>
        <v>1.10944839044345E-2</v>
      </c>
      <c r="AT151" s="5">
        <f t="shared" ref="AT151:AT189" si="205">_xlfn.POISSON.DIST(2,K151,FALSE) * _xlfn.POISSON.DIST(5,L151,FALSE)</f>
        <v>3.7037677140112162E-3</v>
      </c>
      <c r="AU151" s="5">
        <f t="shared" ref="AU151:AU189" si="206">_xlfn.POISSON.DIST(3,K151,FALSE) * _xlfn.POISSON.DIST(5,L151,FALSE)</f>
        <v>8.2430725019237054E-4</v>
      </c>
      <c r="AV151" s="5">
        <f t="shared" ref="AV151:AV189" si="207">_xlfn.POISSON.DIST(4,K151,FALSE) * _xlfn.POISSON.DIST(5,L151,FALSE)</f>
        <v>1.3759281666394398E-4</v>
      </c>
      <c r="AW151" s="5">
        <f t="shared" ref="AW151:AW189" si="208">_xlfn.POISSON.DIST(6,K151,FALSE) * _xlfn.POISSON.DIST(6,L151,FALSE)</f>
        <v>6.5772421725649993E-7</v>
      </c>
      <c r="AX151" s="5">
        <f t="shared" ref="AX151:AX189" si="209">_xlfn.POISSON.DIST(6,K151,FALSE) * _xlfn.POISSON.DIST(0,L151,FALSE)</f>
        <v>9.1590928764868289E-6</v>
      </c>
      <c r="AY151" s="5">
        <f t="shared" ref="AY151:AY189" si="210">_xlfn.POISSON.DIST(6,K151,FALSE) * _xlfn.POISSON.DIST(1,L151,FALSE)</f>
        <v>1.7678270464003122E-5</v>
      </c>
      <c r="AZ151" s="5">
        <f t="shared" ref="AZ151:AZ189" si="211">_xlfn.POISSON.DIST(6,K151,FALSE) * _xlfn.POISSON.DIST(2,L151,FALSE)</f>
        <v>1.7060709549127294E-5</v>
      </c>
      <c r="BA151" s="5">
        <f t="shared" ref="BA151:BA189" si="212">_xlfn.POISSON.DIST(6,K151,FALSE) * _xlfn.POISSON.DIST(3,L151,FALSE)</f>
        <v>1.0976481397029639E-5</v>
      </c>
      <c r="BB151" s="5">
        <f t="shared" ref="BB151:BB189" si="213">_xlfn.POISSON.DIST(6,K151,FALSE) * _xlfn.POISSON.DIST(4,L151,FALSE)</f>
        <v>5.296518156780038E-6</v>
      </c>
      <c r="BC151" s="5">
        <f t="shared" ref="BC151:BC189" si="214">_xlfn.POISSON.DIST(6,K151,FALSE) * _xlfn.POISSON.DIST(5,L151,FALSE)</f>
        <v>2.0445972490012777E-6</v>
      </c>
      <c r="BD151" s="5">
        <f t="shared" ref="BD151:BD189" si="215">_xlfn.POISSON.DIST(0,K151,FALSE) * _xlfn.POISSON.DIST(6,L151,FALSE)</f>
        <v>5.3453547422305592E-3</v>
      </c>
      <c r="BE151" s="5">
        <f t="shared" ref="BE151:BE189" si="216">_xlfn.POISSON.DIST(1,K151,FALSE) * _xlfn.POISSON.DIST(6,L151,FALSE)</f>
        <v>3.5689722000131962E-3</v>
      </c>
      <c r="BF151" s="5">
        <f t="shared" ref="BF151:BF189" si="217">_xlfn.POISSON.DIST(2,K151,FALSE) * _xlfn.POISSON.DIST(6,L151,FALSE)</f>
        <v>1.1914609206228083E-3</v>
      </c>
      <c r="BG151" s="5">
        <f t="shared" ref="BG151:BG189" si="218">_xlfn.POISSON.DIST(3,K151,FALSE) * _xlfn.POISSON.DIST(6,L151,FALSE)</f>
        <v>2.6517048341743906E-4</v>
      </c>
      <c r="BH151" s="5">
        <f t="shared" ref="BH151:BH189" si="219">_xlfn.POISSON.DIST(4,K151,FALSE) * _xlfn.POISSON.DIST(6,L151,FALSE)</f>
        <v>4.426208031171674E-5</v>
      </c>
      <c r="BI151" s="5">
        <f t="shared" ref="BI151:BI189" si="220">_xlfn.POISSON.DIST(5,K151,FALSE) * _xlfn.POISSON.DIST(6,L151,FALSE)</f>
        <v>5.9105575500625925E-6</v>
      </c>
      <c r="BJ151" s="8">
        <f t="shared" ref="BJ151:BJ189" si="221">SUM(N151,Q151,T151,W151,X151,Y151,AD151,AE151,AF151,AG151,AM151,AN151,AO151,AP151,AQ151,AX151,AY151,AZ151,BA151,BB151,BC151)</f>
        <v>0.12030896215689216</v>
      </c>
      <c r="BK151" s="8">
        <f t="shared" ref="BK151:BK189" si="222">SUM(M151,P151,S151,V151,AC151,AL151,AY151)</f>
        <v>0.20608608813294169</v>
      </c>
      <c r="BL151" s="8">
        <f t="shared" ref="BL151:BL189" si="223">SUM(O151,R151,U151,AA151,AB151,AH151,AI151,AJ151,AK151,AR151,AS151,AT151,AU151,AV151,BD151,BE151,BF151,BG151,BH151,BI151)</f>
        <v>0.5806587254244846</v>
      </c>
      <c r="BM151" s="8">
        <f t="shared" ref="BM151:BM189" si="224">SUM(S151:BI151)</f>
        <v>0.47726378542656928</v>
      </c>
      <c r="BN151" s="8">
        <f t="shared" ref="BN151:BN189" si="225">SUM(M151:R151)</f>
        <v>0.51897933518955541</v>
      </c>
    </row>
    <row r="152" spans="1:66" x14ac:dyDescent="0.25">
      <c r="A152" t="s">
        <v>21</v>
      </c>
      <c r="B152" t="s">
        <v>268</v>
      </c>
      <c r="C152" t="s">
        <v>271</v>
      </c>
      <c r="D152" t="s">
        <v>495</v>
      </c>
      <c r="E152">
        <f>VLOOKUP(A152,home!$A$2:$E$405,3,FALSE)</f>
        <v>1.41772151898734</v>
      </c>
      <c r="F152">
        <f>VLOOKUP(B152,home!$B$2:$E$405,3,FALSE)</f>
        <v>0.76</v>
      </c>
      <c r="G152">
        <f>VLOOKUP(C152,away!$B$2:$E$405,4,FALSE)</f>
        <v>1.1200000000000001</v>
      </c>
      <c r="H152">
        <f>VLOOKUP(A152,away!$A$2:$E$405,3,FALSE)</f>
        <v>1.3248945147679301</v>
      </c>
      <c r="I152">
        <f>VLOOKUP(C152,away!$B$2:$E$405,3,FALSE)</f>
        <v>0.71</v>
      </c>
      <c r="J152">
        <f>VLOOKUP(B152,home!$B$2:$E$405,4,FALSE)</f>
        <v>1.38</v>
      </c>
      <c r="K152" s="3">
        <f t="shared" si="170"/>
        <v>1.206764556962024</v>
      </c>
      <c r="L152" s="3">
        <f t="shared" si="171"/>
        <v>1.2981316455696177</v>
      </c>
      <c r="M152" s="5">
        <f t="shared" si="172"/>
        <v>8.1684076145589146E-2</v>
      </c>
      <c r="N152" s="5">
        <f t="shared" si="173"/>
        <v>9.8573447960684124E-2</v>
      </c>
      <c r="O152" s="5">
        <f t="shared" si="174"/>
        <v>0.1060366841837076</v>
      </c>
      <c r="P152" s="5">
        <f t="shared" si="175"/>
        <v>0.12796131221067397</v>
      </c>
      <c r="Q152" s="5">
        <f t="shared" si="176"/>
        <v>5.9477471628247069E-2</v>
      </c>
      <c r="R152" s="5">
        <f t="shared" si="177"/>
        <v>6.8824787665071108E-2</v>
      </c>
      <c r="S152" s="5">
        <f t="shared" si="178"/>
        <v>5.0114104839397662E-2</v>
      </c>
      <c r="T152" s="5">
        <f t="shared" si="179"/>
        <v>7.7209588119096631E-2</v>
      </c>
      <c r="U152" s="5">
        <f t="shared" si="180"/>
        <v>8.3055314394644919E-2</v>
      </c>
      <c r="V152" s="5">
        <f t="shared" si="181"/>
        <v>8.7228569686554434E-3</v>
      </c>
      <c r="W152" s="5">
        <f t="shared" si="182"/>
        <v>2.3925101566227631E-2</v>
      </c>
      <c r="X152" s="5">
        <f t="shared" si="183"/>
        <v>3.1057931466587314E-2</v>
      </c>
      <c r="Y152" s="5">
        <f t="shared" si="184"/>
        <v>2.0158641841354703E-2</v>
      </c>
      <c r="Z152" s="5">
        <f t="shared" si="185"/>
        <v>2.9781211622546096E-2</v>
      </c>
      <c r="AA152" s="5">
        <f t="shared" si="186"/>
        <v>3.5938910649474125E-2</v>
      </c>
      <c r="AB152" s="5">
        <f t="shared" si="187"/>
        <v>2.1684901793805209E-2</v>
      </c>
      <c r="AC152" s="5">
        <f t="shared" si="188"/>
        <v>8.5404361887632537E-4</v>
      </c>
      <c r="AD152" s="5">
        <f t="shared" si="189"/>
        <v>7.2179911479600305E-3</v>
      </c>
      <c r="AE152" s="5">
        <f t="shared" si="190"/>
        <v>9.3699027266082886E-3</v>
      </c>
      <c r="AF152" s="5">
        <f t="shared" si="191"/>
        <v>6.081683622659634E-3</v>
      </c>
      <c r="AG152" s="5">
        <f t="shared" si="192"/>
        <v>2.631608656305648E-3</v>
      </c>
      <c r="AH152" s="5">
        <f t="shared" si="193"/>
        <v>9.6649833126581982E-3</v>
      </c>
      <c r="AI152" s="5">
        <f t="shared" si="194"/>
        <v>1.1663359305345325E-2</v>
      </c>
      <c r="AJ152" s="5">
        <f t="shared" si="195"/>
        <v>7.0374643124019778E-3</v>
      </c>
      <c r="AK152" s="5">
        <f t="shared" si="196"/>
        <v>2.8308541676972747E-3</v>
      </c>
      <c r="AL152" s="5">
        <f t="shared" si="197"/>
        <v>5.3515714353815838E-5</v>
      </c>
      <c r="AM152" s="5">
        <f t="shared" si="198"/>
        <v>1.7420831779647609E-3</v>
      </c>
      <c r="AN152" s="5">
        <f t="shared" si="199"/>
        <v>2.2614533025305445E-3</v>
      </c>
      <c r="AO152" s="5">
        <f t="shared" si="200"/>
        <v>1.4678320484964112E-3</v>
      </c>
      <c r="AP152" s="5">
        <f t="shared" si="201"/>
        <v>6.3514641084482307E-4</v>
      </c>
      <c r="AQ152" s="5">
        <f t="shared" si="202"/>
        <v>2.0612591387190668E-4</v>
      </c>
      <c r="AR152" s="5">
        <f t="shared" si="203"/>
        <v>2.5092841384127735E-3</v>
      </c>
      <c r="AS152" s="5">
        <f t="shared" si="204"/>
        <v>3.0281151615835248E-3</v>
      </c>
      <c r="AT152" s="5">
        <f t="shared" si="205"/>
        <v>1.8271110256991656E-3</v>
      </c>
      <c r="AU152" s="5">
        <f t="shared" si="206"/>
        <v>7.3496427581609387E-4</v>
      </c>
      <c r="AV152" s="5">
        <f t="shared" si="207"/>
        <v>2.2173220967203089E-4</v>
      </c>
      <c r="AW152" s="5">
        <f t="shared" si="208"/>
        <v>2.3287352102754177E-6</v>
      </c>
      <c r="AX152" s="5">
        <f t="shared" si="209"/>
        <v>3.5038070574127273E-4</v>
      </c>
      <c r="AY152" s="5">
        <f t="shared" si="210"/>
        <v>4.5484028211976237E-4</v>
      </c>
      <c r="AZ152" s="5">
        <f t="shared" si="211"/>
        <v>2.9522128194973821E-4</v>
      </c>
      <c r="BA152" s="5">
        <f t="shared" si="212"/>
        <v>1.2774536284819525E-4</v>
      </c>
      <c r="BB152" s="5">
        <f t="shared" si="213"/>
        <v>4.1457574522003905E-5</v>
      </c>
      <c r="BC152" s="5">
        <f t="shared" si="214"/>
        <v>1.0763477887114785E-5</v>
      </c>
      <c r="BD152" s="5">
        <f t="shared" si="215"/>
        <v>5.4289685796658565E-4</v>
      </c>
      <c r="BE152" s="5">
        <f t="shared" si="216"/>
        <v>6.5514868628012164E-4</v>
      </c>
      <c r="BF152" s="5">
        <f t="shared" si="217"/>
        <v>3.9530510707154161E-4</v>
      </c>
      <c r="BG152" s="5">
        <f t="shared" si="218"/>
        <v>1.590133974666714E-4</v>
      </c>
      <c r="BH152" s="5">
        <f t="shared" si="219"/>
        <v>4.7972933036223492E-5</v>
      </c>
      <c r="BI152" s="5">
        <f t="shared" si="220"/>
        <v>1.1578407056325428E-5</v>
      </c>
      <c r="BJ152" s="8">
        <f t="shared" si="221"/>
        <v>0.34329641827450763</v>
      </c>
      <c r="BK152" s="8">
        <f t="shared" si="222"/>
        <v>0.2698447497796661</v>
      </c>
      <c r="BL152" s="8">
        <f t="shared" si="223"/>
        <v>0.35687038198486687</v>
      </c>
      <c r="BM152" s="8">
        <f t="shared" si="224"/>
        <v>0.45678247032070424</v>
      </c>
      <c r="BN152" s="8">
        <f t="shared" si="225"/>
        <v>0.54255777979397302</v>
      </c>
    </row>
    <row r="153" spans="1:66" x14ac:dyDescent="0.25">
      <c r="A153" t="s">
        <v>21</v>
      </c>
      <c r="B153" t="s">
        <v>152</v>
      </c>
      <c r="C153" t="s">
        <v>151</v>
      </c>
      <c r="D153" t="s">
        <v>495</v>
      </c>
      <c r="E153">
        <f>VLOOKUP(A153,home!$A$2:$E$405,3,FALSE)</f>
        <v>1.41772151898734</v>
      </c>
      <c r="F153">
        <f>VLOOKUP(B153,home!$B$2:$E$405,3,FALSE)</f>
        <v>0.77</v>
      </c>
      <c r="G153">
        <f>VLOOKUP(C153,away!$B$2:$E$405,4,FALSE)</f>
        <v>1.41</v>
      </c>
      <c r="H153">
        <f>VLOOKUP(A153,away!$A$2:$E$405,3,FALSE)</f>
        <v>1.3248945147679301</v>
      </c>
      <c r="I153">
        <f>VLOOKUP(C153,away!$B$2:$E$405,3,FALSE)</f>
        <v>0.47</v>
      </c>
      <c r="J153">
        <f>VLOOKUP(B153,home!$B$2:$E$405,4,FALSE)</f>
        <v>0.96</v>
      </c>
      <c r="K153" s="3">
        <f t="shared" si="170"/>
        <v>1.5392202531645549</v>
      </c>
      <c r="L153" s="3">
        <f t="shared" si="171"/>
        <v>0.59779240506329001</v>
      </c>
      <c r="M153" s="5">
        <f t="shared" si="172"/>
        <v>0.11800684376051246</v>
      </c>
      <c r="N153" s="5">
        <f t="shared" si="173"/>
        <v>0.18163852392820609</v>
      </c>
      <c r="O153" s="5">
        <f t="shared" si="174"/>
        <v>7.0543594945524646E-2</v>
      </c>
      <c r="P153" s="5">
        <f t="shared" si="175"/>
        <v>0.10858213007118828</v>
      </c>
      <c r="Q153" s="5">
        <f t="shared" si="176"/>
        <v>0.13979084739260472</v>
      </c>
      <c r="R153" s="5">
        <f t="shared" si="177"/>
        <v>2.1085212642147862E-2</v>
      </c>
      <c r="S153" s="5">
        <f t="shared" si="178"/>
        <v>2.4977532224155739E-2</v>
      </c>
      <c r="T153" s="5">
        <f t="shared" si="179"/>
        <v>8.3565906868660528E-2</v>
      </c>
      <c r="U153" s="5">
        <f t="shared" si="180"/>
        <v>3.2454786341075306E-2</v>
      </c>
      <c r="V153" s="5">
        <f t="shared" si="181"/>
        <v>2.5536312286774743E-3</v>
      </c>
      <c r="W153" s="5">
        <f t="shared" si="182"/>
        <v>7.1722967837910892E-2</v>
      </c>
      <c r="X153" s="5">
        <f t="shared" si="183"/>
        <v>4.2875445442101749E-2</v>
      </c>
      <c r="Y153" s="5">
        <f t="shared" si="184"/>
        <v>1.2815307824496939E-2</v>
      </c>
      <c r="Z153" s="5">
        <f t="shared" si="185"/>
        <v>4.2015266588734859E-3</v>
      </c>
      <c r="AA153" s="5">
        <f t="shared" si="186"/>
        <v>6.4670749275488734E-3</v>
      </c>
      <c r="AB153" s="5">
        <f t="shared" si="187"/>
        <v>4.9771263536079616E-3</v>
      </c>
      <c r="AC153" s="5">
        <f t="shared" si="188"/>
        <v>1.4685521056983448E-4</v>
      </c>
      <c r="AD153" s="5">
        <f t="shared" si="189"/>
        <v>2.759936117829561E-2</v>
      </c>
      <c r="AE153" s="5">
        <f t="shared" si="190"/>
        <v>1.6498688496983733E-2</v>
      </c>
      <c r="AF153" s="5">
        <f t="shared" si="191"/>
        <v>4.9313953385009702E-3</v>
      </c>
      <c r="AG153" s="5">
        <f t="shared" si="192"/>
        <v>9.8265022657346404E-4</v>
      </c>
      <c r="AH153" s="5">
        <f t="shared" si="193"/>
        <v>6.2791018158637763E-4</v>
      </c>
      <c r="AI153" s="5">
        <f t="shared" si="194"/>
        <v>9.6649206866598577E-4</v>
      </c>
      <c r="AJ153" s="5">
        <f t="shared" si="195"/>
        <v>7.4382208330679657E-4</v>
      </c>
      <c r="AK153" s="5">
        <f t="shared" si="196"/>
        <v>3.8163533845895798E-4</v>
      </c>
      <c r="AL153" s="5">
        <f t="shared" si="197"/>
        <v>5.4050599329939246E-6</v>
      </c>
      <c r="AM153" s="5">
        <f t="shared" si="198"/>
        <v>8.4962991400072234E-3</v>
      </c>
      <c r="AN153" s="5">
        <f t="shared" si="199"/>
        <v>5.0790230970420812E-3</v>
      </c>
      <c r="AO153" s="5">
        <f t="shared" si="200"/>
        <v>1.5181007162763925E-3</v>
      </c>
      <c r="AP153" s="5">
        <f t="shared" si="201"/>
        <v>3.0250302610372262E-4</v>
      </c>
      <c r="AQ153" s="5">
        <f t="shared" si="202"/>
        <v>4.5208502878366889E-5</v>
      </c>
      <c r="AR153" s="5">
        <f t="shared" si="203"/>
        <v>7.5071987522849599E-5</v>
      </c>
      <c r="AS153" s="5">
        <f t="shared" si="204"/>
        <v>1.1555232364048687E-4</v>
      </c>
      <c r="AT153" s="5">
        <f t="shared" si="205"/>
        <v>8.8930238423831395E-5</v>
      </c>
      <c r="AU153" s="5">
        <f t="shared" si="206"/>
        <v>4.5627741366904656E-5</v>
      </c>
      <c r="AV153" s="5">
        <f t="shared" si="207"/>
        <v>1.7557785904523457E-5</v>
      </c>
      <c r="AW153" s="5">
        <f t="shared" si="208"/>
        <v>1.3814945481702006E-7</v>
      </c>
      <c r="AX153" s="5">
        <f t="shared" si="209"/>
        <v>2.1796126188739521E-3</v>
      </c>
      <c r="AY153" s="5">
        <f t="shared" si="210"/>
        <v>1.302955869542956E-3</v>
      </c>
      <c r="AZ153" s="5">
        <f t="shared" si="211"/>
        <v>3.8944856147270695E-4</v>
      </c>
      <c r="BA153" s="5">
        <f t="shared" si="212"/>
        <v>7.7603130737069346E-5</v>
      </c>
      <c r="BB153" s="5">
        <f t="shared" si="213"/>
        <v>1.1597640540938403E-5</v>
      </c>
      <c r="BC153" s="5">
        <f t="shared" si="214"/>
        <v>1.3865962864054171E-6</v>
      </c>
      <c r="BD153" s="5">
        <f t="shared" si="215"/>
        <v>7.4795773290275885E-6</v>
      </c>
      <c r="BE153" s="5">
        <f t="shared" si="216"/>
        <v>1.151271690994971E-5</v>
      </c>
      <c r="BF153" s="5">
        <f t="shared" si="217"/>
        <v>8.8603035183723243E-6</v>
      </c>
      <c r="BG153" s="5">
        <f t="shared" si="218"/>
        <v>4.5459862082212807E-6</v>
      </c>
      <c r="BH153" s="5">
        <f t="shared" si="219"/>
        <v>1.7493185105752338E-6</v>
      </c>
      <c r="BI153" s="5">
        <f t="shared" si="220"/>
        <v>5.3851729614261014E-7</v>
      </c>
      <c r="BJ153" s="8">
        <f t="shared" si="221"/>
        <v>0.60182483343409665</v>
      </c>
      <c r="BK153" s="8">
        <f t="shared" si="222"/>
        <v>0.25557535342457971</v>
      </c>
      <c r="BL153" s="8">
        <f t="shared" si="223"/>
        <v>0.13862508137855362</v>
      </c>
      <c r="BM153" s="8">
        <f t="shared" si="224"/>
        <v>0.35927682443583114</v>
      </c>
      <c r="BN153" s="8">
        <f t="shared" si="225"/>
        <v>0.63964715274018413</v>
      </c>
    </row>
    <row r="154" spans="1:66" x14ac:dyDescent="0.25">
      <c r="A154" t="s">
        <v>21</v>
      </c>
      <c r="B154" t="s">
        <v>264</v>
      </c>
      <c r="C154" t="s">
        <v>275</v>
      </c>
      <c r="D154" t="s">
        <v>495</v>
      </c>
      <c r="E154">
        <f>VLOOKUP(A154,home!$A$2:$E$405,3,FALSE)</f>
        <v>1.41772151898734</v>
      </c>
      <c r="F154">
        <f>VLOOKUP(B154,home!$B$2:$E$405,3,FALSE)</f>
        <v>1.41</v>
      </c>
      <c r="G154">
        <f>VLOOKUP(C154,away!$B$2:$E$405,4,FALSE)</f>
        <v>0.65</v>
      </c>
      <c r="H154">
        <f>VLOOKUP(A154,away!$A$2:$E$405,3,FALSE)</f>
        <v>1.3248945147679301</v>
      </c>
      <c r="I154">
        <f>VLOOKUP(C154,away!$B$2:$E$405,3,FALSE)</f>
        <v>0.76</v>
      </c>
      <c r="J154">
        <f>VLOOKUP(B154,home!$B$2:$E$405,4,FALSE)</f>
        <v>1.32</v>
      </c>
      <c r="K154" s="3">
        <f t="shared" si="170"/>
        <v>1.2993417721518972</v>
      </c>
      <c r="L154" s="3">
        <f t="shared" si="171"/>
        <v>1.3291341772151877</v>
      </c>
      <c r="M154" s="5">
        <f t="shared" si="172"/>
        <v>7.2188397216717881E-2</v>
      </c>
      <c r="N154" s="5">
        <f t="shared" si="173"/>
        <v>9.37973999683753E-2</v>
      </c>
      <c r="O154" s="5">
        <f t="shared" si="174"/>
        <v>9.5948065939125471E-2</v>
      </c>
      <c r="P154" s="5">
        <f t="shared" si="175"/>
        <v>0.12466933003189037</v>
      </c>
      <c r="Q154" s="5">
        <f t="shared" si="176"/>
        <v>6.0937439949074537E-2</v>
      </c>
      <c r="R154" s="5">
        <f t="shared" si="177"/>
        <v>6.3763926838694057E-2</v>
      </c>
      <c r="S154" s="5">
        <f t="shared" si="178"/>
        <v>5.3825969441945794E-2</v>
      </c>
      <c r="T154" s="5">
        <f t="shared" si="179"/>
        <v>8.0994034108313087E-2</v>
      </c>
      <c r="U154" s="5">
        <f t="shared" si="180"/>
        <v>8.2851133697952661E-2</v>
      </c>
      <c r="V154" s="5">
        <f t="shared" si="181"/>
        <v>1.0328602821646209E-2</v>
      </c>
      <c r="W154" s="5">
        <f t="shared" si="182"/>
        <v>2.639285373794345E-2</v>
      </c>
      <c r="X154" s="5">
        <f t="shared" si="183"/>
        <v>3.5079643937342253E-2</v>
      </c>
      <c r="Y154" s="5">
        <f t="shared" si="184"/>
        <v>2.3312776840830576E-2</v>
      </c>
      <c r="Z154" s="5">
        <f t="shared" si="185"/>
        <v>2.8250271478252344E-2</v>
      </c>
      <c r="AA154" s="5">
        <f t="shared" si="186"/>
        <v>3.6706757806324604E-2</v>
      </c>
      <c r="AB154" s="5">
        <f t="shared" si="187"/>
        <v>2.3847311869010145E-2</v>
      </c>
      <c r="AC154" s="5">
        <f t="shared" si="188"/>
        <v>1.1148432812499122E-3</v>
      </c>
      <c r="AD154" s="5">
        <f t="shared" si="189"/>
        <v>8.5733343370013107E-3</v>
      </c>
      <c r="AE154" s="5">
        <f t="shared" si="190"/>
        <v>1.1395111680000953E-2</v>
      </c>
      <c r="AF154" s="5">
        <f t="shared" si="191"/>
        <v>7.5728161935366221E-3</v>
      </c>
      <c r="AG154" s="5">
        <f t="shared" si="192"/>
        <v>3.3550962735327153E-3</v>
      </c>
      <c r="AH154" s="5">
        <f t="shared" si="193"/>
        <v>9.387100334338155E-3</v>
      </c>
      <c r="AI154" s="5">
        <f t="shared" si="194"/>
        <v>1.2197051583786606E-2</v>
      </c>
      <c r="AJ154" s="5">
        <f t="shared" si="195"/>
        <v>7.9240693099526961E-3</v>
      </c>
      <c r="AK154" s="5">
        <f t="shared" si="196"/>
        <v>3.4320247532828004E-3</v>
      </c>
      <c r="AL154" s="5">
        <f t="shared" si="197"/>
        <v>7.7013354124888853E-5</v>
      </c>
      <c r="AM154" s="5">
        <f t="shared" si="198"/>
        <v>2.2279382861379996E-3</v>
      </c>
      <c r="AN154" s="5">
        <f t="shared" si="199"/>
        <v>2.9612289208322453E-3</v>
      </c>
      <c r="AO154" s="5">
        <f t="shared" si="200"/>
        <v>1.9679352826180926E-3</v>
      </c>
      <c r="AP154" s="5">
        <f t="shared" si="201"/>
        <v>8.7188334755844519E-4</v>
      </c>
      <c r="AQ154" s="5">
        <f t="shared" si="202"/>
        <v>2.8971248894617946E-4</v>
      </c>
      <c r="AR154" s="5">
        <f t="shared" si="203"/>
        <v>2.4953431758633904E-3</v>
      </c>
      <c r="AS154" s="5">
        <f t="shared" si="204"/>
        <v>3.2423036242534811E-3</v>
      </c>
      <c r="AT154" s="5">
        <f t="shared" si="205"/>
        <v>2.1064302684960187E-3</v>
      </c>
      <c r="AU154" s="5">
        <f t="shared" si="206"/>
        <v>9.1232427932733812E-4</v>
      </c>
      <c r="AV154" s="5">
        <f t="shared" si="207"/>
        <v>2.9635526146959629E-4</v>
      </c>
      <c r="AW154" s="5">
        <f t="shared" si="208"/>
        <v>3.6945007910014933E-6</v>
      </c>
      <c r="AX154" s="5">
        <f t="shared" si="209"/>
        <v>4.8247554682593458E-4</v>
      </c>
      <c r="AY154" s="5">
        <f t="shared" si="210"/>
        <v>6.4127473895693628E-4</v>
      </c>
      <c r="AZ154" s="5">
        <f t="shared" si="211"/>
        <v>4.2617008626620595E-4</v>
      </c>
      <c r="BA154" s="5">
        <f t="shared" si="212"/>
        <v>1.888124089877197E-4</v>
      </c>
      <c r="BB154" s="5">
        <f t="shared" si="213"/>
        <v>6.2739256466977589E-5</v>
      </c>
      <c r="BC154" s="5">
        <f t="shared" si="214"/>
        <v>1.6677778004665774E-5</v>
      </c>
      <c r="BD154" s="5">
        <f t="shared" si="215"/>
        <v>5.5277431648678591E-4</v>
      </c>
      <c r="BE154" s="5">
        <f t="shared" si="216"/>
        <v>7.1824275998399404E-4</v>
      </c>
      <c r="BF154" s="5">
        <f t="shared" si="217"/>
        <v>4.6662141029643627E-4</v>
      </c>
      <c r="BG154" s="5">
        <f t="shared" si="218"/>
        <v>2.0210023005952976E-4</v>
      </c>
      <c r="BH154" s="5">
        <f t="shared" si="219"/>
        <v>6.5649317769463826E-5</v>
      </c>
      <c r="BI154" s="5">
        <f t="shared" si="220"/>
        <v>1.706018017822764E-5</v>
      </c>
      <c r="BJ154" s="8">
        <f t="shared" si="221"/>
        <v>0.3615473551675521</v>
      </c>
      <c r="BK154" s="8">
        <f t="shared" si="222"/>
        <v>0.26284543088653201</v>
      </c>
      <c r="BL154" s="8">
        <f t="shared" si="223"/>
        <v>0.34713264695665141</v>
      </c>
      <c r="BM154" s="8">
        <f t="shared" si="224"/>
        <v>0.4878335643069443</v>
      </c>
      <c r="BN154" s="8">
        <f t="shared" si="225"/>
        <v>0.51130455994387758</v>
      </c>
    </row>
    <row r="155" spans="1:66" s="14" customFormat="1" x14ac:dyDescent="0.25">
      <c r="A155" s="14" t="s">
        <v>21</v>
      </c>
      <c r="B155" s="14" t="s">
        <v>397</v>
      </c>
      <c r="C155" s="14" t="s">
        <v>153</v>
      </c>
      <c r="D155" t="s">
        <v>495</v>
      </c>
      <c r="E155">
        <f>VLOOKUP(A155,home!$A$2:$E$405,3,FALSE)</f>
        <v>1.41772151898734</v>
      </c>
      <c r="F155">
        <f>VLOOKUP(B155,home!$B$2:$E$405,3,FALSE)</f>
        <v>1.06</v>
      </c>
      <c r="G155">
        <f>VLOOKUP(C155,away!$B$2:$E$405,4,FALSE)</f>
        <v>0.53</v>
      </c>
      <c r="H155">
        <f>VLOOKUP(A155,away!$A$2:$E$405,3,FALSE)</f>
        <v>1.3248945147679301</v>
      </c>
      <c r="I155">
        <f>VLOOKUP(C155,away!$B$2:$E$405,3,FALSE)</f>
        <v>1.35</v>
      </c>
      <c r="J155">
        <f>VLOOKUP(B155,home!$B$2:$E$405,4,FALSE)</f>
        <v>1.32</v>
      </c>
      <c r="K155" s="3">
        <f t="shared" si="170"/>
        <v>0.79647594936708765</v>
      </c>
      <c r="L155" s="3">
        <f t="shared" si="171"/>
        <v>2.3609620253164518</v>
      </c>
      <c r="M155" s="5">
        <f t="shared" si="172"/>
        <v>4.2534576262943012E-2</v>
      </c>
      <c r="N155" s="5">
        <f t="shared" si="173"/>
        <v>3.3877767009954332E-2</v>
      </c>
      <c r="O155" s="5">
        <f t="shared" si="174"/>
        <v>0.100422519319735</v>
      </c>
      <c r="P155" s="5">
        <f t="shared" si="175"/>
        <v>7.9984121413020637E-2</v>
      </c>
      <c r="Q155" s="5">
        <f t="shared" si="176"/>
        <v>1.3491413320845186E-2</v>
      </c>
      <c r="R155" s="5">
        <f t="shared" si="177"/>
        <v>0.11854687730025107</v>
      </c>
      <c r="S155" s="5">
        <f t="shared" si="178"/>
        <v>3.7601524690551724E-2</v>
      </c>
      <c r="T155" s="5">
        <f t="shared" si="179"/>
        <v>3.1852714518364002E-2</v>
      </c>
      <c r="U155" s="5">
        <f t="shared" si="180"/>
        <v>9.4419736642221128E-2</v>
      </c>
      <c r="V155" s="5">
        <f t="shared" si="181"/>
        <v>7.8564185772891891E-3</v>
      </c>
      <c r="W155" s="5">
        <f t="shared" si="182"/>
        <v>3.5818620776746483E-3</v>
      </c>
      <c r="X155" s="5">
        <f t="shared" si="183"/>
        <v>8.4566403453109305E-3</v>
      </c>
      <c r="Y155" s="5">
        <f t="shared" si="184"/>
        <v>9.9829033585190595E-3</v>
      </c>
      <c r="Z155" s="5">
        <f t="shared" si="185"/>
        <v>9.3294891841913891E-2</v>
      </c>
      <c r="AA155" s="5">
        <f t="shared" si="186"/>
        <v>7.4307137550888136E-2</v>
      </c>
      <c r="AB155" s="5">
        <f t="shared" si="187"/>
        <v>2.9591923962797192E-2</v>
      </c>
      <c r="AC155" s="5">
        <f t="shared" si="188"/>
        <v>9.2334988462209396E-4</v>
      </c>
      <c r="AD155" s="5">
        <f t="shared" si="189"/>
        <v>7.1321674970447105E-4</v>
      </c>
      <c r="AE155" s="5">
        <f t="shared" si="190"/>
        <v>1.6838776618718846E-3</v>
      </c>
      <c r="AF155" s="5">
        <f t="shared" si="191"/>
        <v>1.9877856074790885E-3</v>
      </c>
      <c r="AG155" s="5">
        <f t="shared" si="192"/>
        <v>1.5643621112429076E-3</v>
      </c>
      <c r="AH155" s="5">
        <f t="shared" si="193"/>
        <v>5.5066424198691087E-2</v>
      </c>
      <c r="AI155" s="5">
        <f t="shared" si="194"/>
        <v>4.3859082491903255E-2</v>
      </c>
      <c r="AJ155" s="5">
        <f t="shared" si="195"/>
        <v>1.7466352183054024E-2</v>
      </c>
      <c r="AK155" s="5">
        <f t="shared" si="196"/>
        <v>4.6371764789926205E-3</v>
      </c>
      <c r="AL155" s="5">
        <f t="shared" si="197"/>
        <v>6.9452512066193754E-5</v>
      </c>
      <c r="AM155" s="5">
        <f t="shared" si="198"/>
        <v>1.1361199756507546E-4</v>
      </c>
      <c r="AN155" s="5">
        <f t="shared" si="199"/>
        <v>2.6823361187148831E-4</v>
      </c>
      <c r="AO155" s="5">
        <f t="shared" si="200"/>
        <v>3.1664468577102817E-4</v>
      </c>
      <c r="AP155" s="5">
        <f t="shared" si="201"/>
        <v>2.4919535954121935E-4</v>
      </c>
      <c r="AQ155" s="5">
        <f t="shared" si="202"/>
        <v>1.4708519519047468E-4</v>
      </c>
      <c r="AR155" s="5">
        <f t="shared" si="203"/>
        <v>2.600194728061532E-2</v>
      </c>
      <c r="AS155" s="5">
        <f t="shared" si="204"/>
        <v>2.070992564572105E-2</v>
      </c>
      <c r="AT155" s="5">
        <f t="shared" si="205"/>
        <v>8.2474788449987332E-3</v>
      </c>
      <c r="AU155" s="5">
        <f t="shared" si="206"/>
        <v>2.1896395143184465E-3</v>
      </c>
      <c r="AV155" s="5">
        <f t="shared" si="207"/>
        <v>4.3599880273461825E-4</v>
      </c>
      <c r="AW155" s="5">
        <f t="shared" si="208"/>
        <v>3.6278316539472172E-6</v>
      </c>
      <c r="AX155" s="5">
        <f t="shared" si="209"/>
        <v>1.5081537270022446E-5</v>
      </c>
      <c r="AY155" s="5">
        <f t="shared" si="210"/>
        <v>3.560693677791774E-5</v>
      </c>
      <c r="AZ155" s="5">
        <f t="shared" si="211"/>
        <v>4.2033312785253775E-5</v>
      </c>
      <c r="BA155" s="5">
        <f t="shared" si="212"/>
        <v>3.307968509474422E-5</v>
      </c>
      <c r="BB155" s="5">
        <f t="shared" si="213"/>
        <v>1.9524970079529443E-5</v>
      </c>
      <c r="BC155" s="5">
        <f t="shared" si="214"/>
        <v>9.2195425806417921E-6</v>
      </c>
      <c r="BD155" s="5">
        <f t="shared" si="215"/>
        <v>1.023160168563552E-2</v>
      </c>
      <c r="BE155" s="5">
        <f t="shared" si="216"/>
        <v>8.1492246661124465E-3</v>
      </c>
      <c r="BF155" s="5">
        <f t="shared" si="217"/>
        <v>3.2453307262737987E-3</v>
      </c>
      <c r="BG155" s="5">
        <f t="shared" si="218"/>
        <v>8.6160929040636817E-4</v>
      </c>
      <c r="BH155" s="5">
        <f t="shared" si="219"/>
        <v>1.7156276938997867E-4</v>
      </c>
      <c r="BI155" s="5">
        <f t="shared" si="220"/>
        <v>2.7329123925186006E-5</v>
      </c>
      <c r="BJ155" s="8">
        <f t="shared" si="221"/>
        <v>0.10844185959549391</v>
      </c>
      <c r="BK155" s="8">
        <f t="shared" si="222"/>
        <v>0.16900505027727078</v>
      </c>
      <c r="BL155" s="8">
        <f t="shared" si="223"/>
        <v>0.61858887847866506</v>
      </c>
      <c r="BM155" s="8">
        <f t="shared" si="224"/>
        <v>0.60044142646147047</v>
      </c>
      <c r="BN155" s="8">
        <f t="shared" si="225"/>
        <v>0.38885727462674924</v>
      </c>
    </row>
    <row r="156" spans="1:66" x14ac:dyDescent="0.25">
      <c r="A156" t="s">
        <v>21</v>
      </c>
      <c r="B156" t="s">
        <v>270</v>
      </c>
      <c r="C156" t="s">
        <v>273</v>
      </c>
      <c r="D156" t="s">
        <v>495</v>
      </c>
      <c r="E156">
        <f>VLOOKUP(A156,home!$A$2:$E$405,3,FALSE)</f>
        <v>1.41772151898734</v>
      </c>
      <c r="F156">
        <f>VLOOKUP(B156,home!$B$2:$E$405,3,FALSE)</f>
        <v>0.82</v>
      </c>
      <c r="G156">
        <f>VLOOKUP(C156,away!$B$2:$E$405,4,FALSE)</f>
        <v>1.1399999999999999</v>
      </c>
      <c r="H156">
        <f>VLOOKUP(A156,away!$A$2:$E$405,3,FALSE)</f>
        <v>1.3248945147679301</v>
      </c>
      <c r="I156">
        <f>VLOOKUP(C156,away!$B$2:$E$405,3,FALSE)</f>
        <v>1.0900000000000001</v>
      </c>
      <c r="J156">
        <f>VLOOKUP(B156,home!$B$2:$E$405,4,FALSE)</f>
        <v>1.07</v>
      </c>
      <c r="K156" s="3">
        <f t="shared" si="170"/>
        <v>1.3252860759493652</v>
      </c>
      <c r="L156" s="3">
        <f t="shared" si="171"/>
        <v>1.5452244725738371</v>
      </c>
      <c r="M156" s="5">
        <f t="shared" si="172"/>
        <v>5.6669986414922283E-2</v>
      </c>
      <c r="N156" s="5">
        <f t="shared" si="173"/>
        <v>7.5103943919936175E-2</v>
      </c>
      <c r="O156" s="5">
        <f t="shared" si="174"/>
        <v>8.7567849868764785E-2</v>
      </c>
      <c r="P156" s="5">
        <f t="shared" si="175"/>
        <v>0.11605245213189841</v>
      </c>
      <c r="Q156" s="5">
        <f t="shared" si="176"/>
        <v>4.9767105562986712E-2</v>
      </c>
      <c r="R156" s="5">
        <f t="shared" si="177"/>
        <v>6.7655992313943508E-2</v>
      </c>
      <c r="S156" s="5">
        <f t="shared" si="178"/>
        <v>5.9414923568254785E-2</v>
      </c>
      <c r="T156" s="5">
        <f t="shared" si="179"/>
        <v>7.6901349445092609E-2</v>
      </c>
      <c r="U156" s="5">
        <f t="shared" si="180"/>
        <v>8.9663544568206605E-2</v>
      </c>
      <c r="V156" s="5">
        <f t="shared" si="181"/>
        <v>1.3519301269086367E-2</v>
      </c>
      <c r="W156" s="5">
        <f t="shared" si="182"/>
        <v>2.1985217347642829E-2</v>
      </c>
      <c r="X156" s="5">
        <f t="shared" si="183"/>
        <v>3.3972095880432561E-2</v>
      </c>
      <c r="Y156" s="5">
        <f t="shared" si="184"/>
        <v>2.6247256969534616E-2</v>
      </c>
      <c r="Z156" s="5">
        <f t="shared" si="185"/>
        <v>3.484789834659098E-2</v>
      </c>
      <c r="AA156" s="5">
        <f t="shared" si="186"/>
        <v>4.6183434454835928E-2</v>
      </c>
      <c r="AB156" s="5">
        <f t="shared" si="187"/>
        <v>3.0603131311257119E-2</v>
      </c>
      <c r="AC156" s="5">
        <f t="shared" si="188"/>
        <v>1.7303560520333758E-3</v>
      </c>
      <c r="AD156" s="5">
        <f t="shared" si="189"/>
        <v>7.2841756068878676E-3</v>
      </c>
      <c r="AE156" s="5">
        <f t="shared" si="190"/>
        <v>1.1255686410288514E-2</v>
      </c>
      <c r="AF156" s="5">
        <f t="shared" si="191"/>
        <v>8.6962810483972881E-3</v>
      </c>
      <c r="AG156" s="5">
        <f t="shared" si="192"/>
        <v>4.479235432121185E-3</v>
      </c>
      <c r="AH156" s="5">
        <f t="shared" si="193"/>
        <v>1.346195633572944E-2</v>
      </c>
      <c r="AI156" s="5">
        <f t="shared" si="194"/>
        <v>1.7840943286780563E-2</v>
      </c>
      <c r="AJ156" s="5">
        <f t="shared" si="195"/>
        <v>1.1822176859886293E-2</v>
      </c>
      <c r="AK156" s="5">
        <f t="shared" si="196"/>
        <v>5.2225887932726978E-3</v>
      </c>
      <c r="AL156" s="5">
        <f t="shared" si="197"/>
        <v>1.4174138771056141E-4</v>
      </c>
      <c r="AM156" s="5">
        <f t="shared" si="198"/>
        <v>1.9307233013157005E-3</v>
      </c>
      <c r="AN156" s="5">
        <f t="shared" si="199"/>
        <v>2.9834008949615708E-3</v>
      </c>
      <c r="AO156" s="5">
        <f t="shared" si="200"/>
        <v>2.3050120371966537E-3</v>
      </c>
      <c r="AP156" s="5">
        <f t="shared" si="201"/>
        <v>1.1872536698178484E-3</v>
      </c>
      <c r="AQ156" s="5">
        <f t="shared" si="202"/>
        <v>4.5864335643890943E-4</v>
      </c>
      <c r="AR156" s="5">
        <f t="shared" si="203"/>
        <v>4.1603488757379027E-3</v>
      </c>
      <c r="AS156" s="5">
        <f t="shared" si="204"/>
        <v>5.5136524361070376E-3</v>
      </c>
      <c r="AT156" s="5">
        <f t="shared" si="205"/>
        <v>3.6535834005984777E-3</v>
      </c>
      <c r="AU156" s="5">
        <f t="shared" si="206"/>
        <v>1.6140144027109648E-3</v>
      </c>
      <c r="AV156" s="5">
        <f t="shared" si="207"/>
        <v>5.3475770357364321E-4</v>
      </c>
      <c r="AW156" s="5">
        <f t="shared" si="208"/>
        <v>8.0629764698599263E-6</v>
      </c>
      <c r="AX156" s="5">
        <f t="shared" si="209"/>
        <v>4.2646011795744788E-4</v>
      </c>
      <c r="AY156" s="5">
        <f t="shared" si="210"/>
        <v>6.5897661084457374E-4</v>
      </c>
      <c r="AZ156" s="5">
        <f t="shared" si="211"/>
        <v>5.0913339296540061E-4</v>
      </c>
      <c r="BA156" s="5">
        <f t="shared" si="212"/>
        <v>2.6224179287156314E-4</v>
      </c>
      <c r="BB156" s="5">
        <f t="shared" si="213"/>
        <v>1.0130560901919466E-4</v>
      </c>
      <c r="BC156" s="5">
        <f t="shared" si="214"/>
        <v>3.1307981253091236E-5</v>
      </c>
      <c r="BD156" s="5">
        <f t="shared" si="215"/>
        <v>1.0714454828725445E-3</v>
      </c>
      <c r="BE156" s="5">
        <f t="shared" si="216"/>
        <v>1.4199717795898271E-3</v>
      </c>
      <c r="BF156" s="5">
        <f t="shared" si="217"/>
        <v>9.4093441386571973E-4</v>
      </c>
      <c r="BG156" s="5">
        <f t="shared" si="218"/>
        <v>4.1566909235927189E-4</v>
      </c>
      <c r="BH156" s="5">
        <f t="shared" si="219"/>
        <v>1.3772011507656341E-4</v>
      </c>
      <c r="BI156" s="5">
        <f t="shared" si="220"/>
        <v>3.6503710177822731E-5</v>
      </c>
      <c r="BJ156" s="8">
        <f t="shared" si="221"/>
        <v>0.32654680638796235</v>
      </c>
      <c r="BK156" s="8">
        <f t="shared" si="222"/>
        <v>0.24818773743475034</v>
      </c>
      <c r="BL156" s="8">
        <f t="shared" si="223"/>
        <v>0.38952021920534668</v>
      </c>
      <c r="BM156" s="8">
        <f t="shared" si="224"/>
        <v>0.54563441752782371</v>
      </c>
      <c r="BN156" s="8">
        <f t="shared" si="225"/>
        <v>0.45281733021245185</v>
      </c>
    </row>
    <row r="157" spans="1:66" x14ac:dyDescent="0.25">
      <c r="A157" t="s">
        <v>21</v>
      </c>
      <c r="B157" t="s">
        <v>272</v>
      </c>
      <c r="C157" t="s">
        <v>372</v>
      </c>
      <c r="D157" t="s">
        <v>495</v>
      </c>
      <c r="E157">
        <f>VLOOKUP(A157,home!$A$2:$E$405,3,FALSE)</f>
        <v>1.41772151898734</v>
      </c>
      <c r="F157">
        <f>VLOOKUP(B157,home!$B$2:$E$405,3,FALSE)</f>
        <v>1.23</v>
      </c>
      <c r="G157">
        <f>VLOOKUP(C157,away!$B$2:$E$405,4,FALSE)</f>
        <v>1.41</v>
      </c>
      <c r="H157">
        <f>VLOOKUP(A157,away!$A$2:$E$405,3,FALSE)</f>
        <v>1.3248945147679301</v>
      </c>
      <c r="I157">
        <f>VLOOKUP(C157,away!$B$2:$E$405,3,FALSE)</f>
        <v>0.76</v>
      </c>
      <c r="J157">
        <f>VLOOKUP(B157,home!$B$2:$E$405,4,FALSE)</f>
        <v>0.44</v>
      </c>
      <c r="K157" s="3">
        <f t="shared" si="170"/>
        <v>2.4587544303797437</v>
      </c>
      <c r="L157" s="3">
        <f t="shared" si="171"/>
        <v>0.44304472573839587</v>
      </c>
      <c r="M157" s="5">
        <f t="shared" si="172"/>
        <v>5.4924313694076146E-2</v>
      </c>
      <c r="N157" s="5">
        <f t="shared" si="173"/>
        <v>0.13504539963087656</v>
      </c>
      <c r="O157" s="5">
        <f t="shared" si="174"/>
        <v>2.4333927496961581E-2</v>
      </c>
      <c r="P157" s="5">
        <f t="shared" si="175"/>
        <v>5.9831152041693751E-2</v>
      </c>
      <c r="Q157" s="5">
        <f t="shared" si="176"/>
        <v>0.16602173732241038</v>
      </c>
      <c r="R157" s="5">
        <f t="shared" si="177"/>
        <v>5.3905091170146774E-3</v>
      </c>
      <c r="S157" s="5">
        <f t="shared" si="178"/>
        <v>1.6294089601989744E-2</v>
      </c>
      <c r="T157" s="5">
        <f t="shared" si="179"/>
        <v>7.3555055078619286E-2</v>
      </c>
      <c r="U157" s="5">
        <f t="shared" si="180"/>
        <v>1.3253938173462237E-2</v>
      </c>
      <c r="V157" s="5">
        <f t="shared" si="181"/>
        <v>1.9721971054116987E-3</v>
      </c>
      <c r="W157" s="5">
        <f t="shared" si="182"/>
        <v>0.13606889406027287</v>
      </c>
      <c r="X157" s="5">
        <f t="shared" si="183"/>
        <v>6.0284605850460415E-2</v>
      </c>
      <c r="Y157" s="5">
        <f t="shared" si="184"/>
        <v>1.3354388332632267E-2</v>
      </c>
      <c r="Z157" s="5">
        <f t="shared" si="185"/>
        <v>7.9607887777936328E-4</v>
      </c>
      <c r="AA157" s="5">
        <f t="shared" si="186"/>
        <v>1.957362467671744E-3</v>
      </c>
      <c r="AB157" s="5">
        <f t="shared" si="187"/>
        <v>2.4063368196234644E-3</v>
      </c>
      <c r="AC157" s="5">
        <f t="shared" si="188"/>
        <v>1.3427435061742345E-4</v>
      </c>
      <c r="AD157" s="5">
        <f t="shared" si="189"/>
        <v>8.3639999026892009E-2</v>
      </c>
      <c r="AE157" s="5">
        <f t="shared" si="190"/>
        <v>3.7056260429629055E-2</v>
      </c>
      <c r="AF157" s="5">
        <f t="shared" si="191"/>
        <v>8.2087903694677902E-3</v>
      </c>
      <c r="AG157" s="5">
        <f t="shared" si="192"/>
        <v>1.2122870926282805E-3</v>
      </c>
      <c r="AH157" s="5">
        <f t="shared" si="193"/>
        <v>8.8174637017971981E-5</v>
      </c>
      <c r="AI157" s="5">
        <f t="shared" si="194"/>
        <v>2.1679977941506436E-4</v>
      </c>
      <c r="AJ157" s="5">
        <f t="shared" si="195"/>
        <v>2.6652870907107034E-4</v>
      </c>
      <c r="AK157" s="5">
        <f t="shared" si="196"/>
        <v>2.1844288141729601E-4</v>
      </c>
      <c r="AL157" s="5">
        <f t="shared" si="197"/>
        <v>5.8508070810594335E-6</v>
      </c>
      <c r="AM157" s="5">
        <f t="shared" si="198"/>
        <v>4.1130043632865612E-2</v>
      </c>
      <c r="AN157" s="5">
        <f t="shared" si="199"/>
        <v>1.8222448900931196E-2</v>
      </c>
      <c r="AO157" s="5">
        <f t="shared" si="200"/>
        <v>4.0366799377974973E-3</v>
      </c>
      <c r="AP157" s="5">
        <f t="shared" si="201"/>
        <v>5.961432519783924E-4</v>
      </c>
      <c r="AQ157" s="5">
        <f t="shared" si="202"/>
        <v>6.6029530893390556E-5</v>
      </c>
      <c r="AR157" s="5">
        <f t="shared" si="203"/>
        <v>7.8130615749420035E-6</v>
      </c>
      <c r="AS157" s="5">
        <f t="shared" si="204"/>
        <v>1.9210399762218388E-5</v>
      </c>
      <c r="AT157" s="5">
        <f t="shared" si="205"/>
        <v>2.3616827762360221E-5</v>
      </c>
      <c r="AU157" s="5">
        <f t="shared" si="206"/>
        <v>1.9355993297406176E-5</v>
      </c>
      <c r="AV157" s="5">
        <f t="shared" si="207"/>
        <v>1.189790856859952E-5</v>
      </c>
      <c r="AW157" s="5">
        <f t="shared" si="208"/>
        <v>1.7704187640189795E-7</v>
      </c>
      <c r="AX157" s="5">
        <f t="shared" si="209"/>
        <v>1.6854779500670079E-2</v>
      </c>
      <c r="AY157" s="5">
        <f t="shared" si="210"/>
        <v>7.4674211612555099E-3</v>
      </c>
      <c r="AZ157" s="5">
        <f t="shared" si="211"/>
        <v>1.6542007801807707E-3</v>
      </c>
      <c r="BA157" s="5">
        <f t="shared" si="212"/>
        <v>2.4429497699047663E-4</v>
      </c>
      <c r="BB157" s="5">
        <f t="shared" si="213"/>
        <v>2.7058400270003358E-5</v>
      </c>
      <c r="BC157" s="5">
        <f t="shared" si="214"/>
        <v>2.3976163053086761E-6</v>
      </c>
      <c r="BD157" s="5">
        <f t="shared" si="215"/>
        <v>5.7692262044122956E-7</v>
      </c>
      <c r="BE157" s="5">
        <f t="shared" si="216"/>
        <v>1.4185110489961644E-6</v>
      </c>
      <c r="BF157" s="5">
        <f t="shared" si="217"/>
        <v>1.7438851631309687E-6</v>
      </c>
      <c r="BG157" s="5">
        <f t="shared" si="218"/>
        <v>1.4292617903072571E-6</v>
      </c>
      <c r="BH157" s="5">
        <f t="shared" si="219"/>
        <v>8.7855093977261354E-7</v>
      </c>
      <c r="BI157" s="5">
        <f t="shared" si="220"/>
        <v>4.3202820309603996E-7</v>
      </c>
      <c r="BJ157" s="8">
        <f t="shared" si="221"/>
        <v>0.80474891488402711</v>
      </c>
      <c r="BK157" s="8">
        <f t="shared" si="222"/>
        <v>0.14062929876212532</v>
      </c>
      <c r="BL157" s="8">
        <f t="shared" si="223"/>
        <v>4.822039343238637E-2</v>
      </c>
      <c r="BM157" s="8">
        <f t="shared" si="224"/>
        <v>0.54138040253390607</v>
      </c>
      <c r="BN157" s="8">
        <f t="shared" si="225"/>
        <v>0.44554703930303308</v>
      </c>
    </row>
    <row r="158" spans="1:66" x14ac:dyDescent="0.25">
      <c r="A158" t="s">
        <v>21</v>
      </c>
      <c r="B158" t="s">
        <v>266</v>
      </c>
      <c r="C158" t="s">
        <v>23</v>
      </c>
      <c r="D158" t="s">
        <v>495</v>
      </c>
      <c r="E158">
        <f>VLOOKUP(A158,home!$A$2:$E$405,3,FALSE)</f>
        <v>1.41772151898734</v>
      </c>
      <c r="F158">
        <f>VLOOKUP(B158,home!$B$2:$E$405,3,FALSE)</f>
        <v>0.71</v>
      </c>
      <c r="G158">
        <f>VLOOKUP(C158,away!$B$2:$E$405,4,FALSE)</f>
        <v>1.18</v>
      </c>
      <c r="H158">
        <f>VLOOKUP(A158,away!$A$2:$E$405,3,FALSE)</f>
        <v>1.3248945147679301</v>
      </c>
      <c r="I158">
        <f>VLOOKUP(C158,away!$B$2:$E$405,3,FALSE)</f>
        <v>1.29</v>
      </c>
      <c r="J158">
        <f>VLOOKUP(B158,home!$B$2:$E$405,4,FALSE)</f>
        <v>1.2</v>
      </c>
      <c r="K158" s="3">
        <f t="shared" si="170"/>
        <v>1.1877670886075935</v>
      </c>
      <c r="L158" s="3">
        <f t="shared" si="171"/>
        <v>2.050936708860756</v>
      </c>
      <c r="M158" s="5">
        <f t="shared" si="172"/>
        <v>3.9214692353616493E-2</v>
      </c>
      <c r="N158" s="5">
        <f t="shared" si="173"/>
        <v>4.6577920967497514E-2</v>
      </c>
      <c r="O158" s="5">
        <f t="shared" si="174"/>
        <v>8.0426852074713256E-2</v>
      </c>
      <c r="P158" s="5">
        <f t="shared" si="175"/>
        <v>9.5528367934655745E-2</v>
      </c>
      <c r="Q158" s="5">
        <f t="shared" si="176"/>
        <v>2.7661860790479553E-2</v>
      </c>
      <c r="R158" s="5">
        <f t="shared" si="177"/>
        <v>8.2475191649071661E-2</v>
      </c>
      <c r="S158" s="5">
        <f t="shared" si="178"/>
        <v>5.8177614897298641E-2</v>
      </c>
      <c r="T158" s="5">
        <f t="shared" si="179"/>
        <v>5.6732725730590516E-2</v>
      </c>
      <c r="U158" s="5">
        <f t="shared" si="180"/>
        <v>9.7961318267371145E-2</v>
      </c>
      <c r="V158" s="5">
        <f t="shared" si="181"/>
        <v>1.5746968144134361E-2</v>
      </c>
      <c r="W158" s="5">
        <f t="shared" si="182"/>
        <v>1.0951949285525481E-2</v>
      </c>
      <c r="X158" s="5">
        <f t="shared" si="183"/>
        <v>2.2461754823265536E-2</v>
      </c>
      <c r="Y158" s="5">
        <f t="shared" si="184"/>
        <v>2.3033818756232723E-2</v>
      </c>
      <c r="Z158" s="5">
        <f t="shared" si="185"/>
        <v>5.6383799374469031E-2</v>
      </c>
      <c r="AA158" s="5">
        <f t="shared" si="186"/>
        <v>6.6970821227647734E-2</v>
      </c>
      <c r="AB158" s="5">
        <f t="shared" si="187"/>
        <v>3.9772868675611382E-2</v>
      </c>
      <c r="AC158" s="5">
        <f t="shared" si="188"/>
        <v>2.3975104680845501E-3</v>
      </c>
      <c r="AD158" s="5">
        <f t="shared" si="189"/>
        <v>3.252091229361655E-3</v>
      </c>
      <c r="AE158" s="5">
        <f t="shared" si="190"/>
        <v>6.6698332828619214E-3</v>
      </c>
      <c r="AF158" s="5">
        <f t="shared" si="191"/>
        <v>6.8397029609013832E-3</v>
      </c>
      <c r="AG158" s="5">
        <f t="shared" si="192"/>
        <v>4.6759326267387493E-3</v>
      </c>
      <c r="AH158" s="5">
        <f t="shared" si="193"/>
        <v>2.890990098053467E-2</v>
      </c>
      <c r="AI158" s="5">
        <f t="shared" si="194"/>
        <v>3.433822891958347E-2</v>
      </c>
      <c r="AJ158" s="5">
        <f t="shared" si="195"/>
        <v>2.0392909095877366E-2</v>
      </c>
      <c r="AK158" s="5">
        <f t="shared" si="196"/>
        <v>8.0740087550165238E-3</v>
      </c>
      <c r="AL158" s="5">
        <f t="shared" si="197"/>
        <v>2.3361678837829566E-4</v>
      </c>
      <c r="AM158" s="5">
        <f t="shared" si="198"/>
        <v>7.7254538627703642E-4</v>
      </c>
      <c r="AN158" s="5">
        <f t="shared" si="199"/>
        <v>1.5844416919765865E-3</v>
      </c>
      <c r="AO158" s="5">
        <f t="shared" si="200"/>
        <v>1.6247948145621145E-3</v>
      </c>
      <c r="AP158" s="5">
        <f t="shared" si="201"/>
        <v>1.1107837765173482E-3</v>
      </c>
      <c r="AQ158" s="5">
        <f t="shared" si="202"/>
        <v>5.6953680571660296E-4</v>
      </c>
      <c r="AR158" s="5">
        <f t="shared" si="203"/>
        <v>1.1858475434101632E-2</v>
      </c>
      <c r="AS158" s="5">
        <f t="shared" si="204"/>
        <v>1.4085106841687563E-2</v>
      </c>
      <c r="AT158" s="5">
        <f t="shared" si="205"/>
        <v>8.3649131730390656E-3</v>
      </c>
      <c r="AU158" s="5">
        <f t="shared" si="206"/>
        <v>3.3118561886653062E-3</v>
      </c>
      <c r="AV158" s="5">
        <f t="shared" si="207"/>
        <v>9.834284457745084E-4</v>
      </c>
      <c r="AW158" s="5">
        <f t="shared" si="208"/>
        <v>1.5808297276461607E-5</v>
      </c>
      <c r="AX158" s="5">
        <f t="shared" si="209"/>
        <v>1.5293399737925059E-4</v>
      </c>
      <c r="AY158" s="5">
        <f t="shared" si="210"/>
        <v>3.1365794925791962E-4</v>
      </c>
      <c r="AZ158" s="5">
        <f t="shared" si="211"/>
        <v>3.2164630107952598E-4</v>
      </c>
      <c r="BA158" s="5">
        <f t="shared" si="212"/>
        <v>2.1989206871775955E-4</v>
      </c>
      <c r="BB158" s="5">
        <f t="shared" si="213"/>
        <v>1.1274617893014625E-4</v>
      </c>
      <c r="BC158" s="5">
        <f t="shared" si="214"/>
        <v>4.6247055430324047E-5</v>
      </c>
      <c r="BD158" s="5">
        <f t="shared" si="215"/>
        <v>4.0534970964870836E-3</v>
      </c>
      <c r="BE158" s="5">
        <f t="shared" si="216"/>
        <v>4.8146104449737961E-3</v>
      </c>
      <c r="BF158" s="5">
        <f t="shared" si="217"/>
        <v>2.8593179155031179E-3</v>
      </c>
      <c r="BG158" s="5">
        <f t="shared" si="218"/>
        <v>1.1320679053002237E-3</v>
      </c>
      <c r="BH158" s="5">
        <f t="shared" si="219"/>
        <v>3.3615824999613602E-4</v>
      </c>
      <c r="BI158" s="5">
        <f t="shared" si="220"/>
        <v>7.9855541181866817E-5</v>
      </c>
      <c r="BJ158" s="8">
        <f t="shared" si="221"/>
        <v>0.21568681647929966</v>
      </c>
      <c r="BK158" s="8">
        <f t="shared" si="222"/>
        <v>0.21161242853542603</v>
      </c>
      <c r="BL158" s="8">
        <f t="shared" si="223"/>
        <v>0.51120138688213734</v>
      </c>
      <c r="BM158" s="8">
        <f t="shared" si="224"/>
        <v>0.62270169584931634</v>
      </c>
      <c r="BN158" s="8">
        <f t="shared" si="225"/>
        <v>0.3718848857700342</v>
      </c>
    </row>
    <row r="159" spans="1:66" x14ac:dyDescent="0.25">
      <c r="A159" t="s">
        <v>175</v>
      </c>
      <c r="B159" t="s">
        <v>278</v>
      </c>
      <c r="C159" t="s">
        <v>284</v>
      </c>
      <c r="D159" t="s">
        <v>495</v>
      </c>
      <c r="E159">
        <f>VLOOKUP(A159,home!$A$2:$E$405,3,FALSE)</f>
        <v>1.18055555555556</v>
      </c>
      <c r="F159">
        <f>VLOOKUP(B159,home!$B$2:$E$405,3,FALSE)</f>
        <v>0.69</v>
      </c>
      <c r="G159">
        <f>VLOOKUP(C159,away!$B$2:$E$405,4,FALSE)</f>
        <v>0.85</v>
      </c>
      <c r="H159">
        <f>VLOOKUP(A159,away!$A$2:$E$405,3,FALSE)</f>
        <v>1.1041666666666701</v>
      </c>
      <c r="I159">
        <f>VLOOKUP(C159,away!$B$2:$E$405,3,FALSE)</f>
        <v>1.27</v>
      </c>
      <c r="J159">
        <f>VLOOKUP(B159,home!$B$2:$E$405,4,FALSE)</f>
        <v>1.56</v>
      </c>
      <c r="K159" s="3">
        <f t="shared" si="170"/>
        <v>0.69239583333333588</v>
      </c>
      <c r="L159" s="3">
        <f t="shared" si="171"/>
        <v>2.1875750000000069</v>
      </c>
      <c r="M159" s="5">
        <f t="shared" si="172"/>
        <v>5.6136400121926187E-2</v>
      </c>
      <c r="N159" s="5">
        <f t="shared" si="173"/>
        <v>3.8868609542754659E-2</v>
      </c>
      <c r="O159" s="5">
        <f t="shared" si="174"/>
        <v>0.12280258549672304</v>
      </c>
      <c r="P159" s="5">
        <f t="shared" si="175"/>
        <v>8.5027998520491782E-2</v>
      </c>
      <c r="Q159" s="5">
        <f t="shared" si="176"/>
        <v>1.3456231647431831E-2</v>
      </c>
      <c r="R159" s="5">
        <f t="shared" si="177"/>
        <v>0.13431993298399741</v>
      </c>
      <c r="S159" s="5">
        <f t="shared" si="178"/>
        <v>3.2197293185428626E-2</v>
      </c>
      <c r="T159" s="5">
        <f t="shared" si="179"/>
        <v>2.9436515946130774E-2</v>
      </c>
      <c r="U159" s="5">
        <f t="shared" si="180"/>
        <v>9.300256193173273E-2</v>
      </c>
      <c r="V159" s="5">
        <f t="shared" si="181"/>
        <v>5.418689302382422E-3</v>
      </c>
      <c r="W159" s="5">
        <f t="shared" si="182"/>
        <v>3.1056795750166568E-3</v>
      </c>
      <c r="X159" s="5">
        <f t="shared" si="183"/>
        <v>6.7939069963170833E-3</v>
      </c>
      <c r="Y159" s="5">
        <f t="shared" si="184"/>
        <v>7.4310905487341974E-3</v>
      </c>
      <c r="Z159" s="5">
        <f t="shared" si="185"/>
        <v>9.794497579915637E-2</v>
      </c>
      <c r="AA159" s="5">
        <f t="shared" si="186"/>
        <v>6.7816693139270301E-2</v>
      </c>
      <c r="AB159" s="5">
        <f t="shared" si="187"/>
        <v>2.3477997880038088E-2</v>
      </c>
      <c r="AC159" s="5">
        <f t="shared" si="188"/>
        <v>5.1296964289799737E-4</v>
      </c>
      <c r="AD159" s="5">
        <f t="shared" si="189"/>
        <v>5.3758989935249449E-4</v>
      </c>
      <c r="AE159" s="5">
        <f t="shared" si="190"/>
        <v>1.1760182240760368E-3</v>
      </c>
      <c r="AF159" s="5">
        <f t="shared" si="191"/>
        <v>1.2863140332665724E-3</v>
      </c>
      <c r="AG159" s="5">
        <f t="shared" si="192"/>
        <v>9.3796947377437724E-4</v>
      </c>
      <c r="AH159" s="5">
        <f t="shared" si="193"/>
        <v>5.3565495108460044E-2</v>
      </c>
      <c r="AI159" s="5">
        <f t="shared" si="194"/>
        <v>3.7088525623534922E-2</v>
      </c>
      <c r="AJ159" s="5">
        <f t="shared" si="195"/>
        <v>1.2839970303106119E-2</v>
      </c>
      <c r="AK159" s="5">
        <f t="shared" si="196"/>
        <v>2.963447312664816E-3</v>
      </c>
      <c r="AL159" s="5">
        <f t="shared" si="197"/>
        <v>3.1079144328923181E-5</v>
      </c>
      <c r="AM159" s="5">
        <f t="shared" si="198"/>
        <v>7.4445001270750943E-5</v>
      </c>
      <c r="AN159" s="5">
        <f t="shared" si="199"/>
        <v>1.6285402365486348E-4</v>
      </c>
      <c r="AO159" s="5">
        <f t="shared" si="200"/>
        <v>1.7812769539839459E-4</v>
      </c>
      <c r="AP159" s="5">
        <f t="shared" si="201"/>
        <v>1.298892310870481E-4</v>
      </c>
      <c r="AQ159" s="5">
        <f t="shared" si="202"/>
        <v>7.1035608673812538E-5</v>
      </c>
      <c r="AR159" s="5">
        <f t="shared" si="203"/>
        <v>2.3435707592377963E-2</v>
      </c>
      <c r="AS159" s="5">
        <f t="shared" si="204"/>
        <v>1.6226786288180927E-2</v>
      </c>
      <c r="AT159" s="5">
        <f t="shared" si="205"/>
        <v>5.61767960716349E-3</v>
      </c>
      <c r="AU159" s="5">
        <f t="shared" si="206"/>
        <v>1.2965526510005506E-3</v>
      </c>
      <c r="AV159" s="5">
        <f t="shared" si="207"/>
        <v>2.2443191331251796E-4</v>
      </c>
      <c r="AW159" s="5">
        <f t="shared" si="208"/>
        <v>1.3076272121110393E-6</v>
      </c>
      <c r="AX159" s="5">
        <f t="shared" si="209"/>
        <v>8.5909014487271392E-6</v>
      </c>
      <c r="AY159" s="5">
        <f t="shared" si="210"/>
        <v>1.8793241236699326E-5</v>
      </c>
      <c r="AZ159" s="5">
        <f t="shared" si="211"/>
        <v>2.0555812349186337E-5</v>
      </c>
      <c r="BA159" s="5">
        <f t="shared" si="212"/>
        <v>1.4989127066590482E-5</v>
      </c>
      <c r="BB159" s="5">
        <f t="shared" si="213"/>
        <v>8.1974599106741937E-6</v>
      </c>
      <c r="BC159" s="5">
        <f t="shared" si="214"/>
        <v>3.5865116728186305E-6</v>
      </c>
      <c r="BD159" s="5">
        <f t="shared" si="215"/>
        <v>8.5445613393993931E-3</v>
      </c>
      <c r="BE159" s="5">
        <f t="shared" si="216"/>
        <v>5.9162186690612474E-3</v>
      </c>
      <c r="BF159" s="5">
        <f t="shared" si="217"/>
        <v>2.0481825777734506E-3</v>
      </c>
      <c r="BG159" s="5">
        <f t="shared" si="218"/>
        <v>4.7271769425208951E-4</v>
      </c>
      <c r="BH159" s="5">
        <f t="shared" si="219"/>
        <v>8.1826940460772137E-5</v>
      </c>
      <c r="BI159" s="5">
        <f t="shared" si="220"/>
        <v>1.1331326525890718E-5</v>
      </c>
      <c r="BJ159" s="8">
        <f t="shared" si="221"/>
        <v>0.10372099050062425</v>
      </c>
      <c r="BK159" s="8">
        <f t="shared" si="222"/>
        <v>0.17934322315869264</v>
      </c>
      <c r="BL159" s="8">
        <f t="shared" si="223"/>
        <v>0.61175320637903596</v>
      </c>
      <c r="BM159" s="8">
        <f t="shared" si="224"/>
        <v>0.54213315191015954</v>
      </c>
      <c r="BN159" s="8">
        <f t="shared" si="225"/>
        <v>0.45061175831332489</v>
      </c>
    </row>
    <row r="160" spans="1:66" x14ac:dyDescent="0.25">
      <c r="A160" t="s">
        <v>175</v>
      </c>
      <c r="B160" t="s">
        <v>277</v>
      </c>
      <c r="C160" t="s">
        <v>285</v>
      </c>
      <c r="D160" t="s">
        <v>495</v>
      </c>
      <c r="E160">
        <f>VLOOKUP(A160,home!$A$2:$E$405,3,FALSE)</f>
        <v>1.18055555555556</v>
      </c>
      <c r="F160">
        <f>VLOOKUP(B160,home!$B$2:$E$405,3,FALSE)</f>
        <v>0.59</v>
      </c>
      <c r="G160">
        <f>VLOOKUP(C160,away!$B$2:$E$405,4,FALSE)</f>
        <v>1.1000000000000001</v>
      </c>
      <c r="H160">
        <f>VLOOKUP(A160,away!$A$2:$E$405,3,FALSE)</f>
        <v>1.1041666666666701</v>
      </c>
      <c r="I160">
        <f>VLOOKUP(C160,away!$B$2:$E$405,3,FALSE)</f>
        <v>0.59</v>
      </c>
      <c r="J160">
        <f>VLOOKUP(B160,home!$B$2:$E$405,4,FALSE)</f>
        <v>1</v>
      </c>
      <c r="K160" s="3">
        <f t="shared" si="170"/>
        <v>0.76618055555555853</v>
      </c>
      <c r="L160" s="3">
        <f t="shared" si="171"/>
        <v>0.65145833333333536</v>
      </c>
      <c r="M160" s="5">
        <f t="shared" si="172"/>
        <v>0.24228540483780003</v>
      </c>
      <c r="N160" s="5">
        <f t="shared" si="173"/>
        <v>0.18563436608162903</v>
      </c>
      <c r="O160" s="5">
        <f t="shared" si="174"/>
        <v>0.15783884602662565</v>
      </c>
      <c r="P160" s="5">
        <f t="shared" si="175"/>
        <v>0.12093305473692831</v>
      </c>
      <c r="Q160" s="5">
        <f t="shared" si="176"/>
        <v>7.1114720867313228E-2</v>
      </c>
      <c r="R160" s="5">
        <f t="shared" si="177"/>
        <v>5.1412715783881242E-2</v>
      </c>
      <c r="S160" s="5">
        <f t="shared" si="178"/>
        <v>1.5090471233497936E-2</v>
      </c>
      <c r="T160" s="5">
        <f t="shared" si="179"/>
        <v>4.6328277531685239E-2</v>
      </c>
      <c r="U160" s="5">
        <f t="shared" si="180"/>
        <v>3.9391423141914163E-2</v>
      </c>
      <c r="V160" s="5">
        <f t="shared" si="181"/>
        <v>8.3690866100129908E-4</v>
      </c>
      <c r="W160" s="5">
        <f t="shared" si="182"/>
        <v>1.8162238780765508E-2</v>
      </c>
      <c r="X160" s="5">
        <f t="shared" si="183"/>
        <v>1.1831941805719568E-2</v>
      </c>
      <c r="Y160" s="5">
        <f t="shared" si="184"/>
        <v>3.8540085444255419E-3</v>
      </c>
      <c r="Z160" s="5">
        <f t="shared" si="185"/>
        <v>1.1164414045569246E-2</v>
      </c>
      <c r="AA160" s="5">
        <f t="shared" si="186"/>
        <v>8.5539569558865259E-3</v>
      </c>
      <c r="AB160" s="5">
        <f t="shared" si="187"/>
        <v>3.2769377463297356E-3</v>
      </c>
      <c r="AC160" s="5">
        <f t="shared" si="188"/>
        <v>2.6108134995387788E-5</v>
      </c>
      <c r="AD160" s="5">
        <f t="shared" si="189"/>
        <v>3.4788885497949065E-3</v>
      </c>
      <c r="AE160" s="5">
        <f t="shared" si="190"/>
        <v>2.2663509365018139E-3</v>
      </c>
      <c r="AF160" s="5">
        <f t="shared" si="191"/>
        <v>7.3821660192095772E-4</v>
      </c>
      <c r="AG160" s="5">
        <f t="shared" si="192"/>
        <v>1.6030578570880847E-4</v>
      </c>
      <c r="AH160" s="5">
        <f t="shared" si="193"/>
        <v>1.8182876416924548E-3</v>
      </c>
      <c r="AI160" s="5">
        <f t="shared" si="194"/>
        <v>1.3931366354717313E-3</v>
      </c>
      <c r="AJ160" s="5">
        <f t="shared" si="195"/>
        <v>5.3369710066526624E-4</v>
      </c>
      <c r="AK160" s="5">
        <f t="shared" si="196"/>
        <v>1.3630278036203488E-4</v>
      </c>
      <c r="AL160" s="5">
        <f t="shared" si="197"/>
        <v>5.2125905323765606E-7</v>
      </c>
      <c r="AM160" s="5">
        <f t="shared" si="198"/>
        <v>5.3309135235954678E-4</v>
      </c>
      <c r="AN160" s="5">
        <f t="shared" si="199"/>
        <v>3.4728680392256419E-4</v>
      </c>
      <c r="AO160" s="5">
        <f t="shared" si="200"/>
        <v>1.1312144123602724E-4</v>
      </c>
      <c r="AP160" s="5">
        <f t="shared" si="201"/>
        <v>2.4564635190629048E-5</v>
      </c>
      <c r="AQ160" s="5">
        <f t="shared" si="202"/>
        <v>4.0007090750571481E-6</v>
      </c>
      <c r="AR160" s="5">
        <f t="shared" si="203"/>
        <v>2.3690772731551355E-4</v>
      </c>
      <c r="AS160" s="5">
        <f t="shared" si="204"/>
        <v>1.8151409413000492E-4</v>
      </c>
      <c r="AT160" s="5">
        <f t="shared" si="205"/>
        <v>6.9536284740845546E-5</v>
      </c>
      <c r="AU160" s="5">
        <f t="shared" si="206"/>
        <v>1.7759116424670185E-5</v>
      </c>
      <c r="AV160" s="5">
        <f t="shared" si="207"/>
        <v>3.4016724221074115E-6</v>
      </c>
      <c r="AW160" s="5">
        <f t="shared" si="208"/>
        <v>7.2271801445064987E-9</v>
      </c>
      <c r="AX160" s="5">
        <f t="shared" si="209"/>
        <v>6.8074038085450211E-5</v>
      </c>
      <c r="AY160" s="5">
        <f t="shared" si="210"/>
        <v>4.4347399394417394E-5</v>
      </c>
      <c r="AZ160" s="5">
        <f t="shared" si="211"/>
        <v>1.4445241448577459E-5</v>
      </c>
      <c r="BA160" s="5">
        <f t="shared" si="212"/>
        <v>3.1368243062292957E-6</v>
      </c>
      <c r="BB160" s="5">
        <f t="shared" si="213"/>
        <v>5.1087758362390811E-7</v>
      </c>
      <c r="BC160" s="5">
        <f t="shared" si="214"/>
        <v>6.6563091832998575E-8</v>
      </c>
      <c r="BD160" s="5">
        <f t="shared" si="215"/>
        <v>2.5722585531792118E-5</v>
      </c>
      <c r="BE160" s="5">
        <f t="shared" si="216"/>
        <v>1.9708144873073856E-5</v>
      </c>
      <c r="BF160" s="5">
        <f t="shared" si="217"/>
        <v>7.549998693910579E-6</v>
      </c>
      <c r="BG160" s="5">
        <f t="shared" si="218"/>
        <v>1.9282207312480497E-6</v>
      </c>
      <c r="BH160" s="5">
        <f t="shared" si="219"/>
        <v>3.6934130777534402E-7</v>
      </c>
      <c r="BI160" s="5">
        <f t="shared" si="220"/>
        <v>5.6596425676185944E-8</v>
      </c>
      <c r="BJ160" s="8">
        <f t="shared" si="221"/>
        <v>0.34472196137115851</v>
      </c>
      <c r="BK160" s="8">
        <f t="shared" si="222"/>
        <v>0.37921681626267056</v>
      </c>
      <c r="BL160" s="8">
        <f t="shared" si="223"/>
        <v>0.26491975759542535</v>
      </c>
      <c r="BM160" s="8">
        <f t="shared" si="224"/>
        <v>0.1707595007684321</v>
      </c>
      <c r="BN160" s="8">
        <f t="shared" si="225"/>
        <v>0.82921910833417745</v>
      </c>
    </row>
    <row r="161" spans="1:66" x14ac:dyDescent="0.25">
      <c r="A161" t="s">
        <v>175</v>
      </c>
      <c r="B161" t="s">
        <v>279</v>
      </c>
      <c r="C161" t="s">
        <v>177</v>
      </c>
      <c r="D161" t="s">
        <v>495</v>
      </c>
      <c r="E161">
        <f>VLOOKUP(A161,home!$A$2:$E$405,3,FALSE)</f>
        <v>1.18055555555556</v>
      </c>
      <c r="F161">
        <f>VLOOKUP(B161,home!$B$2:$E$405,3,FALSE)</f>
        <v>1.85</v>
      </c>
      <c r="G161">
        <f>VLOOKUP(C161,away!$B$2:$E$405,4,FALSE)</f>
        <v>1.27</v>
      </c>
      <c r="H161">
        <f>VLOOKUP(A161,away!$A$2:$E$405,3,FALSE)</f>
        <v>1.1041666666666701</v>
      </c>
      <c r="I161">
        <f>VLOOKUP(C161,away!$B$2:$E$405,3,FALSE)</f>
        <v>0.17</v>
      </c>
      <c r="J161">
        <f>VLOOKUP(B161,home!$B$2:$E$405,4,FALSE)</f>
        <v>0.74</v>
      </c>
      <c r="K161" s="3">
        <f t="shared" si="170"/>
        <v>2.7737152777777885</v>
      </c>
      <c r="L161" s="3">
        <f t="shared" si="171"/>
        <v>0.13890416666666711</v>
      </c>
      <c r="M161" s="5">
        <f t="shared" si="172"/>
        <v>5.4333220450464494E-2</v>
      </c>
      <c r="N161" s="5">
        <f t="shared" si="173"/>
        <v>0.15070488365432197</v>
      </c>
      <c r="O161" s="5">
        <f t="shared" si="174"/>
        <v>7.5471107089880862E-3</v>
      </c>
      <c r="P161" s="5">
        <f t="shared" si="175"/>
        <v>2.0933536276600617E-2</v>
      </c>
      <c r="Q161" s="5">
        <f t="shared" si="176"/>
        <v>0.20900621911385847</v>
      </c>
      <c r="R161" s="5">
        <f t="shared" si="177"/>
        <v>5.2416256188653459E-4</v>
      </c>
      <c r="S161" s="5">
        <f t="shared" si="178"/>
        <v>2.0163214024984575E-3</v>
      </c>
      <c r="T161" s="5">
        <f t="shared" si="179"/>
        <v>2.9031834694161342E-2</v>
      </c>
      <c r="U161" s="5">
        <f t="shared" si="180"/>
        <v>1.4538777059438267E-3</v>
      </c>
      <c r="V161" s="5">
        <f t="shared" si="181"/>
        <v>8.6316615373194762E-5</v>
      </c>
      <c r="W161" s="5">
        <f t="shared" si="182"/>
        <v>0.19324124770222709</v>
      </c>
      <c r="X161" s="5">
        <f t="shared" si="183"/>
        <v>2.6842014477704856E-2</v>
      </c>
      <c r="Y161" s="5">
        <f t="shared" si="184"/>
        <v>1.864233826340103E-3</v>
      </c>
      <c r="Z161" s="5">
        <f t="shared" si="185"/>
        <v>2.4269454618904809E-5</v>
      </c>
      <c r="AA161" s="5">
        <f t="shared" si="186"/>
        <v>6.7316557059790986E-5</v>
      </c>
      <c r="AB161" s="5">
        <f t="shared" si="187"/>
        <v>9.3358481382071259E-5</v>
      </c>
      <c r="AC161" s="5">
        <f t="shared" si="188"/>
        <v>2.0785073848552663E-6</v>
      </c>
      <c r="AD161" s="5">
        <f t="shared" si="189"/>
        <v>0.13399905026212733</v>
      </c>
      <c r="AE161" s="5">
        <f t="shared" si="190"/>
        <v>1.8613026410785636E-2</v>
      </c>
      <c r="AF161" s="5">
        <f t="shared" si="191"/>
        <v>1.2927134613674222E-3</v>
      </c>
      <c r="AG161" s="5">
        <f t="shared" si="192"/>
        <v>5.9854428696674859E-5</v>
      </c>
      <c r="AH161" s="5">
        <f t="shared" si="193"/>
        <v>8.4278209232336653E-7</v>
      </c>
      <c r="AI161" s="5">
        <f t="shared" si="194"/>
        <v>2.3376375653148528E-6</v>
      </c>
      <c r="AJ161" s="5">
        <f t="shared" si="195"/>
        <v>3.24197051441054E-6</v>
      </c>
      <c r="AK161" s="5">
        <f t="shared" si="196"/>
        <v>2.9974343819752102E-6</v>
      </c>
      <c r="AL161" s="5">
        <f t="shared" si="197"/>
        <v>3.20323436610708E-8</v>
      </c>
      <c r="AM161" s="5">
        <f t="shared" si="198"/>
        <v>7.4335042583955291E-2</v>
      </c>
      <c r="AN161" s="5">
        <f t="shared" si="199"/>
        <v>1.0325447144255522E-2</v>
      </c>
      <c r="AO161" s="5">
        <f t="shared" si="200"/>
        <v>7.171238155167653E-4</v>
      </c>
      <c r="AP161" s="5">
        <f t="shared" si="201"/>
        <v>3.3203828663725678E-5</v>
      </c>
      <c r="AQ161" s="5">
        <f t="shared" si="202"/>
        <v>1.1530375376694022E-6</v>
      </c>
      <c r="AR161" s="5">
        <f t="shared" si="203"/>
        <v>2.341318884315345E-8</v>
      </c>
      <c r="AS161" s="5">
        <f t="shared" si="204"/>
        <v>6.4941519595751203E-8</v>
      </c>
      <c r="AT161" s="5">
        <f t="shared" si="205"/>
        <v>9.0064642532420364E-8</v>
      </c>
      <c r="AU161" s="5">
        <f t="shared" si="206"/>
        <v>8.3271224993256533E-8</v>
      </c>
      <c r="AV161" s="5">
        <f t="shared" si="207"/>
        <v>5.7742667240766818E-8</v>
      </c>
      <c r="AW161" s="5">
        <f t="shared" si="208"/>
        <v>3.4281780224479301E-10</v>
      </c>
      <c r="AX161" s="5">
        <f t="shared" si="209"/>
        <v>3.4364040548229849E-2</v>
      </c>
      <c r="AY161" s="5">
        <f t="shared" si="210"/>
        <v>4.7733084156514251E-3</v>
      </c>
      <c r="AZ161" s="5">
        <f t="shared" si="211"/>
        <v>3.315162138595251E-4</v>
      </c>
      <c r="BA161" s="5">
        <f t="shared" si="212"/>
        <v>1.5349661140881979E-5</v>
      </c>
      <c r="BB161" s="5">
        <f t="shared" si="213"/>
        <v>5.3303297234748339E-7</v>
      </c>
      <c r="BC161" s="5">
        <f t="shared" si="214"/>
        <v>1.4808100165956748E-8</v>
      </c>
      <c r="BD161" s="5">
        <f t="shared" si="215"/>
        <v>5.4203158087792323E-10</v>
      </c>
      <c r="BE161" s="5">
        <f t="shared" si="216"/>
        <v>1.5034412769191429E-9</v>
      </c>
      <c r="BF161" s="5">
        <f t="shared" si="217"/>
        <v>2.0850590195161866E-9</v>
      </c>
      <c r="BG161" s="5">
        <f t="shared" si="218"/>
        <v>1.9277866858334743E-9</v>
      </c>
      <c r="BH161" s="5">
        <f t="shared" si="219"/>
        <v>1.3367828456982295E-9</v>
      </c>
      <c r="BI161" s="5">
        <f t="shared" si="220"/>
        <v>7.4157100043688967E-10</v>
      </c>
      <c r="BJ161" s="8">
        <f t="shared" si="221"/>
        <v>0.88955181112147408</v>
      </c>
      <c r="BK161" s="8">
        <f t="shared" si="222"/>
        <v>8.2144813700316704E-2</v>
      </c>
      <c r="BL161" s="8">
        <f t="shared" si="223"/>
        <v>9.6955734097299521E-3</v>
      </c>
      <c r="BM161" s="8">
        <f t="shared" si="224"/>
        <v>0.53359402684718582</v>
      </c>
      <c r="BN161" s="8">
        <f t="shared" si="225"/>
        <v>0.44304913276612018</v>
      </c>
    </row>
    <row r="162" spans="1:66" x14ac:dyDescent="0.25">
      <c r="A162" t="s">
        <v>175</v>
      </c>
      <c r="B162" t="s">
        <v>179</v>
      </c>
      <c r="C162" t="s">
        <v>276</v>
      </c>
      <c r="D162" t="s">
        <v>495</v>
      </c>
      <c r="E162">
        <f>VLOOKUP(A162,home!$A$2:$E$405,3,FALSE)</f>
        <v>1.18055555555556</v>
      </c>
      <c r="F162">
        <f>VLOOKUP(B162,home!$B$2:$E$405,3,FALSE)</f>
        <v>0.94</v>
      </c>
      <c r="G162">
        <f>VLOOKUP(C162,away!$B$2:$E$405,4,FALSE)</f>
        <v>0.51</v>
      </c>
      <c r="H162">
        <f>VLOOKUP(A162,away!$A$2:$E$405,3,FALSE)</f>
        <v>1.1041666666666701</v>
      </c>
      <c r="I162">
        <f>VLOOKUP(C162,away!$B$2:$E$405,3,FALSE)</f>
        <v>1.95</v>
      </c>
      <c r="J162">
        <f>VLOOKUP(B162,home!$B$2:$E$405,4,FALSE)</f>
        <v>1.81</v>
      </c>
      <c r="K162" s="3">
        <f t="shared" si="170"/>
        <v>0.56595833333333545</v>
      </c>
      <c r="L162" s="3">
        <f t="shared" si="171"/>
        <v>3.8971562500000116</v>
      </c>
      <c r="M162" s="5">
        <f t="shared" si="172"/>
        <v>1.1526407366401776E-2</v>
      </c>
      <c r="N162" s="5">
        <f t="shared" si="173"/>
        <v>6.5234663024098302E-3</v>
      </c>
      <c r="O162" s="5">
        <f t="shared" si="174"/>
        <v>4.4920210508018858E-2</v>
      </c>
      <c r="P162" s="5">
        <f t="shared" si="175"/>
        <v>2.5422967472100936E-2</v>
      </c>
      <c r="Q162" s="5">
        <f t="shared" si="176"/>
        <v>1.8460050580340216E-3</v>
      </c>
      <c r="R162" s="5">
        <f t="shared" si="177"/>
        <v>8.7530539566320953E-2</v>
      </c>
      <c r="S162" s="5">
        <f t="shared" si="178"/>
        <v>1.4018402580744192E-2</v>
      </c>
      <c r="T162" s="5">
        <f t="shared" si="179"/>
        <v>7.1941701494489217E-3</v>
      </c>
      <c r="U162" s="5">
        <f t="shared" si="180"/>
        <v>4.9538638288722583E-2</v>
      </c>
      <c r="V162" s="5">
        <f t="shared" si="181"/>
        <v>3.435486892471821E-3</v>
      </c>
      <c r="W162" s="5">
        <f t="shared" si="182"/>
        <v>3.4825398198994745E-4</v>
      </c>
      <c r="X162" s="5">
        <f t="shared" si="183"/>
        <v>1.3572001824995151E-3</v>
      </c>
      <c r="Y162" s="5">
        <f t="shared" si="184"/>
        <v>2.6446105868645712E-3</v>
      </c>
      <c r="Z162" s="5">
        <f t="shared" si="185"/>
        <v>0.11370672977892034</v>
      </c>
      <c r="AA162" s="5">
        <f t="shared" si="186"/>
        <v>6.4353271274461707E-2</v>
      </c>
      <c r="AB162" s="5">
        <f t="shared" si="187"/>
        <v>1.8210635077521176E-2</v>
      </c>
      <c r="AC162" s="5">
        <f t="shared" si="188"/>
        <v>4.7358789225127306E-4</v>
      </c>
      <c r="AD162" s="5">
        <f t="shared" si="189"/>
        <v>4.9274310805932013E-5</v>
      </c>
      <c r="AE162" s="5">
        <f t="shared" si="190"/>
        <v>1.9202968832178106E-4</v>
      </c>
      <c r="AF162" s="5">
        <f t="shared" si="191"/>
        <v>3.7418485001439167E-4</v>
      </c>
      <c r="AG162" s="5">
        <f t="shared" si="192"/>
        <v>4.8608560896296787E-4</v>
      </c>
      <c r="AH162" s="5">
        <f t="shared" si="193"/>
        <v>0.11078322315624548</v>
      </c>
      <c r="AI162" s="5">
        <f t="shared" si="194"/>
        <v>6.2698688338803668E-2</v>
      </c>
      <c r="AJ162" s="5">
        <f t="shared" si="195"/>
        <v>1.7742422577207775E-2</v>
      </c>
      <c r="AK162" s="5">
        <f t="shared" si="196"/>
        <v>3.3471573036974191E-3</v>
      </c>
      <c r="AL162" s="5">
        <f t="shared" si="197"/>
        <v>4.1782349685055469E-5</v>
      </c>
      <c r="AM162" s="5">
        <f t="shared" si="198"/>
        <v>5.5774413639748108E-6</v>
      </c>
      <c r="AN162" s="5">
        <f t="shared" si="199"/>
        <v>2.1736160470623023E-5</v>
      </c>
      <c r="AO162" s="5">
        <f t="shared" si="200"/>
        <v>4.2354606814545858E-5</v>
      </c>
      <c r="AP162" s="5">
        <f t="shared" si="201"/>
        <v>5.5020840221200163E-5</v>
      </c>
      <c r="AQ162" s="5">
        <f t="shared" si="202"/>
        <v>5.3606202837075567E-5</v>
      </c>
      <c r="AR162" s="5">
        <f t="shared" si="203"/>
        <v>8.6347906103701605E-2</v>
      </c>
      <c r="AS162" s="5">
        <f t="shared" si="204"/>
        <v>4.8869317025274306E-2</v>
      </c>
      <c r="AT162" s="5">
        <f t="shared" si="205"/>
        <v>1.3828998607381317E-2</v>
      </c>
      <c r="AU162" s="5">
        <f t="shared" si="206"/>
        <v>2.6088790011675163E-3</v>
      </c>
      <c r="AV162" s="5">
        <f t="shared" si="207"/>
        <v>3.6912920284227607E-4</v>
      </c>
      <c r="AW162" s="5">
        <f t="shared" si="208"/>
        <v>2.5598978530701813E-6</v>
      </c>
      <c r="AX162" s="5">
        <f t="shared" si="209"/>
        <v>5.2609990310326475E-7</v>
      </c>
      <c r="AY162" s="5">
        <f t="shared" si="210"/>
        <v>2.050293525503289E-6</v>
      </c>
      <c r="AZ162" s="5">
        <f t="shared" si="211"/>
        <v>3.9951571136248503E-6</v>
      </c>
      <c r="BA162" s="5">
        <f t="shared" si="212"/>
        <v>5.1899171716983649E-6</v>
      </c>
      <c r="BB162" s="5">
        <f t="shared" si="213"/>
        <v>5.0564795356666672E-6</v>
      </c>
      <c r="BC162" s="5">
        <f t="shared" si="214"/>
        <v>3.941178165084101E-6</v>
      </c>
      <c r="BD162" s="5">
        <f t="shared" si="215"/>
        <v>5.6085213657742494E-2</v>
      </c>
      <c r="BE162" s="5">
        <f t="shared" si="216"/>
        <v>3.1741894046379969E-2</v>
      </c>
      <c r="BF162" s="5">
        <f t="shared" si="217"/>
        <v>8.9822947256662632E-3</v>
      </c>
      <c r="BG162" s="5">
        <f t="shared" si="218"/>
        <v>1.6945348508156297E-3</v>
      </c>
      <c r="BH162" s="5">
        <f t="shared" si="219"/>
        <v>2.3975902998571647E-4</v>
      </c>
      <c r="BI162" s="5">
        <f t="shared" si="220"/>
        <v>2.7138724202466669E-5</v>
      </c>
      <c r="BJ162" s="8">
        <f t="shared" si="221"/>
        <v>2.1214335096473979E-2</v>
      </c>
      <c r="BK162" s="8">
        <f t="shared" si="222"/>
        <v>5.4920684847180559E-2</v>
      </c>
      <c r="BL162" s="8">
        <f t="shared" si="223"/>
        <v>0.70991985106615896</v>
      </c>
      <c r="BM162" s="8">
        <f t="shared" si="224"/>
        <v>0.72199251411977505</v>
      </c>
      <c r="BN162" s="8">
        <f t="shared" si="225"/>
        <v>0.17776959627328637</v>
      </c>
    </row>
    <row r="163" spans="1:66" x14ac:dyDescent="0.25">
      <c r="A163" t="s">
        <v>24</v>
      </c>
      <c r="B163" t="s">
        <v>183</v>
      </c>
      <c r="C163" t="s">
        <v>185</v>
      </c>
      <c r="D163" t="s">
        <v>495</v>
      </c>
      <c r="E163">
        <f>VLOOKUP(A163,home!$A$2:$E$405,3,FALSE)</f>
        <v>1.6</v>
      </c>
      <c r="F163">
        <f>VLOOKUP(B163,home!$B$2:$E$405,3,FALSE)</f>
        <v>0.62</v>
      </c>
      <c r="G163">
        <f>VLOOKUP(C163,away!$B$2:$E$405,4,FALSE)</f>
        <v>1</v>
      </c>
      <c r="H163">
        <f>VLOOKUP(A163,away!$A$2:$E$405,3,FALSE)</f>
        <v>1.44761904761905</v>
      </c>
      <c r="I163">
        <f>VLOOKUP(C163,away!$B$2:$E$405,3,FALSE)</f>
        <v>0.87</v>
      </c>
      <c r="J163">
        <f>VLOOKUP(B163,home!$B$2:$E$405,4,FALSE)</f>
        <v>1.31</v>
      </c>
      <c r="K163" s="3">
        <f t="shared" si="170"/>
        <v>0.99199999999999999</v>
      </c>
      <c r="L163" s="3">
        <f t="shared" si="171"/>
        <v>1.6498514285714314</v>
      </c>
      <c r="M163" s="5">
        <f t="shared" si="172"/>
        <v>7.1229271493233604E-2</v>
      </c>
      <c r="N163" s="5">
        <f t="shared" si="173"/>
        <v>7.0659437321287752E-2</v>
      </c>
      <c r="O163" s="5">
        <f t="shared" si="174"/>
        <v>0.11751771532921378</v>
      </c>
      <c r="P163" s="5">
        <f t="shared" si="175"/>
        <v>0.11657757360658008</v>
      </c>
      <c r="Q163" s="5">
        <f t="shared" si="176"/>
        <v>3.5047080911358712E-2</v>
      </c>
      <c r="R163" s="5">
        <f t="shared" si="177"/>
        <v>9.6943385259177117E-2</v>
      </c>
      <c r="S163" s="5">
        <f t="shared" si="178"/>
        <v>4.7699247735843428E-2</v>
      </c>
      <c r="T163" s="5">
        <f t="shared" si="179"/>
        <v>5.7822476508863706E-2</v>
      </c>
      <c r="U163" s="5">
        <f t="shared" si="180"/>
        <v>9.6167838177103712E-2</v>
      </c>
      <c r="V163" s="5">
        <f t="shared" si="181"/>
        <v>8.6741220714015334E-3</v>
      </c>
      <c r="W163" s="5">
        <f t="shared" si="182"/>
        <v>1.1588901421355949E-2</v>
      </c>
      <c r="X163" s="5">
        <f t="shared" si="183"/>
        <v>1.9119965565597603E-2</v>
      </c>
      <c r="Y163" s="5">
        <f t="shared" si="184"/>
        <v>1.5772551251318895E-2</v>
      </c>
      <c r="Z163" s="5">
        <f t="shared" si="185"/>
        <v>5.3314060886801337E-2</v>
      </c>
      <c r="AA163" s="5">
        <f t="shared" si="186"/>
        <v>5.2887548399706934E-2</v>
      </c>
      <c r="AB163" s="5">
        <f t="shared" si="187"/>
        <v>2.6232224006254631E-2</v>
      </c>
      <c r="AC163" s="5">
        <f t="shared" si="188"/>
        <v>8.8728278684849747E-4</v>
      </c>
      <c r="AD163" s="5">
        <f t="shared" si="189"/>
        <v>2.8740475524962751E-3</v>
      </c>
      <c r="AE163" s="5">
        <f t="shared" si="190"/>
        <v>4.7417514602682044E-3</v>
      </c>
      <c r="AF163" s="5">
        <f t="shared" si="191"/>
        <v>3.9115927103270855E-3</v>
      </c>
      <c r="AG163" s="5">
        <f t="shared" si="192"/>
        <v>2.1511822737075798E-3</v>
      </c>
      <c r="AH163" s="5">
        <f t="shared" si="193"/>
        <v>2.1990069879258362E-2</v>
      </c>
      <c r="AI163" s="5">
        <f t="shared" si="194"/>
        <v>2.1814149320224296E-2</v>
      </c>
      <c r="AJ163" s="5">
        <f t="shared" si="195"/>
        <v>1.0819818062831249E-2</v>
      </c>
      <c r="AK163" s="5">
        <f t="shared" si="196"/>
        <v>3.5777531727762E-3</v>
      </c>
      <c r="AL163" s="5">
        <f t="shared" si="197"/>
        <v>5.8086947809656124E-5</v>
      </c>
      <c r="AM163" s="5">
        <f t="shared" si="198"/>
        <v>5.7021103441526116E-4</v>
      </c>
      <c r="AN163" s="5">
        <f t="shared" si="199"/>
        <v>9.4076348971721205E-4</v>
      </c>
      <c r="AO163" s="5">
        <f t="shared" si="200"/>
        <v>7.7605999372889404E-4</v>
      </c>
      <c r="AP163" s="5">
        <f t="shared" si="201"/>
        <v>4.2679456310358398E-4</v>
      </c>
      <c r="AQ163" s="5">
        <f t="shared" si="202"/>
        <v>1.7603690491074195E-4</v>
      </c>
      <c r="AR163" s="5">
        <f t="shared" si="203"/>
        <v>7.2560696409359965E-3</v>
      </c>
      <c r="AS163" s="5">
        <f t="shared" si="204"/>
        <v>7.1980210838085102E-3</v>
      </c>
      <c r="AT163" s="5">
        <f t="shared" si="205"/>
        <v>3.57021845756902E-3</v>
      </c>
      <c r="AU163" s="5">
        <f t="shared" si="206"/>
        <v>1.1805522366361561E-3</v>
      </c>
      <c r="AV163" s="5">
        <f t="shared" si="207"/>
        <v>2.9277695468576666E-4</v>
      </c>
      <c r="AW163" s="5">
        <f t="shared" si="208"/>
        <v>2.6407820876254027E-6</v>
      </c>
      <c r="AX163" s="5">
        <f t="shared" si="209"/>
        <v>9.4274891023323143E-5</v>
      </c>
      <c r="AY163" s="5">
        <f t="shared" si="210"/>
        <v>1.5553956363324568E-4</v>
      </c>
      <c r="AZ163" s="5">
        <f t="shared" si="211"/>
        <v>1.2830858562984376E-4</v>
      </c>
      <c r="BA163" s="5">
        <f t="shared" si="212"/>
        <v>7.0563367766459195E-5</v>
      </c>
      <c r="BB163" s="5">
        <f t="shared" si="213"/>
        <v>2.9104768278575992E-5</v>
      </c>
      <c r="BC163" s="5">
        <f t="shared" si="214"/>
        <v>9.6037087045298092E-6</v>
      </c>
      <c r="BD163" s="5">
        <f t="shared" si="215"/>
        <v>1.9952394771520104E-3</v>
      </c>
      <c r="BE163" s="5">
        <f t="shared" si="216"/>
        <v>1.9792775613347944E-3</v>
      </c>
      <c r="BF163" s="5">
        <f t="shared" si="217"/>
        <v>9.8172167042205778E-4</v>
      </c>
      <c r="BG163" s="5">
        <f t="shared" si="218"/>
        <v>3.2462263235289384E-4</v>
      </c>
      <c r="BH163" s="5">
        <f t="shared" si="219"/>
        <v>8.0506412823517658E-5</v>
      </c>
      <c r="BI163" s="5">
        <f t="shared" si="220"/>
        <v>1.597247230418591E-5</v>
      </c>
      <c r="BJ163" s="8">
        <f t="shared" si="221"/>
        <v>0.22706624784749344</v>
      </c>
      <c r="BK163" s="8">
        <f t="shared" si="222"/>
        <v>0.24528112420535</v>
      </c>
      <c r="BL163" s="8">
        <f t="shared" si="223"/>
        <v>0.47282548020657128</v>
      </c>
      <c r="BM163" s="8">
        <f t="shared" si="224"/>
        <v>0.4903595504438194</v>
      </c>
      <c r="BN163" s="8">
        <f t="shared" si="225"/>
        <v>0.50797446392085099</v>
      </c>
    </row>
    <row r="164" spans="1:66" x14ac:dyDescent="0.25">
      <c r="A164" t="s">
        <v>24</v>
      </c>
      <c r="B164" t="s">
        <v>292</v>
      </c>
      <c r="C164" t="s">
        <v>25</v>
      </c>
      <c r="D164" t="s">
        <v>495</v>
      </c>
      <c r="E164">
        <f>VLOOKUP(A164,home!$A$2:$E$405,3,FALSE)</f>
        <v>1.6</v>
      </c>
      <c r="F164">
        <f>VLOOKUP(B164,home!$B$2:$E$405,3,FALSE)</f>
        <v>1.48</v>
      </c>
      <c r="G164">
        <f>VLOOKUP(C164,away!$B$2:$E$405,4,FALSE)</f>
        <v>0.81</v>
      </c>
      <c r="H164">
        <f>VLOOKUP(A164,away!$A$2:$E$405,3,FALSE)</f>
        <v>1.44761904761905</v>
      </c>
      <c r="I164">
        <f>VLOOKUP(C164,away!$B$2:$E$405,3,FALSE)</f>
        <v>1.19</v>
      </c>
      <c r="J164">
        <f>VLOOKUP(B164,home!$B$2:$E$405,4,FALSE)</f>
        <v>1</v>
      </c>
      <c r="K164" s="3">
        <f t="shared" si="170"/>
        <v>1.91808</v>
      </c>
      <c r="L164" s="3">
        <f t="shared" si="171"/>
        <v>1.7226666666666695</v>
      </c>
      <c r="M164" s="5">
        <f t="shared" si="172"/>
        <v>2.6232749531692547E-2</v>
      </c>
      <c r="N164" s="5">
        <f t="shared" si="173"/>
        <v>5.0316512221748835E-2</v>
      </c>
      <c r="O164" s="5">
        <f t="shared" si="174"/>
        <v>4.5190283193262425E-2</v>
      </c>
      <c r="P164" s="5">
        <f t="shared" si="175"/>
        <v>8.6678578387332783E-2</v>
      </c>
      <c r="Q164" s="5">
        <f t="shared" si="176"/>
        <v>4.8255547881146013E-2</v>
      </c>
      <c r="R164" s="5">
        <f t="shared" si="177"/>
        <v>3.8923897257130108E-2</v>
      </c>
      <c r="S164" s="5">
        <f t="shared" si="178"/>
        <v>7.1601110114020955E-2</v>
      </c>
      <c r="T164" s="5">
        <f t="shared" si="179"/>
        <v>8.3128223816587646E-2</v>
      </c>
      <c r="U164" s="5">
        <f t="shared" si="180"/>
        <v>7.4659148850956106E-2</v>
      </c>
      <c r="V164" s="5">
        <f t="shared" si="181"/>
        <v>2.6287253513400301E-2</v>
      </c>
      <c r="W164" s="5">
        <f t="shared" si="182"/>
        <v>3.0852667093289519E-2</v>
      </c>
      <c r="X164" s="5">
        <f t="shared" si="183"/>
        <v>5.3148861179373494E-2</v>
      </c>
      <c r="Y164" s="5">
        <f t="shared" si="184"/>
        <v>4.577888576250045E-2</v>
      </c>
      <c r="Z164" s="5">
        <f t="shared" si="185"/>
        <v>2.2350966780538748E-2</v>
      </c>
      <c r="AA164" s="5">
        <f t="shared" si="186"/>
        <v>4.2870942362415759E-2</v>
      </c>
      <c r="AB164" s="5">
        <f t="shared" si="187"/>
        <v>4.1114948563251215E-2</v>
      </c>
      <c r="AC164" s="5">
        <f t="shared" si="188"/>
        <v>5.4286669452438324E-3</v>
      </c>
      <c r="AD164" s="5">
        <f t="shared" si="189"/>
        <v>1.4794470924574199E-2</v>
      </c>
      <c r="AE164" s="5">
        <f t="shared" si="190"/>
        <v>2.5485941912733193E-2</v>
      </c>
      <c r="AF164" s="5">
        <f t="shared" si="191"/>
        <v>2.195189130083423E-2</v>
      </c>
      <c r="AG164" s="5">
        <f t="shared" si="192"/>
        <v>1.260526380474572E-2</v>
      </c>
      <c r="AH164" s="5">
        <f t="shared" si="193"/>
        <v>9.6258163601520372E-3</v>
      </c>
      <c r="AI164" s="5">
        <f t="shared" si="194"/>
        <v>1.8463085844080417E-2</v>
      </c>
      <c r="AJ164" s="5">
        <f t="shared" si="195"/>
        <v>1.7706837847906887E-2</v>
      </c>
      <c r="AK164" s="5">
        <f t="shared" si="196"/>
        <v>1.1321043846437749E-2</v>
      </c>
      <c r="AL164" s="5">
        <f t="shared" si="197"/>
        <v>7.1749876280952638E-4</v>
      </c>
      <c r="AM164" s="5">
        <f t="shared" si="198"/>
        <v>5.6753957582014528E-3</v>
      </c>
      <c r="AN164" s="5">
        <f t="shared" si="199"/>
        <v>9.7768150927950506E-3</v>
      </c>
      <c r="AO164" s="5">
        <f t="shared" si="200"/>
        <v>8.4210967332608196E-3</v>
      </c>
      <c r="AP164" s="5">
        <f t="shared" si="201"/>
        <v>4.8355808797213313E-3</v>
      </c>
      <c r="AQ164" s="5">
        <f t="shared" si="202"/>
        <v>2.0825234988666569E-3</v>
      </c>
      <c r="AR164" s="5">
        <f t="shared" si="203"/>
        <v>3.3164145966177189E-3</v>
      </c>
      <c r="AS164" s="5">
        <f t="shared" si="204"/>
        <v>6.3611485094805138E-3</v>
      </c>
      <c r="AT164" s="5">
        <f t="shared" si="205"/>
        <v>6.1005958665321927E-3</v>
      </c>
      <c r="AU164" s="5">
        <f t="shared" si="206"/>
        <v>3.9004769732260236E-3</v>
      </c>
      <c r="AV164" s="5">
        <f t="shared" si="207"/>
        <v>1.870356718201344E-3</v>
      </c>
      <c r="AW164" s="5">
        <f t="shared" si="208"/>
        <v>6.5854676846105567E-5</v>
      </c>
      <c r="AX164" s="5">
        <f t="shared" si="209"/>
        <v>1.814310515981841E-3</v>
      </c>
      <c r="AY164" s="5">
        <f t="shared" si="210"/>
        <v>3.1254522488647226E-3</v>
      </c>
      <c r="AZ164" s="5">
        <f t="shared" si="211"/>
        <v>2.6920562036888192E-3</v>
      </c>
      <c r="BA164" s="5">
        <f t="shared" si="212"/>
        <v>1.5458384956293157E-3</v>
      </c>
      <c r="BB164" s="5">
        <f t="shared" si="213"/>
        <v>6.6574111211769303E-4</v>
      </c>
      <c r="BC164" s="5">
        <f t="shared" si="214"/>
        <v>2.2937000449494945E-4</v>
      </c>
      <c r="BD164" s="5">
        <f t="shared" si="215"/>
        <v>9.5217947974002173E-4</v>
      </c>
      <c r="BE164" s="5">
        <f t="shared" si="216"/>
        <v>1.8263564164997408E-3</v>
      </c>
      <c r="BF164" s="5">
        <f t="shared" si="217"/>
        <v>1.7515488576799118E-3</v>
      </c>
      <c r="BG164" s="5">
        <f t="shared" si="218"/>
        <v>1.1198702776462285E-3</v>
      </c>
      <c r="BH164" s="5">
        <f t="shared" si="219"/>
        <v>5.3700019553691981E-4</v>
      </c>
      <c r="BI164" s="5">
        <f t="shared" si="220"/>
        <v>2.0600186701109091E-4</v>
      </c>
      <c r="BJ164" s="8">
        <f t="shared" si="221"/>
        <v>0.42718244644115605</v>
      </c>
      <c r="BK164" s="8">
        <f t="shared" si="222"/>
        <v>0.22007130950336468</v>
      </c>
      <c r="BL164" s="8">
        <f t="shared" si="223"/>
        <v>0.32781795388376439</v>
      </c>
      <c r="BM164" s="8">
        <f t="shared" si="224"/>
        <v>0.69876551056449254</v>
      </c>
      <c r="BN164" s="8">
        <f t="shared" si="225"/>
        <v>0.29559756847231267</v>
      </c>
    </row>
    <row r="165" spans="1:66" x14ac:dyDescent="0.25">
      <c r="A165" t="s">
        <v>24</v>
      </c>
      <c r="B165" t="s">
        <v>326</v>
      </c>
      <c r="C165" t="s">
        <v>290</v>
      </c>
      <c r="D165" t="s">
        <v>495</v>
      </c>
      <c r="E165">
        <f>VLOOKUP(A165,home!$A$2:$E$405,3,FALSE)</f>
        <v>1.6</v>
      </c>
      <c r="F165">
        <f>VLOOKUP(B165,home!$B$2:$E$405,3,FALSE)</f>
        <v>0.81</v>
      </c>
      <c r="G165">
        <f>VLOOKUP(C165,away!$B$2:$E$405,4,FALSE)</f>
        <v>1.02</v>
      </c>
      <c r="H165">
        <f>VLOOKUP(A165,away!$A$2:$E$405,3,FALSE)</f>
        <v>1.44761904761905</v>
      </c>
      <c r="I165">
        <f>VLOOKUP(C165,away!$B$2:$E$405,3,FALSE)</f>
        <v>1.1399999999999999</v>
      </c>
      <c r="J165">
        <f>VLOOKUP(B165,home!$B$2:$E$405,4,FALSE)</f>
        <v>1.31</v>
      </c>
      <c r="K165" s="3">
        <f t="shared" si="170"/>
        <v>1.3219200000000002</v>
      </c>
      <c r="L165" s="3">
        <f t="shared" si="171"/>
        <v>2.1618742857142892</v>
      </c>
      <c r="M165" s="5">
        <f t="shared" si="172"/>
        <v>3.0690740394015897E-2</v>
      </c>
      <c r="N165" s="5">
        <f t="shared" si="173"/>
        <v>4.0570703541657496E-2</v>
      </c>
      <c r="O165" s="5">
        <f t="shared" si="174"/>
        <v>6.6349522467355801E-2</v>
      </c>
      <c r="P165" s="5">
        <f t="shared" si="175"/>
        <v>8.7708760740046979E-2</v>
      </c>
      <c r="Q165" s="5">
        <f t="shared" si="176"/>
        <v>2.6815612212893955E-2</v>
      </c>
      <c r="R165" s="5">
        <f t="shared" si="177"/>
        <v>7.1719663245799523E-2</v>
      </c>
      <c r="S165" s="5">
        <f t="shared" si="178"/>
        <v>6.2664069127954025E-2</v>
      </c>
      <c r="T165" s="5">
        <f t="shared" si="179"/>
        <v>5.7971982498741484E-2</v>
      </c>
      <c r="U165" s="5">
        <f t="shared" si="180"/>
        <v>9.4807657237887297E-2</v>
      </c>
      <c r="V165" s="5">
        <f t="shared" si="181"/>
        <v>1.9898103813071808E-2</v>
      </c>
      <c r="W165" s="5">
        <f t="shared" si="182"/>
        <v>1.1816031365489589E-2</v>
      </c>
      <c r="X165" s="5">
        <f t="shared" si="183"/>
        <v>2.5544774368245444E-2</v>
      </c>
      <c r="Y165" s="5">
        <f t="shared" si="184"/>
        <v>2.7612295420541659E-2</v>
      </c>
      <c r="Z165" s="5">
        <f t="shared" si="185"/>
        <v>5.1682965250394057E-2</v>
      </c>
      <c r="AA165" s="5">
        <f t="shared" si="186"/>
        <v>6.8320745423800913E-2</v>
      </c>
      <c r="AB165" s="5">
        <f t="shared" si="187"/>
        <v>4.5157279895315476E-2</v>
      </c>
      <c r="AC165" s="5">
        <f t="shared" si="188"/>
        <v>3.5540809787323107E-3</v>
      </c>
      <c r="AD165" s="5">
        <f t="shared" si="189"/>
        <v>3.9049620456670007E-3</v>
      </c>
      <c r="AE165" s="5">
        <f t="shared" si="190"/>
        <v>8.4420370332177561E-3</v>
      </c>
      <c r="AF165" s="5">
        <f t="shared" si="191"/>
        <v>9.1253113905806101E-3</v>
      </c>
      <c r="AG165" s="5">
        <f t="shared" si="192"/>
        <v>6.5759253481439727E-3</v>
      </c>
      <c r="AH165" s="5">
        <f t="shared" si="193"/>
        <v>2.7933018396073026E-2</v>
      </c>
      <c r="AI165" s="5">
        <f t="shared" si="194"/>
        <v>3.6925215678136857E-2</v>
      </c>
      <c r="AJ165" s="5">
        <f t="shared" si="195"/>
        <v>2.4406090554621351E-2</v>
      </c>
      <c r="AK165" s="5">
        <f t="shared" si="196"/>
        <v>1.0754299741988349E-2</v>
      </c>
      <c r="AL165" s="5">
        <f t="shared" si="197"/>
        <v>4.0627763841782639E-4</v>
      </c>
      <c r="AM165" s="5">
        <f t="shared" si="198"/>
        <v>1.0324094854816241E-3</v>
      </c>
      <c r="AN165" s="5">
        <f t="shared" si="199"/>
        <v>2.2319395189902428E-3</v>
      </c>
      <c r="AO165" s="5">
        <f t="shared" si="200"/>
        <v>2.4125863266872632E-3</v>
      </c>
      <c r="AP165" s="5">
        <f t="shared" si="201"/>
        <v>1.7385694472436956E-3</v>
      </c>
      <c r="AQ165" s="5">
        <f t="shared" si="202"/>
        <v>9.3964214548116301E-4</v>
      </c>
      <c r="AR165" s="5">
        <f t="shared" si="203"/>
        <v>1.2077534838570898E-2</v>
      </c>
      <c r="AS165" s="5">
        <f t="shared" si="204"/>
        <v>1.5965534853803639E-2</v>
      </c>
      <c r="AT165" s="5">
        <f t="shared" si="205"/>
        <v>1.055257991697006E-2</v>
      </c>
      <c r="AU165" s="5">
        <f t="shared" si="206"/>
        <v>4.6498888146136869E-3</v>
      </c>
      <c r="AV165" s="5">
        <f t="shared" si="207"/>
        <v>1.5366952554535316E-3</v>
      </c>
      <c r="AW165" s="5">
        <f t="shared" si="208"/>
        <v>3.2251953705960593E-5</v>
      </c>
      <c r="AX165" s="5">
        <f t="shared" si="209"/>
        <v>2.2746045784131119E-4</v>
      </c>
      <c r="AY165" s="5">
        <f t="shared" si="210"/>
        <v>4.9174091482392978E-4</v>
      </c>
      <c r="AZ165" s="5">
        <f t="shared" si="211"/>
        <v>5.3154101949573734E-4</v>
      </c>
      <c r="BA165" s="5">
        <f t="shared" si="212"/>
        <v>3.8304162061673062E-4</v>
      </c>
      <c r="BB165" s="5">
        <f t="shared" si="213"/>
        <v>2.0702195749240963E-4</v>
      </c>
      <c r="BC165" s="5">
        <f t="shared" si="214"/>
        <v>8.9511089296215418E-5</v>
      </c>
      <c r="BD165" s="5">
        <f t="shared" si="215"/>
        <v>4.351685333720815E-3</v>
      </c>
      <c r="BE165" s="5">
        <f t="shared" si="216"/>
        <v>5.7525798763522198E-3</v>
      </c>
      <c r="BF165" s="5">
        <f t="shared" si="217"/>
        <v>3.8022251950737651E-3</v>
      </c>
      <c r="BG165" s="5">
        <f t="shared" si="218"/>
        <v>1.6754125099573036E-3</v>
      </c>
      <c r="BH165" s="5">
        <f t="shared" si="219"/>
        <v>5.536903262906898E-4</v>
      </c>
      <c r="BI165" s="5">
        <f t="shared" si="220"/>
        <v>1.4638686322603772E-4</v>
      </c>
      <c r="BJ165" s="8">
        <f t="shared" si="221"/>
        <v>0.22866509920862929</v>
      </c>
      <c r="BK165" s="8">
        <f t="shared" si="222"/>
        <v>0.20541377360706278</v>
      </c>
      <c r="BL165" s="8">
        <f t="shared" si="223"/>
        <v>0.50743770642501118</v>
      </c>
      <c r="BM165" s="8">
        <f t="shared" si="224"/>
        <v>0.66888505292820977</v>
      </c>
      <c r="BN165" s="8">
        <f t="shared" si="225"/>
        <v>0.32385500260176969</v>
      </c>
    </row>
    <row r="166" spans="1:66" x14ac:dyDescent="0.25">
      <c r="A166" t="s">
        <v>24</v>
      </c>
      <c r="B166" t="s">
        <v>288</v>
      </c>
      <c r="C166" t="s">
        <v>293</v>
      </c>
      <c r="D166" t="s">
        <v>495</v>
      </c>
      <c r="E166">
        <f>VLOOKUP(A166,home!$A$2:$E$405,3,FALSE)</f>
        <v>1.6</v>
      </c>
      <c r="F166">
        <f>VLOOKUP(B166,home!$B$2:$E$405,3,FALSE)</f>
        <v>0.81</v>
      </c>
      <c r="G166">
        <f>VLOOKUP(C166,away!$B$2:$E$405,4,FALSE)</f>
        <v>0.87</v>
      </c>
      <c r="H166">
        <f>VLOOKUP(A166,away!$A$2:$E$405,3,FALSE)</f>
        <v>1.44761904761905</v>
      </c>
      <c r="I166">
        <f>VLOOKUP(C166,away!$B$2:$E$405,3,FALSE)</f>
        <v>0.5</v>
      </c>
      <c r="J166">
        <f>VLOOKUP(B166,home!$B$2:$E$405,4,FALSE)</f>
        <v>1.38</v>
      </c>
      <c r="K166" s="3">
        <f t="shared" si="170"/>
        <v>1.1275200000000003</v>
      </c>
      <c r="L166" s="3">
        <f t="shared" si="171"/>
        <v>0.99885714285714444</v>
      </c>
      <c r="M166" s="5">
        <f t="shared" si="172"/>
        <v>0.11926860520924533</v>
      </c>
      <c r="N166" s="5">
        <f t="shared" si="173"/>
        <v>0.13447773774552832</v>
      </c>
      <c r="O166" s="5">
        <f t="shared" si="174"/>
        <v>0.11913229823186353</v>
      </c>
      <c r="P166" s="5">
        <f t="shared" si="175"/>
        <v>0.1343240489023908</v>
      </c>
      <c r="Q166" s="5">
        <f t="shared" si="176"/>
        <v>7.5813169431419095E-2</v>
      </c>
      <c r="R166" s="5">
        <f t="shared" si="177"/>
        <v>5.9498073516942203E-2</v>
      </c>
      <c r="S166" s="5">
        <f t="shared" si="178"/>
        <v>3.781999060414358E-2</v>
      </c>
      <c r="T166" s="5">
        <f t="shared" si="179"/>
        <v>7.5726525809211881E-2</v>
      </c>
      <c r="U166" s="5">
        <f t="shared" si="180"/>
        <v>6.70852678518227E-2</v>
      </c>
      <c r="V166" s="5">
        <f t="shared" si="181"/>
        <v>4.7326734646895323E-3</v>
      </c>
      <c r="W166" s="5">
        <f t="shared" si="182"/>
        <v>2.8493621599104558E-2</v>
      </c>
      <c r="X166" s="5">
        <f t="shared" si="183"/>
        <v>2.8461057460134196E-2</v>
      </c>
      <c r="Y166" s="5">
        <f t="shared" si="184"/>
        <v>1.4214265268661328E-2</v>
      </c>
      <c r="Z166" s="5">
        <f t="shared" si="185"/>
        <v>1.9810025239545743E-2</v>
      </c>
      <c r="AA166" s="5">
        <f t="shared" si="186"/>
        <v>2.2336199658092623E-2</v>
      </c>
      <c r="AB166" s="5">
        <f t="shared" si="187"/>
        <v>1.2592255919246304E-2</v>
      </c>
      <c r="AC166" s="5">
        <f t="shared" si="188"/>
        <v>3.3313034305775002E-4</v>
      </c>
      <c r="AD166" s="5">
        <f t="shared" si="189"/>
        <v>8.031782056355595E-3</v>
      </c>
      <c r="AE166" s="5">
        <f t="shared" si="190"/>
        <v>8.0226028768626296E-3</v>
      </c>
      <c r="AF166" s="5">
        <f t="shared" si="191"/>
        <v>4.0067170939302559E-3</v>
      </c>
      <c r="AG166" s="5">
        <f t="shared" si="192"/>
        <v>1.3340459962266858E-3</v>
      </c>
      <c r="AH166" s="5">
        <f t="shared" si="193"/>
        <v>4.9468463026751449E-3</v>
      </c>
      <c r="AI166" s="5">
        <f t="shared" si="194"/>
        <v>5.577668143192281E-3</v>
      </c>
      <c r="AJ166" s="5">
        <f t="shared" si="195"/>
        <v>3.1444661924060818E-3</v>
      </c>
      <c r="AK166" s="5">
        <f t="shared" si="196"/>
        <v>1.1818161737539021E-3</v>
      </c>
      <c r="AL166" s="5">
        <f t="shared" si="197"/>
        <v>1.5007274181920512E-5</v>
      </c>
      <c r="AM166" s="5">
        <f t="shared" si="198"/>
        <v>1.8111989808364123E-3</v>
      </c>
      <c r="AN166" s="5">
        <f t="shared" si="199"/>
        <v>1.8091290391440307E-3</v>
      </c>
      <c r="AO166" s="5">
        <f t="shared" si="200"/>
        <v>9.0353073154964859E-4</v>
      </c>
      <c r="AP166" s="5">
        <f t="shared" si="201"/>
        <v>3.0083270833310258E-4</v>
      </c>
      <c r="AQ166" s="5">
        <f t="shared" si="202"/>
        <v>7.5122224880894874E-5</v>
      </c>
      <c r="AR166" s="5">
        <f t="shared" si="203"/>
        <v>9.8823855280870507E-4</v>
      </c>
      <c r="AS166" s="5">
        <f t="shared" si="204"/>
        <v>1.1142587330628714E-3</v>
      </c>
      <c r="AT166" s="5">
        <f t="shared" si="205"/>
        <v>6.2817450335152475E-4</v>
      </c>
      <c r="AU166" s="5">
        <f t="shared" si="206"/>
        <v>2.360931053396371E-4</v>
      </c>
      <c r="AV166" s="5">
        <f t="shared" si="207"/>
        <v>6.6549924533136927E-5</v>
      </c>
      <c r="AW166" s="5">
        <f t="shared" si="208"/>
        <v>4.6949065271789096E-7</v>
      </c>
      <c r="AX166" s="5">
        <f t="shared" si="209"/>
        <v>3.4036051247877876E-4</v>
      </c>
      <c r="AY166" s="5">
        <f t="shared" si="210"/>
        <v>3.399715290359464E-4</v>
      </c>
      <c r="AZ166" s="5">
        <f t="shared" si="211"/>
        <v>1.6979149507281003E-4</v>
      </c>
      <c r="BA166" s="5">
        <f t="shared" si="212"/>
        <v>5.6532482549956658E-5</v>
      </c>
      <c r="BB166" s="5">
        <f t="shared" si="213"/>
        <v>1.4116968499617769E-5</v>
      </c>
      <c r="BC166" s="5">
        <f t="shared" si="214"/>
        <v>2.8201669642665038E-6</v>
      </c>
      <c r="BD166" s="5">
        <f t="shared" si="215"/>
        <v>1.6451818955329702E-4</v>
      </c>
      <c r="BE166" s="5">
        <f t="shared" si="216"/>
        <v>1.854975490851335E-4</v>
      </c>
      <c r="BF166" s="5">
        <f t="shared" si="217"/>
        <v>1.0457609827223492E-4</v>
      </c>
      <c r="BG166" s="5">
        <f t="shared" si="218"/>
        <v>3.9303880774636784E-5</v>
      </c>
      <c r="BH166" s="5">
        <f t="shared" si="219"/>
        <v>1.107897791275462E-5</v>
      </c>
      <c r="BI166" s="5">
        <f t="shared" si="220"/>
        <v>2.4983538352378181E-6</v>
      </c>
      <c r="BJ166" s="8">
        <f t="shared" si="221"/>
        <v>0.38440493217677996</v>
      </c>
      <c r="BK166" s="8">
        <f t="shared" si="222"/>
        <v>0.29683342732674484</v>
      </c>
      <c r="BL166" s="8">
        <f t="shared" si="223"/>
        <v>0.29903567985852397</v>
      </c>
      <c r="BM166" s="8">
        <f t="shared" si="224"/>
        <v>0.35723062952582202</v>
      </c>
      <c r="BN166" s="8">
        <f t="shared" si="225"/>
        <v>0.64251393303738935</v>
      </c>
    </row>
    <row r="167" spans="1:66" x14ac:dyDescent="0.25">
      <c r="A167" t="s">
        <v>24</v>
      </c>
      <c r="B167" t="s">
        <v>286</v>
      </c>
      <c r="C167" t="s">
        <v>291</v>
      </c>
      <c r="D167" t="s">
        <v>495</v>
      </c>
      <c r="E167">
        <f>VLOOKUP(A167,home!$A$2:$E$405,3,FALSE)</f>
        <v>1.6</v>
      </c>
      <c r="F167">
        <f>VLOOKUP(B167,home!$B$2:$E$405,3,FALSE)</f>
        <v>1.69</v>
      </c>
      <c r="G167">
        <f>VLOOKUP(C167,away!$B$2:$E$405,4,FALSE)</f>
        <v>1.44</v>
      </c>
      <c r="H167">
        <f>VLOOKUP(A167,away!$A$2:$E$405,3,FALSE)</f>
        <v>1.44761904761905</v>
      </c>
      <c r="I167">
        <f>VLOOKUP(C167,away!$B$2:$E$405,3,FALSE)</f>
        <v>0.69</v>
      </c>
      <c r="J167">
        <f>VLOOKUP(B167,home!$B$2:$E$405,4,FALSE)</f>
        <v>0.69</v>
      </c>
      <c r="K167" s="3">
        <f t="shared" si="170"/>
        <v>3.8937600000000003</v>
      </c>
      <c r="L167" s="3">
        <f t="shared" si="171"/>
        <v>0.68921142857142959</v>
      </c>
      <c r="M167" s="5">
        <f t="shared" si="172"/>
        <v>1.0224469831971958E-2</v>
      </c>
      <c r="N167" s="5">
        <f t="shared" si="173"/>
        <v>3.9811631652939133E-2</v>
      </c>
      <c r="O167" s="5">
        <f t="shared" si="174"/>
        <v>7.0468214592788788E-3</v>
      </c>
      <c r="P167" s="5">
        <f t="shared" si="175"/>
        <v>2.7438631525281729E-2</v>
      </c>
      <c r="Q167" s="5">
        <f t="shared" si="176"/>
        <v>7.7508469432474164E-2</v>
      </c>
      <c r="R167" s="5">
        <f t="shared" si="177"/>
        <v>2.4283749424187004E-3</v>
      </c>
      <c r="S167" s="5">
        <f t="shared" si="178"/>
        <v>1.8408741782041601E-2</v>
      </c>
      <c r="T167" s="5">
        <f t="shared" si="179"/>
        <v>5.3419722943940505E-2</v>
      </c>
      <c r="U167" s="5">
        <f t="shared" si="180"/>
        <v>9.4555092157922408E-3</v>
      </c>
      <c r="V167" s="5">
        <f t="shared" si="181"/>
        <v>5.4891265855610489E-3</v>
      </c>
      <c r="W167" s="5">
        <f t="shared" si="182"/>
        <v>0.10059979264579688</v>
      </c>
      <c r="X167" s="5">
        <f t="shared" si="183"/>
        <v>6.9334526803399271E-2</v>
      </c>
      <c r="Y167" s="5">
        <f t="shared" si="184"/>
        <v>2.389307413374744E-2</v>
      </c>
      <c r="Z167" s="5">
        <f t="shared" si="185"/>
        <v>5.5788792105715196E-4</v>
      </c>
      <c r="AA167" s="5">
        <f t="shared" si="186"/>
        <v>2.1722816714954962E-3</v>
      </c>
      <c r="AB167" s="5">
        <f t="shared" si="187"/>
        <v>4.2291717406011528E-3</v>
      </c>
      <c r="AC167" s="5">
        <f t="shared" si="188"/>
        <v>9.2067195324071018E-4</v>
      </c>
      <c r="AD167" s="5">
        <f t="shared" si="189"/>
        <v>9.7927862153124531E-2</v>
      </c>
      <c r="AE167" s="5">
        <f t="shared" si="190"/>
        <v>6.7493001771500999E-2</v>
      </c>
      <c r="AF167" s="5">
        <f t="shared" si="191"/>
        <v>2.325847408475511E-2</v>
      </c>
      <c r="AG167" s="5">
        <f t="shared" si="192"/>
        <v>5.3433353834485484E-3</v>
      </c>
      <c r="AH167" s="5">
        <f t="shared" si="193"/>
        <v>9.6125682763636134E-5</v>
      </c>
      <c r="AI167" s="5">
        <f t="shared" si="194"/>
        <v>3.7429033851773587E-4</v>
      </c>
      <c r="AJ167" s="5">
        <f t="shared" si="195"/>
        <v>7.2869837425340979E-4</v>
      </c>
      <c r="AK167" s="5">
        <f t="shared" si="196"/>
        <v>9.4579219391098578E-4</v>
      </c>
      <c r="AL167" s="5">
        <f t="shared" si="197"/>
        <v>9.8829490020652038E-5</v>
      </c>
      <c r="AM167" s="5">
        <f t="shared" si="198"/>
        <v>7.6261518507470039E-2</v>
      </c>
      <c r="AN167" s="5">
        <f t="shared" si="199"/>
        <v>5.2560310115559949E-2</v>
      </c>
      <c r="AO167" s="5">
        <f t="shared" si="200"/>
        <v>1.8112583210451214E-2</v>
      </c>
      <c r="AP167" s="5">
        <f t="shared" si="201"/>
        <v>4.1611331165313245E-3</v>
      </c>
      <c r="AQ167" s="5">
        <f t="shared" si="202"/>
        <v>7.1697512493010967E-4</v>
      </c>
      <c r="AR167" s="5">
        <f t="shared" si="203"/>
        <v>1.3250183827985945E-5</v>
      </c>
      <c r="AS167" s="5">
        <f t="shared" si="204"/>
        <v>5.1593035782058562E-5</v>
      </c>
      <c r="AT167" s="5">
        <f t="shared" si="205"/>
        <v>1.004454495033742E-4</v>
      </c>
      <c r="AU167" s="5">
        <f t="shared" si="206"/>
        <v>1.3037015781941947E-4</v>
      </c>
      <c r="AV167" s="5">
        <f t="shared" si="207"/>
        <v>1.2690752642773568E-4</v>
      </c>
      <c r="AW167" s="5">
        <f t="shared" si="208"/>
        <v>7.3672550184692375E-6</v>
      </c>
      <c r="AX167" s="5">
        <f t="shared" si="209"/>
        <v>4.9490675050607766E-2</v>
      </c>
      <c r="AY167" s="5">
        <f t="shared" si="210"/>
        <v>3.4109538852593789E-2</v>
      </c>
      <c r="AZ167" s="5">
        <f t="shared" si="211"/>
        <v>1.1754342000254421E-2</v>
      </c>
      <c r="BA167" s="5">
        <f t="shared" si="212"/>
        <v>2.7004089473041688E-3</v>
      </c>
      <c r="BB167" s="5">
        <f t="shared" si="213"/>
        <v>4.6528817707464402E-4</v>
      </c>
      <c r="BC167" s="5">
        <f t="shared" si="214"/>
        <v>6.4136385843802354E-5</v>
      </c>
      <c r="BD167" s="5">
        <f t="shared" si="215"/>
        <v>1.5220296874867075E-6</v>
      </c>
      <c r="BE167" s="5">
        <f t="shared" si="216"/>
        <v>5.9264183159482426E-6</v>
      </c>
      <c r="BF167" s="5">
        <f t="shared" si="217"/>
        <v>1.1538025290953317E-5</v>
      </c>
      <c r="BG167" s="5">
        <f t="shared" si="218"/>
        <v>1.4975433785634132E-5</v>
      </c>
      <c r="BH167" s="5">
        <f t="shared" si="219"/>
        <v>1.4577686264287693E-5</v>
      </c>
      <c r="BI167" s="5">
        <f t="shared" si="220"/>
        <v>1.135240233368657E-5</v>
      </c>
      <c r="BJ167" s="8">
        <f t="shared" si="221"/>
        <v>0.80898680049374772</v>
      </c>
      <c r="BK167" s="8">
        <f t="shared" si="222"/>
        <v>9.6690010020711509E-2</v>
      </c>
      <c r="BL167" s="8">
        <f t="shared" si="223"/>
        <v>2.7959523968070804E-2</v>
      </c>
      <c r="BM167" s="8">
        <f t="shared" si="224"/>
        <v>0.73563365196164765</v>
      </c>
      <c r="BN167" s="8">
        <f t="shared" si="225"/>
        <v>0.16445839884436458</v>
      </c>
    </row>
    <row r="168" spans="1:66" x14ac:dyDescent="0.25">
      <c r="A168" t="s">
        <v>24</v>
      </c>
      <c r="B168" t="s">
        <v>26</v>
      </c>
      <c r="C168" t="s">
        <v>181</v>
      </c>
      <c r="D168" t="s">
        <v>495</v>
      </c>
      <c r="E168">
        <f>VLOOKUP(A168,home!$A$2:$E$405,3,FALSE)</f>
        <v>1.6</v>
      </c>
      <c r="F168">
        <f>VLOOKUP(B168,home!$B$2:$E$405,3,FALSE)</f>
        <v>1.59</v>
      </c>
      <c r="G168">
        <f>VLOOKUP(C168,away!$B$2:$E$405,4,FALSE)</f>
        <v>0.74</v>
      </c>
      <c r="H168">
        <f>VLOOKUP(A168,away!$A$2:$E$405,3,FALSE)</f>
        <v>1.44761904761905</v>
      </c>
      <c r="I168">
        <f>VLOOKUP(C168,away!$B$2:$E$405,3,FALSE)</f>
        <v>0.62</v>
      </c>
      <c r="J168">
        <f>VLOOKUP(B168,home!$B$2:$E$405,4,FALSE)</f>
        <v>0.82</v>
      </c>
      <c r="K168" s="3">
        <f t="shared" si="170"/>
        <v>1.8825600000000002</v>
      </c>
      <c r="L168" s="3">
        <f t="shared" si="171"/>
        <v>0.73596952380952507</v>
      </c>
      <c r="M168" s="5">
        <f t="shared" si="172"/>
        <v>7.2909996453240117E-2</v>
      </c>
      <c r="N168" s="5">
        <f t="shared" si="173"/>
        <v>0.13725744292301173</v>
      </c>
      <c r="O168" s="5">
        <f t="shared" si="174"/>
        <v>5.3659535370645293E-2</v>
      </c>
      <c r="P168" s="5">
        <f t="shared" si="175"/>
        <v>0.10101729490736201</v>
      </c>
      <c r="Q168" s="5">
        <f t="shared" si="176"/>
        <v>0.12919768587457253</v>
      </c>
      <c r="R168" s="5">
        <f t="shared" si="177"/>
        <v>1.974589134728709E-2</v>
      </c>
      <c r="S168" s="5">
        <f t="shared" si="178"/>
        <v>3.4990036918138748E-2</v>
      </c>
      <c r="T168" s="5">
        <f t="shared" si="179"/>
        <v>9.5085559350401749E-2</v>
      </c>
      <c r="U168" s="5">
        <f t="shared" si="180"/>
        <v>3.7172825214748788E-2</v>
      </c>
      <c r="V168" s="5">
        <f t="shared" si="181"/>
        <v>5.3865481798293854E-3</v>
      </c>
      <c r="W168" s="5">
        <f t="shared" si="182"/>
        <v>8.1074131840011776E-2</v>
      </c>
      <c r="X168" s="5">
        <f t="shared" si="183"/>
        <v>5.9668090203564117E-2</v>
      </c>
      <c r="Y168" s="5">
        <f t="shared" si="184"/>
        <v>2.1956947966870432E-2</v>
      </c>
      <c r="Z168" s="5">
        <f t="shared" si="185"/>
        <v>4.8441247506858347E-3</v>
      </c>
      <c r="AA168" s="5">
        <f t="shared" si="186"/>
        <v>9.1193554906511265E-3</v>
      </c>
      <c r="AB168" s="5">
        <f t="shared" si="187"/>
        <v>8.5838669362400949E-3</v>
      </c>
      <c r="AC168" s="5">
        <f t="shared" si="188"/>
        <v>4.6644369126693798E-4</v>
      </c>
      <c r="AD168" s="5">
        <f t="shared" si="189"/>
        <v>3.8156729409183132E-2</v>
      </c>
      <c r="AE168" s="5">
        <f t="shared" si="190"/>
        <v>2.8082189973405412E-2</v>
      </c>
      <c r="AF168" s="5">
        <f t="shared" si="191"/>
        <v>1.0333817991127899E-2</v>
      </c>
      <c r="AG168" s="5">
        <f t="shared" si="192"/>
        <v>2.5351250353549018E-3</v>
      </c>
      <c r="AH168" s="5">
        <f t="shared" si="193"/>
        <v>8.9128204650904691E-4</v>
      </c>
      <c r="AI168" s="5">
        <f t="shared" si="194"/>
        <v>1.6778919294760713E-3</v>
      </c>
      <c r="AJ168" s="5">
        <f t="shared" si="195"/>
        <v>1.5793661153772371E-3</v>
      </c>
      <c r="AK168" s="5">
        <f t="shared" si="196"/>
        <v>9.9108382472152395E-4</v>
      </c>
      <c r="AL168" s="5">
        <f t="shared" si="197"/>
        <v>2.5850435995349353E-5</v>
      </c>
      <c r="AM168" s="5">
        <f t="shared" si="198"/>
        <v>1.4366466503310362E-2</v>
      </c>
      <c r="AN168" s="5">
        <f t="shared" si="199"/>
        <v>1.0573281511266819E-2</v>
      </c>
      <c r="AO168" s="5">
        <f t="shared" si="200"/>
        <v>3.8908064794755479E-3</v>
      </c>
      <c r="AP168" s="5">
        <f t="shared" si="201"/>
        <v>9.5450499731154477E-4</v>
      </c>
      <c r="AQ168" s="5">
        <f t="shared" si="202"/>
        <v>1.7562164708629738E-4</v>
      </c>
      <c r="AR168" s="5">
        <f t="shared" si="203"/>
        <v>1.3119128466984847E-4</v>
      </c>
      <c r="AS168" s="5">
        <f t="shared" si="204"/>
        <v>2.469754648680699E-4</v>
      </c>
      <c r="AT168" s="5">
        <f t="shared" si="205"/>
        <v>2.3247306557101695E-4</v>
      </c>
      <c r="AU168" s="5">
        <f t="shared" si="206"/>
        <v>1.4588149810712458E-4</v>
      </c>
      <c r="AV168" s="5">
        <f t="shared" si="207"/>
        <v>6.8657668269137107E-5</v>
      </c>
      <c r="AW168" s="5">
        <f t="shared" si="208"/>
        <v>9.9488762532829059E-7</v>
      </c>
      <c r="AX168" s="5">
        <f t="shared" si="209"/>
        <v>4.5076225300786643E-3</v>
      </c>
      <c r="AY168" s="5">
        <f t="shared" si="210"/>
        <v>3.3174728069750811E-3</v>
      </c>
      <c r="AZ168" s="5">
        <f t="shared" si="211"/>
        <v>1.2207794410002493E-3</v>
      </c>
      <c r="BA168" s="5">
        <f t="shared" si="212"/>
        <v>2.9948548795647064E-4</v>
      </c>
      <c r="BB168" s="5">
        <f t="shared" si="213"/>
        <v>5.5103047989796725E-5</v>
      </c>
      <c r="BC168" s="5">
        <f t="shared" si="214"/>
        <v>8.110832797900821E-6</v>
      </c>
      <c r="BD168" s="5">
        <f t="shared" si="215"/>
        <v>1.6092131217738031E-5</v>
      </c>
      <c r="BE168" s="5">
        <f t="shared" si="216"/>
        <v>3.0294402545264908E-5</v>
      </c>
      <c r="BF168" s="5">
        <f t="shared" si="217"/>
        <v>2.8515515227806966E-5</v>
      </c>
      <c r="BG168" s="5">
        <f t="shared" si="218"/>
        <v>1.789405611575343E-5</v>
      </c>
      <c r="BH168" s="5">
        <f t="shared" si="219"/>
        <v>8.4216585703181926E-6</v>
      </c>
      <c r="BI168" s="5">
        <f t="shared" si="220"/>
        <v>3.1708555116276439E-6</v>
      </c>
      <c r="BJ168" s="8">
        <f t="shared" si="221"/>
        <v>0.64271697585275245</v>
      </c>
      <c r="BK168" s="8">
        <f t="shared" si="222"/>
        <v>0.21811364339280764</v>
      </c>
      <c r="BL168" s="8">
        <f t="shared" si="223"/>
        <v>0.13435066587632991</v>
      </c>
      <c r="BM168" s="8">
        <f t="shared" si="224"/>
        <v>0.48292108507710724</v>
      </c>
      <c r="BN168" s="8">
        <f t="shared" si="225"/>
        <v>0.51378784687611878</v>
      </c>
    </row>
    <row r="169" spans="1:66" x14ac:dyDescent="0.25">
      <c r="A169" t="s">
        <v>27</v>
      </c>
      <c r="B169" t="s">
        <v>28</v>
      </c>
      <c r="C169" t="s">
        <v>296</v>
      </c>
      <c r="D169" t="s">
        <v>495</v>
      </c>
      <c r="E169">
        <f>VLOOKUP(A169,home!$A$2:$E$405,3,FALSE)</f>
        <v>1.30952380952381</v>
      </c>
      <c r="F169">
        <f>VLOOKUP(B169,home!$B$2:$E$405,3,FALSE)</f>
        <v>1.3</v>
      </c>
      <c r="G169">
        <f>VLOOKUP(C169,away!$B$2:$E$405,4,FALSE)</f>
        <v>1.53</v>
      </c>
      <c r="H169">
        <f>VLOOKUP(A169,away!$A$2:$E$405,3,FALSE)</f>
        <v>1.0904761904761899</v>
      </c>
      <c r="I169">
        <f>VLOOKUP(C169,away!$B$2:$E$405,3,FALSE)</f>
        <v>0.46</v>
      </c>
      <c r="J169">
        <f>VLOOKUP(B169,home!$B$2:$E$405,4,FALSE)</f>
        <v>0.83</v>
      </c>
      <c r="K169" s="3">
        <f t="shared" si="170"/>
        <v>2.6046428571428581</v>
      </c>
      <c r="L169" s="3">
        <f t="shared" si="171"/>
        <v>0.41634380952380934</v>
      </c>
      <c r="M169" s="5">
        <f t="shared" si="172"/>
        <v>4.8753091573015973E-2</v>
      </c>
      <c r="N169" s="5">
        <f t="shared" si="173"/>
        <v>0.12698439172928772</v>
      </c>
      <c r="O169" s="5">
        <f t="shared" si="174"/>
        <v>2.0298047871572595E-2</v>
      </c>
      <c r="P169" s="5">
        <f t="shared" si="175"/>
        <v>5.2869165402635351E-2</v>
      </c>
      <c r="Q169" s="5">
        <f t="shared" si="176"/>
        <v>0.16537449444315996</v>
      </c>
      <c r="R169" s="5">
        <f t="shared" si="177"/>
        <v>4.225483288373591E-3</v>
      </c>
      <c r="S169" s="5">
        <f t="shared" si="178"/>
        <v>1.4333186676915702E-2</v>
      </c>
      <c r="T169" s="5">
        <f t="shared" si="179"/>
        <v>6.8852647014539262E-2</v>
      </c>
      <c r="U169" s="5">
        <f t="shared" si="180"/>
        <v>1.1005874865038789E-2</v>
      </c>
      <c r="V169" s="5">
        <f t="shared" si="181"/>
        <v>1.7270326243682571E-3</v>
      </c>
      <c r="W169" s="5">
        <f t="shared" si="182"/>
        <v>0.1435804985683293</v>
      </c>
      <c r="X169" s="5">
        <f t="shared" si="183"/>
        <v>5.9778851747266069E-2</v>
      </c>
      <c r="Y169" s="5">
        <f t="shared" si="184"/>
        <v>1.2444277432707887E-2</v>
      </c>
      <c r="Z169" s="5">
        <f t="shared" si="185"/>
        <v>5.864179364535512E-4</v>
      </c>
      <c r="AA169" s="5">
        <f t="shared" si="186"/>
        <v>1.5274092894841968E-3</v>
      </c>
      <c r="AB169" s="5">
        <f t="shared" si="187"/>
        <v>1.9891778478943311E-3</v>
      </c>
      <c r="AC169" s="5">
        <f t="shared" si="188"/>
        <v>1.1705254288428759E-4</v>
      </c>
      <c r="AD169" s="5">
        <f t="shared" si="189"/>
        <v>9.3493980005252345E-2</v>
      </c>
      <c r="AE169" s="5">
        <f t="shared" si="190"/>
        <v>3.8925639802929617E-2</v>
      </c>
      <c r="AF169" s="5">
        <f t="shared" si="191"/>
        <v>8.1032245818516684E-3</v>
      </c>
      <c r="AG169" s="5">
        <f t="shared" si="192"/>
        <v>1.1245757972783666E-3</v>
      </c>
      <c r="AH169" s="5">
        <f t="shared" si="193"/>
        <v>6.1037869409040669E-5</v>
      </c>
      <c r="AI169" s="5">
        <f t="shared" si="194"/>
        <v>1.5898185057147633E-4</v>
      </c>
      <c r="AJ169" s="5">
        <f t="shared" si="195"/>
        <v>2.0704547075317458E-4</v>
      </c>
      <c r="AK169" s="5">
        <f t="shared" si="196"/>
        <v>1.7975983550034557E-4</v>
      </c>
      <c r="AL169" s="5">
        <f t="shared" si="197"/>
        <v>5.0773971872369921E-6</v>
      </c>
      <c r="AM169" s="5">
        <f t="shared" si="198"/>
        <v>4.8703685441307536E-2</v>
      </c>
      <c r="AN169" s="5">
        <f t="shared" si="199"/>
        <v>2.0277477934483267E-2</v>
      </c>
      <c r="AO169" s="5">
        <f t="shared" si="200"/>
        <v>4.2212012053888734E-3</v>
      </c>
      <c r="AP169" s="5">
        <f t="shared" si="201"/>
        <v>5.8582366353936643E-4</v>
      </c>
      <c r="AQ169" s="5">
        <f t="shared" si="202"/>
        <v>6.0976013946793543E-5</v>
      </c>
      <c r="AR169" s="5">
        <f t="shared" si="203"/>
        <v>5.0825478149953569E-6</v>
      </c>
      <c r="AS169" s="5">
        <f t="shared" si="204"/>
        <v>1.3238221862414698E-5</v>
      </c>
      <c r="AT169" s="5">
        <f t="shared" si="205"/>
        <v>1.7240420007605438E-5</v>
      </c>
      <c r="AU169" s="5">
        <f t="shared" si="206"/>
        <v>1.4968378942317439E-5</v>
      </c>
      <c r="AV169" s="5">
        <f t="shared" si="207"/>
        <v>9.7468203237786754E-6</v>
      </c>
      <c r="AW169" s="5">
        <f t="shared" si="208"/>
        <v>1.529462845020454E-7</v>
      </c>
      <c r="AX169" s="5">
        <f t="shared" si="209"/>
        <v>2.1142617733539044E-2</v>
      </c>
      <c r="AY169" s="5">
        <f t="shared" si="210"/>
        <v>8.8025980104872933E-3</v>
      </c>
      <c r="AZ169" s="5">
        <f t="shared" si="211"/>
        <v>1.8324535946964917E-3</v>
      </c>
      <c r="BA169" s="5">
        <f t="shared" si="212"/>
        <v>2.543102367971786E-4</v>
      </c>
      <c r="BB169" s="5">
        <f t="shared" si="213"/>
        <v>2.6470123197259847E-5</v>
      </c>
      <c r="BC169" s="5">
        <f t="shared" si="214"/>
        <v>2.2041343861023447E-6</v>
      </c>
      <c r="BD169" s="5">
        <f t="shared" si="215"/>
        <v>3.5268121989701311E-7</v>
      </c>
      <c r="BE169" s="5">
        <f t="shared" si="216"/>
        <v>9.1860862025318483E-7</v>
      </c>
      <c r="BF169" s="5">
        <f t="shared" si="217"/>
        <v>1.1963236906261573E-6</v>
      </c>
      <c r="BG169" s="5">
        <f t="shared" si="218"/>
        <v>1.0386653185400677E-6</v>
      </c>
      <c r="BH169" s="5">
        <f t="shared" si="219"/>
        <v>6.7633805072434981E-7</v>
      </c>
      <c r="BI169" s="5">
        <f t="shared" si="220"/>
        <v>3.5232381456662029E-7</v>
      </c>
      <c r="BJ169" s="8">
        <f t="shared" si="221"/>
        <v>0.82457239921437142</v>
      </c>
      <c r="BK169" s="8">
        <f t="shared" si="222"/>
        <v>0.12660720422749411</v>
      </c>
      <c r="BL169" s="8">
        <f t="shared" si="223"/>
        <v>3.9717629518263256E-2</v>
      </c>
      <c r="BM169" s="8">
        <f t="shared" si="224"/>
        <v>0.56417653152433422</v>
      </c>
      <c r="BN169" s="8">
        <f t="shared" si="225"/>
        <v>0.41850467430804517</v>
      </c>
    </row>
    <row r="170" spans="1:66" x14ac:dyDescent="0.25">
      <c r="A170" t="s">
        <v>27</v>
      </c>
      <c r="B170" t="s">
        <v>328</v>
      </c>
      <c r="C170" t="s">
        <v>188</v>
      </c>
      <c r="D170" t="s">
        <v>495</v>
      </c>
      <c r="E170">
        <f>VLOOKUP(A170,home!$A$2:$E$405,3,FALSE)</f>
        <v>1.30952380952381</v>
      </c>
      <c r="F170">
        <f>VLOOKUP(B170,home!$B$2:$E$405,3,FALSE)</f>
        <v>1.37</v>
      </c>
      <c r="G170">
        <f>VLOOKUP(C170,away!$B$2:$E$405,4,FALSE)</f>
        <v>0.69</v>
      </c>
      <c r="H170">
        <f>VLOOKUP(A170,away!$A$2:$E$405,3,FALSE)</f>
        <v>1.0904761904761899</v>
      </c>
      <c r="I170">
        <f>VLOOKUP(C170,away!$B$2:$E$405,3,FALSE)</f>
        <v>0.83</v>
      </c>
      <c r="J170">
        <f>VLOOKUP(B170,home!$B$2:$E$405,4,FALSE)</f>
        <v>0.64</v>
      </c>
      <c r="K170" s="3">
        <f t="shared" si="170"/>
        <v>1.2378928571428576</v>
      </c>
      <c r="L170" s="3">
        <f t="shared" si="171"/>
        <v>0.5792609523809521</v>
      </c>
      <c r="M170" s="5">
        <f t="shared" si="172"/>
        <v>0.16248756397527189</v>
      </c>
      <c r="N170" s="5">
        <f t="shared" si="173"/>
        <v>0.20114219481953222</v>
      </c>
      <c r="O170" s="5">
        <f t="shared" si="174"/>
        <v>9.4122701058376876E-2</v>
      </c>
      <c r="P170" s="5">
        <f t="shared" si="175"/>
        <v>0.11651381933515723</v>
      </c>
      <c r="Q170" s="5">
        <f t="shared" si="176"/>
        <v>0.12449624311856802</v>
      </c>
      <c r="R170" s="5">
        <f t="shared" si="177"/>
        <v>2.7260802727871514E-2</v>
      </c>
      <c r="S170" s="5">
        <f t="shared" si="178"/>
        <v>2.0886937073737587E-2</v>
      </c>
      <c r="T170" s="5">
        <f t="shared" si="179"/>
        <v>7.2115812356712258E-2</v>
      </c>
      <c r="U170" s="5">
        <f t="shared" si="180"/>
        <v>3.3745952976812682E-2</v>
      </c>
      <c r="V170" s="5">
        <f t="shared" si="181"/>
        <v>1.6641388513650714E-3</v>
      </c>
      <c r="W170" s="5">
        <f t="shared" si="182"/>
        <v>5.1371003365865323E-2</v>
      </c>
      <c r="X170" s="5">
        <f t="shared" si="183"/>
        <v>2.9757216334476238E-2</v>
      </c>
      <c r="Y170" s="5">
        <f t="shared" si="184"/>
        <v>8.618596737057364E-3</v>
      </c>
      <c r="Z170" s="5">
        <f t="shared" si="185"/>
        <v>5.2637061836053696E-3</v>
      </c>
      <c r="AA170" s="5">
        <f t="shared" si="186"/>
        <v>6.5159042867837785E-3</v>
      </c>
      <c r="AB170" s="5">
        <f t="shared" si="187"/>
        <v>4.0329956872180829E-3</v>
      </c>
      <c r="AC170" s="5">
        <f t="shared" si="188"/>
        <v>7.4580774342395984E-5</v>
      </c>
      <c r="AD170" s="5">
        <f t="shared" si="189"/>
        <v>1.5897949532716605E-2</v>
      </c>
      <c r="AE170" s="5">
        <f t="shared" si="190"/>
        <v>9.2090613872257317E-3</v>
      </c>
      <c r="AF170" s="5">
        <f t="shared" si="191"/>
        <v>2.6672248348495143E-3</v>
      </c>
      <c r="AG170" s="5">
        <f t="shared" si="192"/>
        <v>5.1500639934968573E-4</v>
      </c>
      <c r="AH170" s="5">
        <f t="shared" si="193"/>
        <v>7.6226486424218836E-4</v>
      </c>
      <c r="AI170" s="5">
        <f t="shared" si="194"/>
        <v>9.4360223069637507E-4</v>
      </c>
      <c r="AJ170" s="5">
        <f t="shared" si="195"/>
        <v>5.8403923068155487E-4</v>
      </c>
      <c r="AK170" s="5">
        <f t="shared" si="196"/>
        <v>2.4099266398396876E-4</v>
      </c>
      <c r="AL170" s="5">
        <f t="shared" si="197"/>
        <v>2.1391645378912771E-6</v>
      </c>
      <c r="AM170" s="5">
        <f t="shared" si="198"/>
        <v>3.9359916339534971E-3</v>
      </c>
      <c r="AN170" s="5">
        <f t="shared" si="199"/>
        <v>2.2799662624473625E-3</v>
      </c>
      <c r="AO170" s="5">
        <f t="shared" si="200"/>
        <v>6.6034771429084938E-4</v>
      </c>
      <c r="AP170" s="5">
        <f t="shared" si="201"/>
        <v>1.2750454862756741E-4</v>
      </c>
      <c r="AQ170" s="5">
        <f t="shared" si="202"/>
        <v>1.846460156772703E-5</v>
      </c>
      <c r="AR170" s="5">
        <f t="shared" si="203"/>
        <v>8.8310054245493473E-5</v>
      </c>
      <c r="AS170" s="5">
        <f t="shared" si="204"/>
        <v>1.0931838536439466E-4</v>
      </c>
      <c r="AT170" s="5">
        <f t="shared" si="205"/>
        <v>6.7662224198487239E-5</v>
      </c>
      <c r="AU170" s="5">
        <f t="shared" si="206"/>
        <v>2.7919528011235315E-5</v>
      </c>
      <c r="AV170" s="5">
        <f t="shared" si="207"/>
        <v>8.6403460749770374E-6</v>
      </c>
      <c r="AW170" s="5">
        <f t="shared" si="208"/>
        <v>4.2608770309402151E-8</v>
      </c>
      <c r="AX170" s="5">
        <f t="shared" si="209"/>
        <v>8.1205598824084691E-4</v>
      </c>
      <c r="AY170" s="5">
        <f t="shared" si="210"/>
        <v>4.703923251350482E-4</v>
      </c>
      <c r="AZ170" s="5">
        <f t="shared" si="211"/>
        <v>1.3623995312520923E-4</v>
      </c>
      <c r="BA170" s="5">
        <f t="shared" si="212"/>
        <v>2.6306161666548321E-5</v>
      </c>
      <c r="BB170" s="5">
        <f t="shared" si="213"/>
        <v>3.8095330651130189E-6</v>
      </c>
      <c r="BC170" s="5">
        <f t="shared" si="214"/>
        <v>4.4134275028481915E-7</v>
      </c>
      <c r="BD170" s="5">
        <f t="shared" si="215"/>
        <v>8.5257610211763426E-6</v>
      </c>
      <c r="BE170" s="5">
        <f t="shared" si="216"/>
        <v>1.0553978669821192E-5</v>
      </c>
      <c r="BF170" s="5">
        <f t="shared" si="217"/>
        <v>6.5323474049048655E-6</v>
      </c>
      <c r="BG170" s="5">
        <f t="shared" si="218"/>
        <v>2.6954487309691378E-6</v>
      </c>
      <c r="BH170" s="5">
        <f t="shared" si="219"/>
        <v>8.3416918271536952E-7</v>
      </c>
      <c r="BI170" s="5">
        <f t="shared" si="220"/>
        <v>2.0652241458640993E-7</v>
      </c>
      <c r="BJ170" s="8">
        <f t="shared" si="221"/>
        <v>0.52426182895122275</v>
      </c>
      <c r="BK170" s="8">
        <f t="shared" si="222"/>
        <v>0.30209957149954714</v>
      </c>
      <c r="BL170" s="8">
        <f t="shared" si="223"/>
        <v>0.16854045449198579</v>
      </c>
      <c r="BM170" s="8">
        <f t="shared" si="224"/>
        <v>0.27367188637521878</v>
      </c>
      <c r="BN170" s="8">
        <f t="shared" si="225"/>
        <v>0.72602332503477762</v>
      </c>
    </row>
    <row r="171" spans="1:66" x14ac:dyDescent="0.25">
      <c r="A171" t="s">
        <v>27</v>
      </c>
      <c r="B171" t="s">
        <v>186</v>
      </c>
      <c r="C171" t="s">
        <v>297</v>
      </c>
      <c r="D171" t="s">
        <v>495</v>
      </c>
      <c r="E171">
        <f>VLOOKUP(A171,home!$A$2:$E$405,3,FALSE)</f>
        <v>1.30952380952381</v>
      </c>
      <c r="F171">
        <f>VLOOKUP(B171,home!$B$2:$E$405,3,FALSE)</f>
        <v>1.37</v>
      </c>
      <c r="G171">
        <f>VLOOKUP(C171,away!$B$2:$E$405,4,FALSE)</f>
        <v>0.84</v>
      </c>
      <c r="H171">
        <f>VLOOKUP(A171,away!$A$2:$E$405,3,FALSE)</f>
        <v>1.0904761904761899</v>
      </c>
      <c r="I171">
        <f>VLOOKUP(C171,away!$B$2:$E$405,3,FALSE)</f>
        <v>0.76</v>
      </c>
      <c r="J171">
        <f>VLOOKUP(B171,home!$B$2:$E$405,4,FALSE)</f>
        <v>0.64</v>
      </c>
      <c r="K171" s="3">
        <f t="shared" si="170"/>
        <v>1.5070000000000006</v>
      </c>
      <c r="L171" s="3">
        <f t="shared" si="171"/>
        <v>0.53040761904761879</v>
      </c>
      <c r="M171" s="5">
        <f t="shared" si="172"/>
        <v>0.13036623213458329</v>
      </c>
      <c r="N171" s="5">
        <f t="shared" si="173"/>
        <v>0.19646191182681705</v>
      </c>
      <c r="O171" s="5">
        <f t="shared" si="174"/>
        <v>6.9147242790713478E-2</v>
      </c>
      <c r="P171" s="5">
        <f t="shared" si="175"/>
        <v>0.10420489488560525</v>
      </c>
      <c r="Q171" s="5">
        <f t="shared" si="176"/>
        <v>0.14803405056150676</v>
      </c>
      <c r="R171" s="5">
        <f t="shared" si="177"/>
        <v>1.8338112206164978E-2</v>
      </c>
      <c r="S171" s="5">
        <f t="shared" si="178"/>
        <v>2.0823375693849403E-2</v>
      </c>
      <c r="T171" s="5">
        <f t="shared" si="179"/>
        <v>7.8518388296303601E-2</v>
      </c>
      <c r="U171" s="5">
        <f t="shared" si="180"/>
        <v>2.763553509469063E-2</v>
      </c>
      <c r="V171" s="5">
        <f t="shared" si="181"/>
        <v>1.8494033137021384E-3</v>
      </c>
      <c r="W171" s="5">
        <f t="shared" si="182"/>
        <v>7.4362438065396899E-2</v>
      </c>
      <c r="X171" s="5">
        <f t="shared" si="183"/>
        <v>3.9442403720843185E-2</v>
      </c>
      <c r="Y171" s="5">
        <f t="shared" si="184"/>
        <v>1.0460275723543687E-2</v>
      </c>
      <c r="Z171" s="5">
        <f t="shared" si="185"/>
        <v>3.2422248110333478E-3</v>
      </c>
      <c r="AA171" s="5">
        <f t="shared" si="186"/>
        <v>4.8860327902272562E-3</v>
      </c>
      <c r="AB171" s="5">
        <f t="shared" si="187"/>
        <v>3.6816257074362402E-3</v>
      </c>
      <c r="AC171" s="5">
        <f t="shared" si="188"/>
        <v>9.2392060979828045E-5</v>
      </c>
      <c r="AD171" s="5">
        <f t="shared" si="189"/>
        <v>2.8016048541138299E-2</v>
      </c>
      <c r="AE171" s="5">
        <f t="shared" si="190"/>
        <v>1.4859925601827679E-2</v>
      </c>
      <c r="AF171" s="5">
        <f t="shared" si="191"/>
        <v>3.940908878845086E-3</v>
      </c>
      <c r="AG171" s="5">
        <f t="shared" si="192"/>
        <v>6.9676269843728096E-4</v>
      </c>
      <c r="AH171" s="5">
        <f t="shared" si="193"/>
        <v>4.2992518560932831E-4</v>
      </c>
      <c r="AI171" s="5">
        <f t="shared" si="194"/>
        <v>6.4789725471325801E-4</v>
      </c>
      <c r="AJ171" s="5">
        <f t="shared" si="195"/>
        <v>4.881905814264402E-4</v>
      </c>
      <c r="AK171" s="5">
        <f t="shared" si="196"/>
        <v>2.4523440206988183E-4</v>
      </c>
      <c r="AL171" s="5">
        <f t="shared" si="197"/>
        <v>2.9540487118560803E-6</v>
      </c>
      <c r="AM171" s="5">
        <f t="shared" si="198"/>
        <v>8.4440370302990859E-3</v>
      </c>
      <c r="AN171" s="5">
        <f t="shared" si="199"/>
        <v>4.4787815763908632E-3</v>
      </c>
      <c r="AO171" s="5">
        <f t="shared" si="200"/>
        <v>1.187789936083909E-3</v>
      </c>
      <c r="AP171" s="5">
        <f t="shared" si="201"/>
        <v>2.1000427730899653E-4</v>
      </c>
      <c r="AQ171" s="5">
        <f t="shared" si="202"/>
        <v>2.7846967179320178E-5</v>
      </c>
      <c r="AR171" s="5">
        <f t="shared" si="203"/>
        <v>4.5607118813529889E-5</v>
      </c>
      <c r="AS171" s="5">
        <f t="shared" si="204"/>
        <v>6.8729928051989558E-5</v>
      </c>
      <c r="AT171" s="5">
        <f t="shared" si="205"/>
        <v>5.1788000787174165E-5</v>
      </c>
      <c r="AU171" s="5">
        <f t="shared" si="206"/>
        <v>2.6014839062090497E-5</v>
      </c>
      <c r="AV171" s="5">
        <f t="shared" si="207"/>
        <v>9.8010906166426006E-6</v>
      </c>
      <c r="AW171" s="5">
        <f t="shared" si="208"/>
        <v>6.5590079592112455E-8</v>
      </c>
      <c r="AX171" s="5">
        <f t="shared" si="209"/>
        <v>2.1208606341101216E-3</v>
      </c>
      <c r="AY171" s="5">
        <f t="shared" si="210"/>
        <v>1.1249206392701726E-3</v>
      </c>
      <c r="AZ171" s="5">
        <f t="shared" si="211"/>
        <v>2.9833323894640868E-4</v>
      </c>
      <c r="BA171" s="5">
        <f t="shared" si="212"/>
        <v>5.2746074317443E-5</v>
      </c>
      <c r="BB171" s="5">
        <f t="shared" si="213"/>
        <v>6.9942299232059223E-6</v>
      </c>
      <c r="BC171" s="5">
        <f t="shared" si="214"/>
        <v>7.4195856812785264E-7</v>
      </c>
      <c r="BD171" s="5">
        <f t="shared" si="215"/>
        <v>4.031727216917708E-6</v>
      </c>
      <c r="BE171" s="5">
        <f t="shared" si="216"/>
        <v>6.0758129158949876E-6</v>
      </c>
      <c r="BF171" s="5">
        <f t="shared" si="217"/>
        <v>4.5781250321268758E-6</v>
      </c>
      <c r="BG171" s="5">
        <f t="shared" si="218"/>
        <v>2.2997448078050678E-6</v>
      </c>
      <c r="BH171" s="5">
        <f t="shared" si="219"/>
        <v>8.664288563405598E-7</v>
      </c>
      <c r="BI171" s="5">
        <f t="shared" si="220"/>
        <v>2.6114165730104477E-7</v>
      </c>
      <c r="BJ171" s="8">
        <f t="shared" si="221"/>
        <v>0.61274617047705726</v>
      </c>
      <c r="BK171" s="8">
        <f t="shared" si="222"/>
        <v>0.25846417277670197</v>
      </c>
      <c r="BL171" s="8">
        <f t="shared" si="223"/>
        <v>0.12571984997086927</v>
      </c>
      <c r="BM171" s="8">
        <f t="shared" si="224"/>
        <v>0.3324951185810805</v>
      </c>
      <c r="BN171" s="8">
        <f t="shared" si="225"/>
        <v>0.66655244440539085</v>
      </c>
    </row>
    <row r="172" spans="1:66" x14ac:dyDescent="0.25">
      <c r="A172" t="s">
        <v>196</v>
      </c>
      <c r="B172" t="s">
        <v>303</v>
      </c>
      <c r="C172" t="s">
        <v>305</v>
      </c>
      <c r="D172" t="s">
        <v>495</v>
      </c>
      <c r="E172">
        <f>VLOOKUP(A172,home!$A$2:$E$405,3,FALSE)</f>
        <v>1.58378378378378</v>
      </c>
      <c r="F172">
        <f>VLOOKUP(B172,home!$B$2:$E$405,3,FALSE)</f>
        <v>0.8</v>
      </c>
      <c r="G172">
        <f>VLOOKUP(C172,away!$B$2:$E$405,4,FALSE)</f>
        <v>0.92</v>
      </c>
      <c r="H172">
        <f>VLOOKUP(A172,away!$A$2:$E$405,3,FALSE)</f>
        <v>1.48648648648649</v>
      </c>
      <c r="I172">
        <f>VLOOKUP(C172,away!$B$2:$E$405,3,FALSE)</f>
        <v>0.75</v>
      </c>
      <c r="J172">
        <f>VLOOKUP(B172,home!$B$2:$E$405,4,FALSE)</f>
        <v>0.92</v>
      </c>
      <c r="K172" s="3">
        <f t="shared" si="170"/>
        <v>1.1656648648648622</v>
      </c>
      <c r="L172" s="3">
        <f t="shared" si="171"/>
        <v>1.0256756756756782</v>
      </c>
      <c r="M172" s="5">
        <f t="shared" si="172"/>
        <v>0.11176682019365931</v>
      </c>
      <c r="N172" s="5">
        <f t="shared" si="173"/>
        <v>0.13028265535741723</v>
      </c>
      <c r="O172" s="5">
        <f t="shared" si="174"/>
        <v>0.11463650882025356</v>
      </c>
      <c r="P172" s="5">
        <f t="shared" si="175"/>
        <v>0.13362775056254045</v>
      </c>
      <c r="Q172" s="5">
        <f t="shared" si="176"/>
        <v>7.5932956925719622E-2</v>
      </c>
      <c r="R172" s="5">
        <f t="shared" si="177"/>
        <v>5.8789939320657195E-2</v>
      </c>
      <c r="S172" s="5">
        <f t="shared" si="178"/>
        <v>3.9941137471444205E-2</v>
      </c>
      <c r="T172" s="5">
        <f t="shared" si="179"/>
        <v>7.7882586900839643E-2</v>
      </c>
      <c r="U172" s="5">
        <f t="shared" si="180"/>
        <v>6.8529366673627315E-2</v>
      </c>
      <c r="V172" s="5">
        <f t="shared" si="181"/>
        <v>5.3059320248376599E-3</v>
      </c>
      <c r="W172" s="5">
        <f t="shared" si="182"/>
        <v>2.9504126657869455E-2</v>
      </c>
      <c r="X172" s="5">
        <f t="shared" si="183"/>
        <v>3.0261665045031045E-2</v>
      </c>
      <c r="Y172" s="5">
        <f t="shared" si="184"/>
        <v>1.5519326871066632E-2</v>
      </c>
      <c r="Z172" s="5">
        <f t="shared" si="185"/>
        <v>2.0099803578549066E-2</v>
      </c>
      <c r="AA172" s="5">
        <f t="shared" si="186"/>
        <v>2.3429634822199671E-2</v>
      </c>
      <c r="AB172" s="5">
        <f t="shared" si="187"/>
        <v>1.3655551054426231E-2</v>
      </c>
      <c r="AC172" s="5">
        <f t="shared" si="188"/>
        <v>3.9648381329107619E-4</v>
      </c>
      <c r="AD172" s="5">
        <f t="shared" si="189"/>
        <v>8.5979809534002926E-3</v>
      </c>
      <c r="AE172" s="5">
        <f t="shared" si="190"/>
        <v>8.8187399238254579E-3</v>
      </c>
      <c r="AF172" s="5">
        <f t="shared" si="191"/>
        <v>4.5225835149888772E-3</v>
      </c>
      <c r="AG172" s="5">
        <f t="shared" si="192"/>
        <v>1.5462346341786337E-3</v>
      </c>
      <c r="AH172" s="5">
        <f t="shared" si="193"/>
        <v>5.153969904094181E-3</v>
      </c>
      <c r="AI172" s="5">
        <f t="shared" si="194"/>
        <v>6.0078016317735095E-3</v>
      </c>
      <c r="AJ172" s="5">
        <f t="shared" si="195"/>
        <v>3.501541638618085E-3</v>
      </c>
      <c r="AK172" s="5">
        <f t="shared" si="196"/>
        <v>1.3605413536661461E-3</v>
      </c>
      <c r="AL172" s="5">
        <f t="shared" si="197"/>
        <v>1.8961348283057088E-5</v>
      </c>
      <c r="AM172" s="5">
        <f t="shared" si="198"/>
        <v>2.0044728612312024E-3</v>
      </c>
      <c r="AN172" s="5">
        <f t="shared" si="199"/>
        <v>2.0559390563168736E-3</v>
      </c>
      <c r="AO172" s="5">
        <f t="shared" si="200"/>
        <v>1.0543633403679125E-3</v>
      </c>
      <c r="AP172" s="5">
        <f t="shared" si="201"/>
        <v>3.6047827717984132E-4</v>
      </c>
      <c r="AQ172" s="5">
        <f t="shared" si="202"/>
        <v>9.2433450128209514E-5</v>
      </c>
      <c r="AR172" s="5">
        <f t="shared" si="203"/>
        <v>1.0572603127587822E-3</v>
      </c>
      <c r="AS172" s="5">
        <f t="shared" si="204"/>
        <v>1.2324111995989477E-3</v>
      </c>
      <c r="AT172" s="5">
        <f t="shared" si="205"/>
        <v>7.1828921721922546E-4</v>
      </c>
      <c r="AU172" s="5">
        <f t="shared" si="206"/>
        <v>2.790948344412454E-4</v>
      </c>
      <c r="AV172" s="5">
        <f t="shared" si="207"/>
        <v>8.1332760618358838E-5</v>
      </c>
      <c r="AW172" s="5">
        <f t="shared" si="208"/>
        <v>6.2972433597504711E-7</v>
      </c>
      <c r="AX172" s="5">
        <f t="shared" si="209"/>
        <v>3.8942393115205879E-4</v>
      </c>
      <c r="AY172" s="5">
        <f t="shared" si="210"/>
        <v>3.9942265370866676E-4</v>
      </c>
      <c r="AZ172" s="5">
        <f t="shared" si="211"/>
        <v>2.0483905011140456E-4</v>
      </c>
      <c r="BA172" s="5">
        <f t="shared" si="212"/>
        <v>7.003281037592634E-5</v>
      </c>
      <c r="BB172" s="5">
        <f t="shared" si="213"/>
        <v>1.795773752544872E-5</v>
      </c>
      <c r="BC172" s="5">
        <f t="shared" si="214"/>
        <v>3.6837629140042205E-6</v>
      </c>
      <c r="BD172" s="5">
        <f t="shared" si="215"/>
        <v>1.8073436427565705E-4</v>
      </c>
      <c r="BE172" s="5">
        <f t="shared" si="216"/>
        <v>2.1067569830982054E-4</v>
      </c>
      <c r="BF172" s="5">
        <f t="shared" si="217"/>
        <v>1.2278862970031379E-4</v>
      </c>
      <c r="BG172" s="5">
        <f t="shared" si="218"/>
        <v>4.7710130482185965E-5</v>
      </c>
      <c r="BH172" s="5">
        <f t="shared" si="219"/>
        <v>1.3903505700300558E-5</v>
      </c>
      <c r="BI172" s="5">
        <f t="shared" si="220"/>
        <v>3.2413656186577385E-6</v>
      </c>
      <c r="BJ172" s="8">
        <f t="shared" si="221"/>
        <v>0.38952190371534834</v>
      </c>
      <c r="BK172" s="8">
        <f t="shared" si="222"/>
        <v>0.29145650806776441</v>
      </c>
      <c r="BL172" s="8">
        <f t="shared" si="223"/>
        <v>0.29901229723803929</v>
      </c>
      <c r="BM172" s="8">
        <f t="shared" si="224"/>
        <v>0.37465508849008106</v>
      </c>
      <c r="BN172" s="8">
        <f t="shared" si="225"/>
        <v>0.62503663118024744</v>
      </c>
    </row>
    <row r="173" spans="1:66" x14ac:dyDescent="0.25">
      <c r="A173" t="s">
        <v>196</v>
      </c>
      <c r="B173" t="s">
        <v>307</v>
      </c>
      <c r="C173" t="s">
        <v>200</v>
      </c>
      <c r="D173" t="s">
        <v>495</v>
      </c>
      <c r="E173">
        <f>VLOOKUP(A173,home!$A$2:$E$405,3,FALSE)</f>
        <v>1.58378378378378</v>
      </c>
      <c r="F173">
        <f>VLOOKUP(B173,home!$B$2:$E$405,3,FALSE)</f>
        <v>1.1399999999999999</v>
      </c>
      <c r="G173">
        <f>VLOOKUP(C173,away!$B$2:$E$405,4,FALSE)</f>
        <v>0.92</v>
      </c>
      <c r="H173">
        <f>VLOOKUP(A173,away!$A$2:$E$405,3,FALSE)</f>
        <v>1.48648648648649</v>
      </c>
      <c r="I173">
        <f>VLOOKUP(C173,away!$B$2:$E$405,3,FALSE)</f>
        <v>1.43</v>
      </c>
      <c r="J173">
        <f>VLOOKUP(B173,home!$B$2:$E$405,4,FALSE)</f>
        <v>0.61</v>
      </c>
      <c r="K173" s="3">
        <f t="shared" si="170"/>
        <v>1.6610724324324286</v>
      </c>
      <c r="L173" s="3">
        <f t="shared" si="171"/>
        <v>1.296662162162165</v>
      </c>
      <c r="M173" s="5">
        <f t="shared" si="172"/>
        <v>5.1936441097196452E-2</v>
      </c>
      <c r="N173" s="5">
        <f t="shared" si="173"/>
        <v>8.6270190545203657E-2</v>
      </c>
      <c r="O173" s="5">
        <f t="shared" si="174"/>
        <v>6.7344018008098666E-2</v>
      </c>
      <c r="P173" s="5">
        <f t="shared" si="175"/>
        <v>0.11186329180248572</v>
      </c>
      <c r="Q173" s="5">
        <f t="shared" si="176"/>
        <v>7.1650517627665278E-2</v>
      </c>
      <c r="R173" s="5">
        <f t="shared" si="177"/>
        <v>4.3661219999534512E-2</v>
      </c>
      <c r="S173" s="5">
        <f t="shared" si="178"/>
        <v>6.0234181378879439E-2</v>
      </c>
      <c r="T173" s="5">
        <f t="shared" si="179"/>
        <v>9.2906515107126775E-2</v>
      </c>
      <c r="U173" s="5">
        <f t="shared" si="180"/>
        <v>7.2524448907594186E-2</v>
      </c>
      <c r="V173" s="5">
        <f t="shared" si="181"/>
        <v>1.4415041979354948E-2</v>
      </c>
      <c r="W173" s="5">
        <f t="shared" si="182"/>
        <v>3.96722332002762E-2</v>
      </c>
      <c r="X173" s="5">
        <f t="shared" si="183"/>
        <v>5.1441483679271753E-2</v>
      </c>
      <c r="Y173" s="5">
        <f t="shared" si="184"/>
        <v>3.3351112726197125E-2</v>
      </c>
      <c r="Z173" s="5">
        <f t="shared" si="185"/>
        <v>1.8871283975744786E-2</v>
      </c>
      <c r="AA173" s="5">
        <f t="shared" si="186"/>
        <v>3.1346569576713501E-2</v>
      </c>
      <c r="AB173" s="5">
        <f t="shared" si="187"/>
        <v>2.6034461287601934E-2</v>
      </c>
      <c r="AC173" s="5">
        <f t="shared" si="188"/>
        <v>1.9404896798087376E-3</v>
      </c>
      <c r="AD173" s="5">
        <f t="shared" si="189"/>
        <v>1.6474613225502338E-2</v>
      </c>
      <c r="AE173" s="5">
        <f t="shared" si="190"/>
        <v>2.136200760576526E-2</v>
      </c>
      <c r="AF173" s="5">
        <f t="shared" si="191"/>
        <v>1.3849653485108101E-2</v>
      </c>
      <c r="AG173" s="5">
        <f t="shared" si="192"/>
        <v>5.9861072110656754E-3</v>
      </c>
      <c r="AH173" s="5">
        <f t="shared" si="193"/>
        <v>6.1174199706913656E-3</v>
      </c>
      <c r="AI173" s="5">
        <f t="shared" si="194"/>
        <v>1.0161477670927023E-2</v>
      </c>
      <c r="AJ173" s="5">
        <f t="shared" si="195"/>
        <v>8.4394752159772796E-3</v>
      </c>
      <c r="AK173" s="5">
        <f t="shared" si="196"/>
        <v>4.6728598751521926E-3</v>
      </c>
      <c r="AL173" s="5">
        <f t="shared" si="197"/>
        <v>1.6718093015724502E-4</v>
      </c>
      <c r="AM173" s="5">
        <f t="shared" si="198"/>
        <v>5.4731051727737214E-3</v>
      </c>
      <c r="AN173" s="5">
        <f t="shared" si="199"/>
        <v>7.0967683870697025E-3</v>
      </c>
      <c r="AO173" s="5">
        <f t="shared" si="200"/>
        <v>4.6010555205709515E-3</v>
      </c>
      <c r="AP173" s="5">
        <f t="shared" si="201"/>
        <v>1.9886715331772311E-3</v>
      </c>
      <c r="AQ173" s="5">
        <f t="shared" si="202"/>
        <v>6.4465878250998432E-4</v>
      </c>
      <c r="AR173" s="5">
        <f t="shared" si="203"/>
        <v>1.5864454012101345E-3</v>
      </c>
      <c r="AS173" s="5">
        <f t="shared" si="204"/>
        <v>2.6352007215093582E-3</v>
      </c>
      <c r="AT173" s="5">
        <f t="shared" si="205"/>
        <v>2.1886296362126204E-3</v>
      </c>
      <c r="AU173" s="5">
        <f t="shared" si="206"/>
        <v>1.2118241178391332E-3</v>
      </c>
      <c r="AV173" s="5">
        <f t="shared" si="207"/>
        <v>5.0323190877483287E-4</v>
      </c>
      <c r="AW173" s="5">
        <f t="shared" si="208"/>
        <v>1.000229467387313E-5</v>
      </c>
      <c r="AX173" s="5">
        <f t="shared" si="209"/>
        <v>1.5152040203829592E-3</v>
      </c>
      <c r="AY173" s="5">
        <f t="shared" si="210"/>
        <v>1.9647077211865727E-3</v>
      </c>
      <c r="AZ173" s="5">
        <f t="shared" si="211"/>
        <v>1.2737810808852411E-3</v>
      </c>
      <c r="BA173" s="5">
        <f t="shared" si="212"/>
        <v>5.5055457682063854E-4</v>
      </c>
      <c r="BB173" s="5">
        <f t="shared" si="213"/>
        <v>1.7847082199213131E-4</v>
      </c>
      <c r="BC173" s="5">
        <f t="shared" si="214"/>
        <v>4.6283272385435161E-5</v>
      </c>
      <c r="BD173" s="5">
        <f t="shared" si="215"/>
        <v>3.4284728734755939E-4</v>
      </c>
      <c r="BE173" s="5">
        <f t="shared" si="216"/>
        <v>5.6949417754727021E-4</v>
      </c>
      <c r="BF173" s="5">
        <f t="shared" si="217"/>
        <v>4.7298553937727487E-4</v>
      </c>
      <c r="BG173" s="5">
        <f t="shared" si="218"/>
        <v>2.6188774679959144E-4</v>
      </c>
      <c r="BH173" s="5">
        <f t="shared" si="219"/>
        <v>1.0875362915016136E-4</v>
      </c>
      <c r="BI173" s="5">
        <f t="shared" si="220"/>
        <v>3.6129531061662533E-5</v>
      </c>
      <c r="BJ173" s="8">
        <f t="shared" si="221"/>
        <v>0.45829769530293657</v>
      </c>
      <c r="BK173" s="8">
        <f t="shared" si="222"/>
        <v>0.2425213345890691</v>
      </c>
      <c r="BL173" s="8">
        <f t="shared" si="223"/>
        <v>0.28021938020912024</v>
      </c>
      <c r="BM173" s="8">
        <f t="shared" si="224"/>
        <v>0.56522930957017414</v>
      </c>
      <c r="BN173" s="8">
        <f t="shared" si="225"/>
        <v>0.43272567908018433</v>
      </c>
    </row>
    <row r="174" spans="1:66" x14ac:dyDescent="0.25">
      <c r="A174" t="s">
        <v>196</v>
      </c>
      <c r="B174" t="s">
        <v>301</v>
      </c>
      <c r="C174" t="s">
        <v>197</v>
      </c>
      <c r="D174" t="s">
        <v>495</v>
      </c>
      <c r="E174">
        <f>VLOOKUP(A174,home!$A$2:$E$405,3,FALSE)</f>
        <v>1.58378378378378</v>
      </c>
      <c r="F174">
        <f>VLOOKUP(B174,home!$B$2:$E$405,3,FALSE)</f>
        <v>0.95</v>
      </c>
      <c r="G174">
        <f>VLOOKUP(C174,away!$B$2:$E$405,4,FALSE)</f>
        <v>1.2</v>
      </c>
      <c r="H174">
        <f>VLOOKUP(A174,away!$A$2:$E$405,3,FALSE)</f>
        <v>1.48648648648649</v>
      </c>
      <c r="I174">
        <f>VLOOKUP(C174,away!$B$2:$E$405,3,FALSE)</f>
        <v>0.25</v>
      </c>
      <c r="J174">
        <f>VLOOKUP(B174,home!$B$2:$E$405,4,FALSE)</f>
        <v>1.41</v>
      </c>
      <c r="K174" s="3">
        <f t="shared" si="170"/>
        <v>1.805513513513509</v>
      </c>
      <c r="L174" s="3">
        <f t="shared" si="171"/>
        <v>0.52398648648648771</v>
      </c>
      <c r="M174" s="5">
        <f t="shared" si="172"/>
        <v>9.7344407127073485E-2</v>
      </c>
      <c r="N174" s="5">
        <f t="shared" si="173"/>
        <v>0.17575664253289189</v>
      </c>
      <c r="O174" s="5">
        <f t="shared" si="174"/>
        <v>5.1007153869625441E-2</v>
      </c>
      <c r="P174" s="5">
        <f t="shared" si="175"/>
        <v>9.2094105597471609E-2</v>
      </c>
      <c r="Q174" s="5">
        <f t="shared" si="176"/>
        <v>0.1586654965914498</v>
      </c>
      <c r="R174" s="5">
        <f t="shared" si="177"/>
        <v>1.3363529670910345E-2</v>
      </c>
      <c r="S174" s="5">
        <f t="shared" si="178"/>
        <v>2.178174518728828E-2</v>
      </c>
      <c r="T174" s="5">
        <f t="shared" si="179"/>
        <v>8.3138576085587557E-2</v>
      </c>
      <c r="U174" s="5">
        <f t="shared" si="180"/>
        <v>2.4128033409067363E-2</v>
      </c>
      <c r="V174" s="5">
        <f t="shared" si="181"/>
        <v>2.2896599821620412E-3</v>
      </c>
      <c r="W174" s="5">
        <f t="shared" si="182"/>
        <v>9.5490899408064711E-2</v>
      </c>
      <c r="X174" s="5">
        <f t="shared" si="183"/>
        <v>5.0035940872266454E-2</v>
      </c>
      <c r="Y174" s="5">
        <f t="shared" si="184"/>
        <v>1.3109078427852272E-2</v>
      </c>
      <c r="Z174" s="5">
        <f t="shared" si="185"/>
        <v>2.3341029864394143E-3</v>
      </c>
      <c r="AA174" s="5">
        <f t="shared" si="186"/>
        <v>4.2142544839486006E-3</v>
      </c>
      <c r="AB174" s="5">
        <f t="shared" si="187"/>
        <v>3.8044467100770505E-3</v>
      </c>
      <c r="AC174" s="5">
        <f t="shared" si="188"/>
        <v>1.3538540271776584E-4</v>
      </c>
      <c r="AD174" s="5">
        <f t="shared" si="189"/>
        <v>4.3102527324705001E-2</v>
      </c>
      <c r="AE174" s="5">
        <f t="shared" si="190"/>
        <v>2.2585141851560003E-2</v>
      </c>
      <c r="AF174" s="5">
        <f t="shared" si="191"/>
        <v>5.9171545627989272E-3</v>
      </c>
      <c r="AG174" s="5">
        <f t="shared" si="192"/>
        <v>1.0335030097861665E-3</v>
      </c>
      <c r="AH174" s="5">
        <f t="shared" si="193"/>
        <v>3.0575960574050161E-4</v>
      </c>
      <c r="AI174" s="5">
        <f t="shared" si="194"/>
        <v>5.5205310005103825E-4</v>
      </c>
      <c r="AJ174" s="5">
        <f t="shared" si="195"/>
        <v>4.9836966615958759E-4</v>
      </c>
      <c r="AK174" s="5">
        <f t="shared" si="196"/>
        <v>2.9993772232545044E-4</v>
      </c>
      <c r="AL174" s="5">
        <f t="shared" si="197"/>
        <v>5.123333920137869E-6</v>
      </c>
      <c r="AM174" s="5">
        <f t="shared" si="198"/>
        <v>1.5564439110268035E-2</v>
      </c>
      <c r="AN174" s="5">
        <f t="shared" si="199"/>
        <v>8.155555763522223E-3</v>
      </c>
      <c r="AO174" s="5">
        <f t="shared" si="200"/>
        <v>2.1367005049363168E-3</v>
      </c>
      <c r="AP174" s="5">
        <f t="shared" si="201"/>
        <v>3.7320073008516172E-4</v>
      </c>
      <c r="AQ174" s="5">
        <f t="shared" si="202"/>
        <v>4.8888034827878967E-5</v>
      </c>
      <c r="AR174" s="5">
        <f t="shared" si="203"/>
        <v>3.2042780304291832E-5</v>
      </c>
      <c r="AS174" s="5">
        <f t="shared" si="204"/>
        <v>5.7853672849943408E-5</v>
      </c>
      <c r="AT174" s="5">
        <f t="shared" si="205"/>
        <v>5.222779406848123E-5</v>
      </c>
      <c r="AU174" s="5">
        <f t="shared" si="206"/>
        <v>3.1432662657214508E-5</v>
      </c>
      <c r="AV174" s="5">
        <f t="shared" si="207"/>
        <v>1.4188024298328063E-5</v>
      </c>
      <c r="AW174" s="5">
        <f t="shared" si="208"/>
        <v>1.3463903547819286E-7</v>
      </c>
      <c r="AX174" s="5">
        <f t="shared" si="209"/>
        <v>4.683634190641185E-3</v>
      </c>
      <c r="AY174" s="5">
        <f t="shared" si="210"/>
        <v>2.4541610235420592E-3</v>
      </c>
      <c r="AZ174" s="5">
        <f t="shared" si="211"/>
        <v>6.42973605998943E-4</v>
      </c>
      <c r="BA174" s="5">
        <f t="shared" si="212"/>
        <v>1.1230316023697783E-4</v>
      </c>
      <c r="BB174" s="5">
        <f t="shared" si="213"/>
        <v>1.4711334588475758E-5</v>
      </c>
      <c r="BC174" s="5">
        <f t="shared" si="214"/>
        <v>1.5417081045085105E-6</v>
      </c>
      <c r="BD174" s="5">
        <f t="shared" si="215"/>
        <v>2.7983306448173844E-6</v>
      </c>
      <c r="BE174" s="5">
        <f t="shared" si="216"/>
        <v>5.0524237944967592E-6</v>
      </c>
      <c r="BF174" s="5">
        <f t="shared" si="217"/>
        <v>4.5611097184805507E-6</v>
      </c>
      <c r="BG174" s="5">
        <f t="shared" si="218"/>
        <v>2.7450484111114762E-6</v>
      </c>
      <c r="BH174" s="5">
        <f t="shared" si="219"/>
        <v>1.2390555003776395E-6</v>
      </c>
      <c r="BI174" s="5">
        <f t="shared" si="220"/>
        <v>4.4742628998501426E-7</v>
      </c>
      <c r="BJ174" s="8">
        <f t="shared" si="221"/>
        <v>0.68302306983371475</v>
      </c>
      <c r="BK174" s="8">
        <f t="shared" si="222"/>
        <v>0.2161045876541754</v>
      </c>
      <c r="BL174" s="8">
        <f t="shared" si="223"/>
        <v>9.8378126566442903E-2</v>
      </c>
      <c r="BM174" s="8">
        <f t="shared" si="224"/>
        <v>0.40915452526684309</v>
      </c>
      <c r="BN174" s="8">
        <f t="shared" si="225"/>
        <v>0.58823133538942263</v>
      </c>
    </row>
    <row r="175" spans="1:66" x14ac:dyDescent="0.25">
      <c r="A175" t="s">
        <v>196</v>
      </c>
      <c r="B175" t="s">
        <v>205</v>
      </c>
      <c r="C175" t="s">
        <v>306</v>
      </c>
      <c r="D175" t="s">
        <v>495</v>
      </c>
      <c r="E175">
        <f>VLOOKUP(A175,home!$A$2:$E$405,3,FALSE)</f>
        <v>1.58378378378378</v>
      </c>
      <c r="F175">
        <f>VLOOKUP(B175,home!$B$2:$E$405,3,FALSE)</f>
        <v>1.1399999999999999</v>
      </c>
      <c r="G175">
        <f>VLOOKUP(C175,away!$B$2:$E$405,4,FALSE)</f>
        <v>0.38</v>
      </c>
      <c r="H175">
        <f>VLOOKUP(A175,away!$A$2:$E$405,3,FALSE)</f>
        <v>1.48648648648649</v>
      </c>
      <c r="I175">
        <f>VLOOKUP(C175,away!$B$2:$E$405,3,FALSE)</f>
        <v>2.21</v>
      </c>
      <c r="J175">
        <f>VLOOKUP(B175,home!$B$2:$E$405,4,FALSE)</f>
        <v>0.94</v>
      </c>
      <c r="K175" s="3">
        <f t="shared" si="170"/>
        <v>0.68609513513513354</v>
      </c>
      <c r="L175" s="3">
        <f t="shared" si="171"/>
        <v>3.0880270270270338</v>
      </c>
      <c r="M175" s="5">
        <f t="shared" si="172"/>
        <v>2.2957234528223434E-2</v>
      </c>
      <c r="N175" s="5">
        <f t="shared" si="173"/>
        <v>1.5750846925970414E-2</v>
      </c>
      <c r="O175" s="5">
        <f t="shared" si="174"/>
        <v>7.089256068895218E-2</v>
      </c>
      <c r="P175" s="5">
        <f t="shared" si="175"/>
        <v>4.8639041005962308E-2</v>
      </c>
      <c r="Q175" s="5">
        <f t="shared" si="176"/>
        <v>5.403289725083236E-3</v>
      </c>
      <c r="R175" s="5">
        <f t="shared" si="177"/>
        <v>0.1094590717113193</v>
      </c>
      <c r="S175" s="5">
        <f t="shared" si="178"/>
        <v>2.5762644745725375E-2</v>
      </c>
      <c r="T175" s="5">
        <f t="shared" si="179"/>
        <v>1.6685504705914504E-2</v>
      </c>
      <c r="U175" s="5">
        <f t="shared" si="180"/>
        <v>7.5099336597543892E-2</v>
      </c>
      <c r="V175" s="5">
        <f t="shared" si="181"/>
        <v>6.0647564916064614E-3</v>
      </c>
      <c r="W175" s="5">
        <f t="shared" si="182"/>
        <v>1.2357235980350869E-3</v>
      </c>
      <c r="X175" s="5">
        <f t="shared" si="183"/>
        <v>3.8159478686674389E-3</v>
      </c>
      <c r="Y175" s="5">
        <f t="shared" si="184"/>
        <v>5.8918750760856287E-3</v>
      </c>
      <c r="Z175" s="5">
        <f t="shared" si="185"/>
        <v>0.11267085726594808</v>
      </c>
      <c r="AA175" s="5">
        <f t="shared" si="186"/>
        <v>7.7302927041671993E-2</v>
      </c>
      <c r="AB175" s="5">
        <f t="shared" si="187"/>
        <v>2.6518581087498654E-2</v>
      </c>
      <c r="AC175" s="5">
        <f t="shared" si="188"/>
        <v>8.0308001417748044E-4</v>
      </c>
      <c r="AD175" s="5">
        <f t="shared" si="189"/>
        <v>2.1195598724588907E-4</v>
      </c>
      <c r="AE175" s="5">
        <f t="shared" si="190"/>
        <v>6.5452581715550275E-4</v>
      </c>
      <c r="AF175" s="5">
        <f t="shared" si="191"/>
        <v>1.0105967066315737E-3</v>
      </c>
      <c r="AG175" s="5">
        <f t="shared" si="192"/>
        <v>1.0402499811676034E-3</v>
      </c>
      <c r="AH175" s="5">
        <f t="shared" si="193"/>
        <v>8.6982663098888219E-2</v>
      </c>
      <c r="AI175" s="5">
        <f t="shared" si="194"/>
        <v>5.9678381993245516E-2</v>
      </c>
      <c r="AJ175" s="5">
        <f t="shared" si="195"/>
        <v>2.0472523779150948E-2</v>
      </c>
      <c r="AK175" s="5">
        <f t="shared" si="196"/>
        <v>4.6820329896046006E-3</v>
      </c>
      <c r="AL175" s="5">
        <f t="shared" si="197"/>
        <v>6.8058792870066224E-5</v>
      </c>
      <c r="AM175" s="5">
        <f t="shared" si="198"/>
        <v>2.9084394342433797E-5</v>
      </c>
      <c r="AN175" s="5">
        <f t="shared" si="199"/>
        <v>8.9813395794147716E-5</v>
      </c>
      <c r="AO175" s="5">
        <f t="shared" si="200"/>
        <v>1.3867309680070216E-4</v>
      </c>
      <c r="AP175" s="5">
        <f t="shared" si="201"/>
        <v>1.4274209028070144E-4</v>
      </c>
      <c r="AQ175" s="5">
        <f t="shared" si="202"/>
        <v>1.1019785817028473E-4</v>
      </c>
      <c r="AR175" s="5">
        <f t="shared" si="203"/>
        <v>5.3720962906430775E-2</v>
      </c>
      <c r="AS175" s="5">
        <f t="shared" si="204"/>
        <v>3.6857691304877122E-2</v>
      </c>
      <c r="AT175" s="5">
        <f t="shared" si="205"/>
        <v>1.2643941348294352E-2</v>
      </c>
      <c r="AU175" s="5">
        <f t="shared" si="206"/>
        <v>2.891648882666238E-3</v>
      </c>
      <c r="AV175" s="5">
        <f t="shared" si="207"/>
        <v>4.959865577290626E-4</v>
      </c>
      <c r="AW175" s="5">
        <f t="shared" si="208"/>
        <v>4.0054118079057069E-6</v>
      </c>
      <c r="AX175" s="5">
        <f t="shared" si="209"/>
        <v>3.3257769111159353E-6</v>
      </c>
      <c r="AY175" s="5">
        <f t="shared" si="210"/>
        <v>1.0270088987388494E-5</v>
      </c>
      <c r="AZ175" s="5">
        <f t="shared" si="211"/>
        <v>1.5857156181514188E-5</v>
      </c>
      <c r="BA175" s="5">
        <f t="shared" si="212"/>
        <v>1.6322442286768201E-5</v>
      </c>
      <c r="BB175" s="5">
        <f t="shared" si="213"/>
        <v>1.2601035732157286E-5</v>
      </c>
      <c r="BC175" s="5">
        <f t="shared" si="214"/>
        <v>7.7824677818870183E-6</v>
      </c>
      <c r="BD175" s="5">
        <f t="shared" si="215"/>
        <v>2.7648630895495834E-2</v>
      </c>
      <c r="BE175" s="5">
        <f t="shared" si="216"/>
        <v>1.8969591150546642E-2</v>
      </c>
      <c r="BF175" s="5">
        <f t="shared" si="217"/>
        <v>6.5074721019462659E-3</v>
      </c>
      <c r="BG175" s="5">
        <f t="shared" si="218"/>
        <v>1.4882483170576446E-3</v>
      </c>
      <c r="BH175" s="5">
        <f t="shared" si="219"/>
        <v>2.552699825515749E-4</v>
      </c>
      <c r="BI175" s="5">
        <f t="shared" si="220"/>
        <v>3.5027898634933212E-5</v>
      </c>
      <c r="BJ175" s="8">
        <f t="shared" si="221"/>
        <v>5.2277186195225984E-2</v>
      </c>
      <c r="BK175" s="8">
        <f t="shared" si="222"/>
        <v>0.10430508566755251</v>
      </c>
      <c r="BL175" s="8">
        <f t="shared" si="223"/>
        <v>0.69260255033410578</v>
      </c>
      <c r="BM175" s="8">
        <f t="shared" si="224"/>
        <v>0.68874737020014209</v>
      </c>
      <c r="BN175" s="8">
        <f t="shared" si="225"/>
        <v>0.27310204458551091</v>
      </c>
    </row>
    <row r="176" spans="1:66" x14ac:dyDescent="0.25">
      <c r="A176" t="s">
        <v>196</v>
      </c>
      <c r="B176" t="s">
        <v>206</v>
      </c>
      <c r="C176" t="s">
        <v>199</v>
      </c>
      <c r="D176" t="s">
        <v>495</v>
      </c>
      <c r="E176">
        <f>VLOOKUP(A176,home!$A$2:$E$405,3,FALSE)</f>
        <v>1.58378378378378</v>
      </c>
      <c r="F176">
        <f>VLOOKUP(B176,home!$B$2:$E$405,3,FALSE)</f>
        <v>0.56999999999999995</v>
      </c>
      <c r="G176">
        <f>VLOOKUP(C176,away!$B$2:$E$405,4,FALSE)</f>
        <v>0.69</v>
      </c>
      <c r="H176">
        <f>VLOOKUP(A176,away!$A$2:$E$405,3,FALSE)</f>
        <v>1.48648648648649</v>
      </c>
      <c r="I176">
        <f>VLOOKUP(C176,away!$B$2:$E$405,3,FALSE)</f>
        <v>0.63</v>
      </c>
      <c r="J176">
        <f>VLOOKUP(B176,home!$B$2:$E$405,4,FALSE)</f>
        <v>1.41</v>
      </c>
      <c r="K176" s="3">
        <f t="shared" si="170"/>
        <v>0.62290216216216066</v>
      </c>
      <c r="L176" s="3">
        <f t="shared" si="171"/>
        <v>1.320445945945949</v>
      </c>
      <c r="M176" s="5">
        <f t="shared" si="172"/>
        <v>0.14322361796840044</v>
      </c>
      <c r="N176" s="5">
        <f t="shared" si="173"/>
        <v>8.9214301305203941E-2</v>
      </c>
      <c r="O176" s="5">
        <f t="shared" si="174"/>
        <v>0.18911904571008573</v>
      </c>
      <c r="P176" s="5">
        <f t="shared" si="175"/>
        <v>0.11780266247885691</v>
      </c>
      <c r="Q176" s="5">
        <f t="shared" si="176"/>
        <v>2.7785890589398992E-2</v>
      </c>
      <c r="R176" s="5">
        <f t="shared" si="177"/>
        <v>0.12486073860452471</v>
      </c>
      <c r="S176" s="5">
        <f t="shared" si="178"/>
        <v>2.4223426771290749E-2</v>
      </c>
      <c r="T176" s="5">
        <f t="shared" si="179"/>
        <v>3.6689766583269591E-2</v>
      </c>
      <c r="U176" s="5">
        <f t="shared" si="180"/>
        <v>7.777602404592282E-2</v>
      </c>
      <c r="V176" s="5">
        <f t="shared" si="181"/>
        <v>2.213775298063588E-3</v>
      </c>
      <c r="W176" s="5">
        <f t="shared" si="182"/>
        <v>5.7692971085792901E-3</v>
      </c>
      <c r="X176" s="5">
        <f t="shared" si="183"/>
        <v>7.6180449779812082E-3</v>
      </c>
      <c r="Y176" s="5">
        <f t="shared" si="184"/>
        <v>5.0296083036045934E-3</v>
      </c>
      <c r="Z176" s="5">
        <f t="shared" si="185"/>
        <v>5.4957285366053807E-2</v>
      </c>
      <c r="AA176" s="5">
        <f t="shared" si="186"/>
        <v>3.4233011881077795E-2</v>
      </c>
      <c r="AB176" s="5">
        <f t="shared" si="187"/>
        <v>1.0661908559023141E-2</v>
      </c>
      <c r="AC176" s="5">
        <f t="shared" si="188"/>
        <v>1.1380308112806932E-4</v>
      </c>
      <c r="AD176" s="5">
        <f t="shared" si="189"/>
        <v>8.9842691077248534E-4</v>
      </c>
      <c r="AE176" s="5">
        <f t="shared" si="190"/>
        <v>1.1863241720582709E-3</v>
      </c>
      <c r="AF176" s="5">
        <f t="shared" si="191"/>
        <v>7.8323847178601446E-4</v>
      </c>
      <c r="AG176" s="5">
        <f t="shared" si="192"/>
        <v>3.4474135492624765E-4</v>
      </c>
      <c r="AH176" s="5">
        <f t="shared" si="193"/>
        <v>1.8142031165450098E-2</v>
      </c>
      <c r="AI176" s="5">
        <f t="shared" si="194"/>
        <v>1.1300710438972171E-2</v>
      </c>
      <c r="AJ176" s="5">
        <f t="shared" si="195"/>
        <v>3.5196184832021311E-3</v>
      </c>
      <c r="AK176" s="5">
        <f t="shared" si="196"/>
        <v>7.3079265439083749E-4</v>
      </c>
      <c r="AL176" s="5">
        <f t="shared" si="197"/>
        <v>3.7441606755505272E-6</v>
      </c>
      <c r="AM176" s="5">
        <f t="shared" si="198"/>
        <v>1.1192641305297034E-4</v>
      </c>
      <c r="AN176" s="5">
        <f t="shared" si="199"/>
        <v>1.4779277836006642E-4</v>
      </c>
      <c r="AO176" s="5">
        <f t="shared" si="200"/>
        <v>9.7576187512818981E-5</v>
      </c>
      <c r="AP176" s="5">
        <f t="shared" si="201"/>
        <v>4.2948027074054502E-5</v>
      </c>
      <c r="AQ176" s="5">
        <f t="shared" si="202"/>
        <v>1.4177637059078032E-5</v>
      </c>
      <c r="AR176" s="5">
        <f t="shared" si="203"/>
        <v>4.7911143007287283E-3</v>
      </c>
      <c r="AS176" s="5">
        <f t="shared" si="204"/>
        <v>2.9843954570899739E-3</v>
      </c>
      <c r="AT176" s="5">
        <f t="shared" si="205"/>
        <v>9.2949319148413691E-4</v>
      </c>
      <c r="AU176" s="5">
        <f t="shared" si="206"/>
        <v>1.9299443956349209E-4</v>
      </c>
      <c r="AV176" s="5">
        <f t="shared" si="207"/>
        <v>3.0054163422343414E-5</v>
      </c>
      <c r="AW176" s="5">
        <f t="shared" si="208"/>
        <v>8.5544569042338294E-8</v>
      </c>
      <c r="AX176" s="5">
        <f t="shared" si="209"/>
        <v>1.1619867448958382E-5</v>
      </c>
      <c r="AY176" s="5">
        <f t="shared" si="210"/>
        <v>1.5343406865406392E-5</v>
      </c>
      <c r="AZ176" s="5">
        <f t="shared" si="211"/>
        <v>1.013006969621256E-5</v>
      </c>
      <c r="BA176" s="5">
        <f t="shared" si="212"/>
        <v>4.4587364875045929E-6</v>
      </c>
      <c r="BB176" s="5">
        <f t="shared" si="213"/>
        <v>1.4718801297416801E-6</v>
      </c>
      <c r="BC176" s="5">
        <f t="shared" si="214"/>
        <v>3.8870763004715985E-7</v>
      </c>
      <c r="BD176" s="5">
        <f t="shared" si="215"/>
        <v>1.0544012424934847E-3</v>
      </c>
      <c r="BE176" s="5">
        <f t="shared" si="216"/>
        <v>6.5678881373566029E-4</v>
      </c>
      <c r="BF176" s="5">
        <f t="shared" si="217"/>
        <v>2.0455758607993162E-4</v>
      </c>
      <c r="BG176" s="5">
        <f t="shared" si="218"/>
        <v>4.2473120885287245E-5</v>
      </c>
      <c r="BH176" s="5">
        <f t="shared" si="219"/>
        <v>6.6141497083050625E-6</v>
      </c>
      <c r="BI176" s="5">
        <f t="shared" si="220"/>
        <v>8.2399363083348957E-7</v>
      </c>
      <c r="BJ176" s="8">
        <f t="shared" si="221"/>
        <v>0.17577747348889755</v>
      </c>
      <c r="BK176" s="8">
        <f t="shared" si="222"/>
        <v>0.28759637316528075</v>
      </c>
      <c r="BL176" s="8">
        <f t="shared" si="223"/>
        <v>0.48123759200147165</v>
      </c>
      <c r="BM176" s="8">
        <f t="shared" si="224"/>
        <v>0.30754720950293657</v>
      </c>
      <c r="BN176" s="8">
        <f t="shared" si="225"/>
        <v>0.69200625665647075</v>
      </c>
    </row>
    <row r="177" spans="1:66" x14ac:dyDescent="0.25">
      <c r="A177" t="s">
        <v>32</v>
      </c>
      <c r="B177" t="s">
        <v>209</v>
      </c>
      <c r="C177" t="s">
        <v>313</v>
      </c>
      <c r="D177" t="s">
        <v>495</v>
      </c>
      <c r="E177">
        <f>VLOOKUP(A177,home!$A$2:$E$405,3,FALSE)</f>
        <v>1.2292993630573199</v>
      </c>
      <c r="F177">
        <f>VLOOKUP(B177,home!$B$2:$E$405,3,FALSE)</f>
        <v>0.81</v>
      </c>
      <c r="G177">
        <f>VLOOKUP(C177,away!$B$2:$E$405,4,FALSE)</f>
        <v>1.27</v>
      </c>
      <c r="H177">
        <f>VLOOKUP(A177,away!$A$2:$E$405,3,FALSE)</f>
        <v>1.1337579617834399</v>
      </c>
      <c r="I177">
        <f>VLOOKUP(C177,away!$B$2:$E$405,3,FALSE)</f>
        <v>0.99</v>
      </c>
      <c r="J177">
        <f>VLOOKUP(B177,home!$B$2:$E$405,4,FALSE)</f>
        <v>1.1000000000000001</v>
      </c>
      <c r="K177" s="3">
        <f t="shared" si="170"/>
        <v>1.264580254777065</v>
      </c>
      <c r="L177" s="3">
        <f t="shared" si="171"/>
        <v>1.2346624203821663</v>
      </c>
      <c r="M177" s="5">
        <f t="shared" si="172"/>
        <v>8.2147187177907213E-2</v>
      </c>
      <c r="N177" s="5">
        <f t="shared" si="173"/>
        <v>0.10388171089065716</v>
      </c>
      <c r="O177" s="5">
        <f t="shared" si="174"/>
        <v>0.10142404494866177</v>
      </c>
      <c r="P177" s="5">
        <f t="shared" si="175"/>
        <v>0.1282588446016992</v>
      </c>
      <c r="Q177" s="5">
        <f t="shared" si="176"/>
        <v>6.5683380212392339E-2</v>
      </c>
      <c r="R177" s="5">
        <f t="shared" si="177"/>
        <v>6.2612228410632201E-2</v>
      </c>
      <c r="S177" s="5">
        <f t="shared" si="178"/>
        <v>5.0063586422430209E-2</v>
      </c>
      <c r="T177" s="5">
        <f t="shared" si="179"/>
        <v>8.1096801191914397E-2</v>
      </c>
      <c r="U177" s="5">
        <f t="shared" si="180"/>
        <v>7.917818775567706E-2</v>
      </c>
      <c r="V177" s="5">
        <f t="shared" si="181"/>
        <v>8.6850850308374718E-3</v>
      </c>
      <c r="W177" s="5">
        <f t="shared" si="182"/>
        <v>2.7687301894535315E-2</v>
      </c>
      <c r="X177" s="5">
        <f t="shared" si="183"/>
        <v>3.4184471170958707E-2</v>
      </c>
      <c r="Y177" s="5">
        <f t="shared" si="184"/>
        <v>2.1103140957710136E-2</v>
      </c>
      <c r="Z177" s="5">
        <f t="shared" si="185"/>
        <v>2.5768321824997387E-2</v>
      </c>
      <c r="AA177" s="5">
        <f t="shared" si="186"/>
        <v>3.25861109786326E-2</v>
      </c>
      <c r="AB177" s="5">
        <f t="shared" si="187"/>
        <v>2.0603876261776472E-2</v>
      </c>
      <c r="AC177" s="5">
        <f t="shared" si="188"/>
        <v>8.4751758519608202E-4</v>
      </c>
      <c r="AD177" s="5">
        <f t="shared" si="189"/>
        <v>8.7532038209702477E-3</v>
      </c>
      <c r="AE177" s="5">
        <f t="shared" si="190"/>
        <v>1.0807251815697552E-2</v>
      </c>
      <c r="AF177" s="5">
        <f t="shared" si="191"/>
        <v>6.6716538422243524E-3</v>
      </c>
      <c r="AG177" s="5">
        <f t="shared" si="192"/>
        <v>2.7457467602642316E-3</v>
      </c>
      <c r="AH177" s="5">
        <f t="shared" si="193"/>
        <v>7.9537946484094686E-3</v>
      </c>
      <c r="AI177" s="5">
        <f t="shared" si="194"/>
        <v>1.0058211662930102E-2</v>
      </c>
      <c r="AJ177" s="5">
        <f t="shared" si="195"/>
        <v>6.3597079336549E-3</v>
      </c>
      <c r="AK177" s="5">
        <f t="shared" si="196"/>
        <v>2.6807870263496785E-3</v>
      </c>
      <c r="AL177" s="5">
        <f t="shared" si="197"/>
        <v>5.2930175696195172E-5</v>
      </c>
      <c r="AM177" s="5">
        <f t="shared" si="198"/>
        <v>2.2138257436076256E-3</v>
      </c>
      <c r="AN177" s="5">
        <f t="shared" si="199"/>
        <v>2.7333274509069396E-3</v>
      </c>
      <c r="AO177" s="5">
        <f t="shared" si="200"/>
        <v>1.6873683431168898E-3</v>
      </c>
      <c r="AP177" s="5">
        <f t="shared" si="201"/>
        <v>6.9444342752964807E-4</v>
      </c>
      <c r="AQ177" s="5">
        <f t="shared" si="202"/>
        <v>2.1435080076306068E-4</v>
      </c>
      <c r="AR177" s="5">
        <f t="shared" si="203"/>
        <v>1.9640502703655903E-3</v>
      </c>
      <c r="AS177" s="5">
        <f t="shared" si="204"/>
        <v>2.4836991912938816E-3</v>
      </c>
      <c r="AT177" s="5">
        <f t="shared" si="205"/>
        <v>1.5704184780580041E-3</v>
      </c>
      <c r="AU177" s="5">
        <f t="shared" si="206"/>
        <v>6.6197339969640049E-4</v>
      </c>
      <c r="AV177" s="5">
        <f t="shared" si="207"/>
        <v>2.0927962261092857E-4</v>
      </c>
      <c r="AW177" s="5">
        <f t="shared" si="208"/>
        <v>2.2955960083428027E-6</v>
      </c>
      <c r="AX177" s="5">
        <f t="shared" si="209"/>
        <v>4.665933871472264E-4</v>
      </c>
      <c r="AY177" s="5">
        <f t="shared" si="210"/>
        <v>5.7608532070950761E-4</v>
      </c>
      <c r="AZ177" s="5">
        <f t="shared" si="211"/>
        <v>3.5563544820691872E-4</v>
      </c>
      <c r="BA177" s="5">
        <f t="shared" si="212"/>
        <v>1.4636324108561688E-4</v>
      </c>
      <c r="BB177" s="5">
        <f t="shared" si="213"/>
        <v>4.5177298373436565E-5</v>
      </c>
      <c r="BC177" s="5">
        <f t="shared" si="214"/>
        <v>1.1155742511214893E-5</v>
      </c>
      <c r="BD177" s="5">
        <f t="shared" si="215"/>
        <v>4.041565100936382E-4</v>
      </c>
      <c r="BE177" s="5">
        <f t="shared" si="216"/>
        <v>5.1108834250402247E-4</v>
      </c>
      <c r="BF177" s="5">
        <f t="shared" si="217"/>
        <v>3.2315611318866239E-4</v>
      </c>
      <c r="BG177" s="5">
        <f t="shared" si="218"/>
        <v>1.3621894664962828E-4</v>
      </c>
      <c r="BH177" s="5">
        <f t="shared" si="219"/>
        <v>4.3064947564912595E-5</v>
      </c>
      <c r="BI177" s="5">
        <f t="shared" si="220"/>
        <v>1.0891816472719615E-5</v>
      </c>
      <c r="BJ177" s="8">
        <f t="shared" si="221"/>
        <v>0.37175898876128255</v>
      </c>
      <c r="BK177" s="8">
        <f t="shared" si="222"/>
        <v>0.27063123631447589</v>
      </c>
      <c r="BL177" s="8">
        <f t="shared" si="223"/>
        <v>0.33177494726522261</v>
      </c>
      <c r="BM177" s="8">
        <f t="shared" si="224"/>
        <v>0.45535230819932732</v>
      </c>
      <c r="BN177" s="8">
        <f t="shared" si="225"/>
        <v>0.54400739624194994</v>
      </c>
    </row>
    <row r="178" spans="1:66" x14ac:dyDescent="0.25">
      <c r="A178" t="s">
        <v>340</v>
      </c>
      <c r="B178" t="s">
        <v>385</v>
      </c>
      <c r="C178" t="s">
        <v>341</v>
      </c>
      <c r="D178" t="s">
        <v>495</v>
      </c>
      <c r="E178">
        <f>VLOOKUP(A178,home!$A$2:$E$405,3,FALSE)</f>
        <v>1.36279069767442</v>
      </c>
      <c r="F178">
        <f>VLOOKUP(B178,home!$B$2:$E$405,3,FALSE)</f>
        <v>0.6</v>
      </c>
      <c r="G178">
        <f>VLOOKUP(C178,away!$B$2:$E$405,4,FALSE)</f>
        <v>1.03</v>
      </c>
      <c r="H178">
        <f>VLOOKUP(A178,away!$A$2:$E$405,3,FALSE)</f>
        <v>1.15348837209302</v>
      </c>
      <c r="I178">
        <f>VLOOKUP(C178,away!$B$2:$E$405,3,FALSE)</f>
        <v>0.66</v>
      </c>
      <c r="J178">
        <f>VLOOKUP(B178,home!$B$2:$E$405,4,FALSE)</f>
        <v>0.63</v>
      </c>
      <c r="K178" s="3">
        <f t="shared" si="170"/>
        <v>0.84220465116279153</v>
      </c>
      <c r="L178" s="3">
        <f t="shared" si="171"/>
        <v>0.47962046511627771</v>
      </c>
      <c r="M178" s="5">
        <f t="shared" si="172"/>
        <v>0.26664819362741266</v>
      </c>
      <c r="N178" s="5">
        <f t="shared" si="173"/>
        <v>0.22457234889716354</v>
      </c>
      <c r="O178" s="5">
        <f t="shared" si="174"/>
        <v>0.12788993064999493</v>
      </c>
      <c r="P178" s="5">
        <f t="shared" si="175"/>
        <v>0.10770949443031257</v>
      </c>
      <c r="Q178" s="5">
        <f t="shared" si="176"/>
        <v>9.4567938381872177E-2</v>
      </c>
      <c r="R178" s="5">
        <f t="shared" si="177"/>
        <v>3.0669314011019536E-2</v>
      </c>
      <c r="S178" s="5">
        <f t="shared" si="178"/>
        <v>1.0877005233573862E-2</v>
      </c>
      <c r="T178" s="5">
        <f t="shared" si="179"/>
        <v>4.5356718591801015E-2</v>
      </c>
      <c r="U178" s="5">
        <f t="shared" si="180"/>
        <v>2.5829838908052821E-2</v>
      </c>
      <c r="V178" s="5">
        <f t="shared" si="181"/>
        <v>4.8818245772810329E-4</v>
      </c>
      <c r="W178" s="5">
        <f t="shared" si="182"/>
        <v>2.6548519185363009E-2</v>
      </c>
      <c r="X178" s="5">
        <f t="shared" si="183"/>
        <v>1.2733213119832228E-2</v>
      </c>
      <c r="Y178" s="5">
        <f t="shared" si="184"/>
        <v>3.0535547994793113E-3</v>
      </c>
      <c r="Z178" s="5">
        <f t="shared" si="185"/>
        <v>4.9032102169207885E-3</v>
      </c>
      <c r="AA178" s="5">
        <f t="shared" si="186"/>
        <v>4.1295064503196078E-3</v>
      </c>
      <c r="AB178" s="5">
        <f t="shared" si="187"/>
        <v>1.7389447697329615E-3</v>
      </c>
      <c r="AC178" s="5">
        <f t="shared" si="188"/>
        <v>1.2324733245969888E-5</v>
      </c>
      <c r="AD178" s="5">
        <f t="shared" si="189"/>
        <v>5.5898215848493313E-3</v>
      </c>
      <c r="AE178" s="5">
        <f t="shared" si="190"/>
        <v>2.6809928284424445E-3</v>
      </c>
      <c r="AF178" s="5">
        <f t="shared" si="191"/>
        <v>6.4292951367548516E-4</v>
      </c>
      <c r="AG178" s="5">
        <f t="shared" si="192"/>
        <v>1.0278738412867283E-4</v>
      </c>
      <c r="AH178" s="5">
        <f t="shared" si="193"/>
        <v>5.8791999120060825E-4</v>
      </c>
      <c r="AI178" s="5">
        <f t="shared" si="194"/>
        <v>4.9514895110073967E-4</v>
      </c>
      <c r="AJ178" s="5">
        <f t="shared" si="195"/>
        <v>2.0850837481771031E-4</v>
      </c>
      <c r="AK178" s="5">
        <f t="shared" si="196"/>
        <v>5.853557435929011E-5</v>
      </c>
      <c r="AL178" s="5">
        <f t="shared" si="197"/>
        <v>1.9913741306146403E-7</v>
      </c>
      <c r="AM178" s="5">
        <f t="shared" si="198"/>
        <v>9.4155474758605506E-4</v>
      </c>
      <c r="AN178" s="5">
        <f t="shared" si="199"/>
        <v>4.5158892596966314E-4</v>
      </c>
      <c r="AO178" s="5">
        <f t="shared" si="200"/>
        <v>1.0829564535746508E-4</v>
      </c>
      <c r="AP178" s="5">
        <f t="shared" si="201"/>
        <v>1.731360259880496E-5</v>
      </c>
      <c r="AQ178" s="5">
        <f t="shared" si="202"/>
        <v>2.0759895328193069E-6</v>
      </c>
      <c r="AR178" s="5">
        <f t="shared" si="203"/>
        <v>5.6395691926158742E-5</v>
      </c>
      <c r="AS178" s="5">
        <f t="shared" si="204"/>
        <v>4.7496714045754775E-5</v>
      </c>
      <c r="AT178" s="5">
        <f t="shared" si="205"/>
        <v>2.0000976742141881E-5</v>
      </c>
      <c r="AU178" s="5">
        <f t="shared" si="206"/>
        <v>5.6149718800102373E-6</v>
      </c>
      <c r="AV178" s="5">
        <f t="shared" si="207"/>
        <v>1.182238858373226E-6</v>
      </c>
      <c r="AW178" s="5">
        <f t="shared" si="208"/>
        <v>2.2344245876127942E-9</v>
      </c>
      <c r="AX178" s="5">
        <f t="shared" si="209"/>
        <v>1.3216363129023057E-4</v>
      </c>
      <c r="AY178" s="5">
        <f t="shared" si="210"/>
        <v>6.3388382310876611E-5</v>
      </c>
      <c r="AZ178" s="5">
        <f t="shared" si="211"/>
        <v>1.5201182703455538E-5</v>
      </c>
      <c r="BA178" s="5">
        <f t="shared" si="212"/>
        <v>2.4302661061829544E-6</v>
      </c>
      <c r="BB178" s="5">
        <f t="shared" si="213"/>
        <v>2.9140134005094836E-7</v>
      </c>
      <c r="BC178" s="5">
        <f t="shared" si="214"/>
        <v>2.7952409250148499E-8</v>
      </c>
      <c r="BD178" s="5">
        <f t="shared" si="215"/>
        <v>4.5080879986964262E-6</v>
      </c>
      <c r="BE178" s="5">
        <f t="shared" si="216"/>
        <v>3.7967326803532906E-6</v>
      </c>
      <c r="BF178" s="5">
        <f t="shared" si="217"/>
        <v>1.5988129613076567E-6</v>
      </c>
      <c r="BG178" s="5">
        <f t="shared" si="218"/>
        <v>4.4884257078422169E-7</v>
      </c>
      <c r="BH178" s="5">
        <f t="shared" si="219"/>
        <v>9.4504325188583969E-8</v>
      </c>
      <c r="BI178" s="5">
        <f t="shared" si="220"/>
        <v>1.5918396445765281E-8</v>
      </c>
      <c r="BJ178" s="8">
        <f t="shared" si="221"/>
        <v>0.41758315601381207</v>
      </c>
      <c r="BK178" s="8">
        <f t="shared" si="222"/>
        <v>0.38579878800199713</v>
      </c>
      <c r="BL178" s="8">
        <f t="shared" si="223"/>
        <v>0.1917488011729834</v>
      </c>
      <c r="BM178" s="8">
        <f t="shared" si="224"/>
        <v>0.14791334926005167</v>
      </c>
      <c r="BN178" s="8">
        <f t="shared" si="225"/>
        <v>0.85205721999777539</v>
      </c>
    </row>
    <row r="179" spans="1:66" x14ac:dyDescent="0.25">
      <c r="A179" t="s">
        <v>340</v>
      </c>
      <c r="B179" t="s">
        <v>361</v>
      </c>
      <c r="C179" t="s">
        <v>353</v>
      </c>
      <c r="D179" t="s">
        <v>495</v>
      </c>
      <c r="E179">
        <f>VLOOKUP(A179,home!$A$2:$E$405,3,FALSE)</f>
        <v>1.36279069767442</v>
      </c>
      <c r="F179">
        <f>VLOOKUP(B179,home!$B$2:$E$405,3,FALSE)</f>
        <v>0.73</v>
      </c>
      <c r="G179">
        <f>VLOOKUP(C179,away!$B$2:$E$405,4,FALSE)</f>
        <v>0.56999999999999995</v>
      </c>
      <c r="H179">
        <f>VLOOKUP(A179,away!$A$2:$E$405,3,FALSE)</f>
        <v>1.15348837209302</v>
      </c>
      <c r="I179">
        <f>VLOOKUP(C179,away!$B$2:$E$405,3,FALSE)</f>
        <v>1.3</v>
      </c>
      <c r="J179">
        <f>VLOOKUP(B179,home!$B$2:$E$405,4,FALSE)</f>
        <v>1.34</v>
      </c>
      <c r="K179" s="3">
        <f t="shared" si="170"/>
        <v>0.56705720930232606</v>
      </c>
      <c r="L179" s="3">
        <f t="shared" si="171"/>
        <v>2.0093767441860413</v>
      </c>
      <c r="M179" s="5">
        <f t="shared" si="172"/>
        <v>7.6044700015951566E-2</v>
      </c>
      <c r="N179" s="5">
        <f t="shared" si="173"/>
        <v>4.3121695373278056E-2</v>
      </c>
      <c r="O179" s="5">
        <f t="shared" si="174"/>
        <v>0.15280245173065696</v>
      </c>
      <c r="P179" s="5">
        <f t="shared" si="175"/>
        <v>8.6647731852939724E-2</v>
      </c>
      <c r="Q179" s="5">
        <f t="shared" si="176"/>
        <v>1.2226234119378038E-2</v>
      </c>
      <c r="R179" s="5">
        <f t="shared" si="177"/>
        <v>0.15351884648109615</v>
      </c>
      <c r="S179" s="5">
        <f t="shared" si="178"/>
        <v>2.4682290263766119E-2</v>
      </c>
      <c r="T179" s="5">
        <f t="shared" si="179"/>
        <v>2.4567110508452131E-2</v>
      </c>
      <c r="U179" s="5">
        <f t="shared" si="180"/>
        <v>8.7053968660882622E-2</v>
      </c>
      <c r="V179" s="5">
        <f t="shared" si="181"/>
        <v>3.1248645246262519E-3</v>
      </c>
      <c r="W179" s="5">
        <f t="shared" si="182"/>
        <v>2.3109914000037975E-3</v>
      </c>
      <c r="X179" s="5">
        <f t="shared" si="183"/>
        <v>4.6436523751815723E-3</v>
      </c>
      <c r="Y179" s="5">
        <f t="shared" si="184"/>
        <v>4.6654235453870638E-3</v>
      </c>
      <c r="Z179" s="5">
        <f t="shared" si="185"/>
        <v>0.10282573330446056</v>
      </c>
      <c r="AA179" s="5">
        <f t="shared" si="186"/>
        <v>5.8308073372092657E-2</v>
      </c>
      <c r="AB179" s="5">
        <f t="shared" si="187"/>
        <v>1.6532006683087061E-2</v>
      </c>
      <c r="AC179" s="5">
        <f t="shared" si="188"/>
        <v>2.2253558051200703E-4</v>
      </c>
      <c r="AD179" s="5">
        <f t="shared" si="189"/>
        <v>3.2761608350195728E-4</v>
      </c>
      <c r="AE179" s="5">
        <f t="shared" si="190"/>
        <v>6.58304139210145E-4</v>
      </c>
      <c r="AF179" s="5">
        <f t="shared" si="191"/>
        <v>6.6139051396513812E-4</v>
      </c>
      <c r="AG179" s="5">
        <f t="shared" si="192"/>
        <v>4.429942391956005E-4</v>
      </c>
      <c r="AH179" s="5">
        <f t="shared" si="193"/>
        <v>5.1653909301464782E-2</v>
      </c>
      <c r="AI179" s="5">
        <f t="shared" si="194"/>
        <v>2.9290721658044087E-2</v>
      </c>
      <c r="AJ179" s="5">
        <f t="shared" si="195"/>
        <v>8.3047574409308381E-3</v>
      </c>
      <c r="AK179" s="5">
        <f t="shared" si="196"/>
        <v>1.5697575261289897E-3</v>
      </c>
      <c r="AL179" s="5">
        <f t="shared" si="197"/>
        <v>1.0142562626401545E-5</v>
      </c>
      <c r="AM179" s="5">
        <f t="shared" si="198"/>
        <v>3.7155412406635547E-5</v>
      </c>
      <c r="AN179" s="5">
        <f t="shared" si="199"/>
        <v>7.4659221610534981E-5</v>
      </c>
      <c r="AO179" s="5">
        <f t="shared" si="200"/>
        <v>7.5009251821620481E-5</v>
      </c>
      <c r="AP179" s="5">
        <f t="shared" si="201"/>
        <v>5.0240615403052872E-5</v>
      </c>
      <c r="AQ179" s="5">
        <f t="shared" si="202"/>
        <v>2.5238081051122365E-5</v>
      </c>
      <c r="AR179" s="5">
        <f t="shared" si="203"/>
        <v>2.0758432819331697E-2</v>
      </c>
      <c r="AS179" s="5">
        <f t="shared" si="204"/>
        <v>1.1771218984020049E-2</v>
      </c>
      <c r="AT179" s="5">
        <f t="shared" si="205"/>
        <v>3.3374772935824853E-3</v>
      </c>
      <c r="AU179" s="5">
        <f t="shared" si="206"/>
        <v>6.3084685340292147E-4</v>
      </c>
      <c r="AV179" s="5">
        <f t="shared" si="207"/>
        <v>8.9431564046953558E-5</v>
      </c>
      <c r="AW179" s="5">
        <f t="shared" si="208"/>
        <v>3.2102100130644649E-7</v>
      </c>
      <c r="AX179" s="5">
        <f t="shared" si="209"/>
        <v>3.5115407449639622E-6</v>
      </c>
      <c r="AY179" s="5">
        <f t="shared" si="210"/>
        <v>7.0560083091923115E-6</v>
      </c>
      <c r="AZ179" s="5">
        <f t="shared" si="211"/>
        <v>7.0890895016372538E-6</v>
      </c>
      <c r="BA179" s="5">
        <f t="shared" si="212"/>
        <v>4.748217194014436E-6</v>
      </c>
      <c r="BB179" s="5">
        <f t="shared" si="213"/>
        <v>2.385239301499227E-6</v>
      </c>
      <c r="BC179" s="5">
        <f t="shared" si="214"/>
        <v>9.5856887635022185E-7</v>
      </c>
      <c r="BD179" s="5">
        <f t="shared" si="215"/>
        <v>6.9519186921522258E-3</v>
      </c>
      <c r="BE179" s="5">
        <f t="shared" si="216"/>
        <v>3.9421356128685183E-3</v>
      </c>
      <c r="BF179" s="5">
        <f t="shared" si="217"/>
        <v>1.1177082096622683E-3</v>
      </c>
      <c r="BG179" s="5">
        <f t="shared" si="218"/>
        <v>2.1126816606179501E-4</v>
      </c>
      <c r="BH179" s="5">
        <f t="shared" si="219"/>
        <v>2.9950284165355468E-5</v>
      </c>
      <c r="BI179" s="5">
        <f t="shared" si="220"/>
        <v>3.3967049113236243E-6</v>
      </c>
      <c r="BJ179" s="8">
        <f t="shared" si="221"/>
        <v>9.3913463543774112E-2</v>
      </c>
      <c r="BK179" s="8">
        <f t="shared" si="222"/>
        <v>0.19073932080873127</v>
      </c>
      <c r="BL179" s="8">
        <f t="shared" si="223"/>
        <v>0.60787827803858963</v>
      </c>
      <c r="BM179" s="8">
        <f t="shared" si="224"/>
        <v>0.47098840113494733</v>
      </c>
      <c r="BN179" s="8">
        <f t="shared" si="225"/>
        <v>0.5243616595733005</v>
      </c>
    </row>
    <row r="180" spans="1:66" x14ac:dyDescent="0.25">
      <c r="A180" t="s">
        <v>340</v>
      </c>
      <c r="B180" t="s">
        <v>387</v>
      </c>
      <c r="C180" t="s">
        <v>365</v>
      </c>
      <c r="D180" t="s">
        <v>495</v>
      </c>
      <c r="E180">
        <f>VLOOKUP(A180,home!$A$2:$E$405,3,FALSE)</f>
        <v>1.36279069767442</v>
      </c>
      <c r="F180">
        <f>VLOOKUP(B180,home!$B$2:$E$405,3,FALSE)</f>
        <v>1.07</v>
      </c>
      <c r="G180">
        <f>VLOOKUP(C180,away!$B$2:$E$405,4,FALSE)</f>
        <v>0.98</v>
      </c>
      <c r="H180">
        <f>VLOOKUP(A180,away!$A$2:$E$405,3,FALSE)</f>
        <v>1.15348837209302</v>
      </c>
      <c r="I180">
        <f>VLOOKUP(C180,away!$B$2:$E$405,3,FALSE)</f>
        <v>0.67</v>
      </c>
      <c r="J180">
        <f>VLOOKUP(B180,home!$B$2:$E$405,4,FALSE)</f>
        <v>1.02</v>
      </c>
      <c r="K180" s="3">
        <f t="shared" si="170"/>
        <v>1.4290223255813967</v>
      </c>
      <c r="L180" s="3">
        <f t="shared" si="171"/>
        <v>0.78829395348836995</v>
      </c>
      <c r="M180" s="5">
        <f t="shared" si="172"/>
        <v>0.10890097683449039</v>
      </c>
      <c r="N180" s="5">
        <f t="shared" si="173"/>
        <v>0.15562192717410928</v>
      </c>
      <c r="O180" s="5">
        <f t="shared" si="174"/>
        <v>8.5845981567605811E-2</v>
      </c>
      <c r="P180" s="5">
        <f t="shared" si="175"/>
        <v>0.12267582422155777</v>
      </c>
      <c r="Q180" s="5">
        <f t="shared" si="176"/>
        <v>0.11119360414090222</v>
      </c>
      <c r="R180" s="5">
        <f t="shared" si="177"/>
        <v>3.3835934100508856E-2</v>
      </c>
      <c r="S180" s="5">
        <f t="shared" si="178"/>
        <v>3.4548261838162439E-2</v>
      </c>
      <c r="T180" s="5">
        <f t="shared" si="179"/>
        <v>8.7653245810852584E-2</v>
      </c>
      <c r="U180" s="5">
        <f t="shared" si="180"/>
        <v>4.8352305236528052E-2</v>
      </c>
      <c r="V180" s="5">
        <f t="shared" si="181"/>
        <v>4.3242510761354993E-3</v>
      </c>
      <c r="W180" s="5">
        <f t="shared" si="182"/>
        <v>5.2966047593069776E-2</v>
      </c>
      <c r="X180" s="5">
        <f t="shared" si="183"/>
        <v>4.1752815057794129E-2</v>
      </c>
      <c r="Y180" s="5">
        <f t="shared" si="184"/>
        <v>1.6456745825588637E-2</v>
      </c>
      <c r="Z180" s="5">
        <f t="shared" si="185"/>
        <v>8.8908874206873618E-3</v>
      </c>
      <c r="AA180" s="5">
        <f t="shared" si="186"/>
        <v>1.270527661839304E-2</v>
      </c>
      <c r="AB180" s="5">
        <f t="shared" si="187"/>
        <v>9.0780619701854842E-3</v>
      </c>
      <c r="AC180" s="5">
        <f t="shared" si="188"/>
        <v>3.0445150741858986E-4</v>
      </c>
      <c r="AD180" s="5">
        <f t="shared" si="189"/>
        <v>1.8922416127075879E-2</v>
      </c>
      <c r="AE180" s="5">
        <f t="shared" si="190"/>
        <v>1.4916426218364733E-2</v>
      </c>
      <c r="AF180" s="5">
        <f t="shared" si="191"/>
        <v>5.8792642977961544E-3</v>
      </c>
      <c r="AG180" s="5">
        <f t="shared" si="192"/>
        <v>1.5448628323042524E-3</v>
      </c>
      <c r="AH180" s="5">
        <f t="shared" si="193"/>
        <v>1.7521581987184139E-3</v>
      </c>
      <c r="AI180" s="5">
        <f t="shared" si="194"/>
        <v>2.5038731839190989E-3</v>
      </c>
      <c r="AJ180" s="5">
        <f t="shared" si="195"/>
        <v>1.7890453401224837E-3</v>
      </c>
      <c r="AK180" s="5">
        <f t="shared" si="196"/>
        <v>8.5219524417079766E-4</v>
      </c>
      <c r="AL180" s="5">
        <f t="shared" si="197"/>
        <v>1.3718458986767286E-5</v>
      </c>
      <c r="AM180" s="5">
        <f t="shared" si="198"/>
        <v>5.4081110199065818E-3</v>
      </c>
      <c r="AN180" s="5">
        <f t="shared" si="199"/>
        <v>4.2631812167861797E-3</v>
      </c>
      <c r="AO180" s="5">
        <f t="shared" si="200"/>
        <v>1.6803199879088684E-3</v>
      </c>
      <c r="AP180" s="5">
        <f t="shared" si="201"/>
        <v>4.415286954647374E-4</v>
      </c>
      <c r="AQ180" s="5">
        <f t="shared" si="202"/>
        <v>8.7013600231615064E-5</v>
      </c>
      <c r="AR180" s="5">
        <f t="shared" si="203"/>
        <v>2.7624314272096001E-4</v>
      </c>
      <c r="AS180" s="5">
        <f t="shared" si="204"/>
        <v>3.9475761823701998E-4</v>
      </c>
      <c r="AT180" s="5">
        <f t="shared" si="205"/>
        <v>2.8205872482701982E-4</v>
      </c>
      <c r="AU180" s="5">
        <f t="shared" si="206"/>
        <v>1.3435607163427704E-4</v>
      </c>
      <c r="AV180" s="5">
        <f t="shared" si="207"/>
        <v>4.7999456485698829E-5</v>
      </c>
      <c r="AW180" s="5">
        <f t="shared" si="208"/>
        <v>4.292695050357147E-7</v>
      </c>
      <c r="AX180" s="5">
        <f t="shared" si="209"/>
        <v>1.2880518977782126E-3</v>
      </c>
      <c r="AY180" s="5">
        <f t="shared" si="210"/>
        <v>1.0153635227977849E-3</v>
      </c>
      <c r="AZ180" s="5">
        <f t="shared" si="211"/>
        <v>4.0020246280707218E-4</v>
      </c>
      <c r="BA180" s="5">
        <f t="shared" si="212"/>
        <v>1.0515906053398978E-4</v>
      </c>
      <c r="BB180" s="5">
        <f t="shared" si="213"/>
        <v>2.0724062893365402E-5</v>
      </c>
      <c r="BC180" s="5">
        <f t="shared" si="214"/>
        <v>3.2673306941105295E-6</v>
      </c>
      <c r="BD180" s="5">
        <f t="shared" si="215"/>
        <v>3.629346651659292E-5</v>
      </c>
      <c r="BE180" s="5">
        <f t="shared" si="216"/>
        <v>5.1864173924952169E-5</v>
      </c>
      <c r="BF180" s="5">
        <f t="shared" si="217"/>
        <v>3.70575312182966E-5</v>
      </c>
      <c r="BG180" s="5">
        <f t="shared" si="218"/>
        <v>1.7652013147291808E-5</v>
      </c>
      <c r="BH180" s="5">
        <f t="shared" si="219"/>
        <v>6.3062802197340824E-6</v>
      </c>
      <c r="BI180" s="5">
        <f t="shared" si="220"/>
        <v>1.8023630450744728E-6</v>
      </c>
      <c r="BJ180" s="8">
        <f t="shared" si="221"/>
        <v>0.52162027793566024</v>
      </c>
      <c r="BK180" s="8">
        <f t="shared" si="222"/>
        <v>0.27178284745954928</v>
      </c>
      <c r="BL180" s="8">
        <f t="shared" si="223"/>
        <v>0.19800122230212897</v>
      </c>
      <c r="BM180" s="8">
        <f t="shared" si="224"/>
        <v>0.38120605282555875</v>
      </c>
      <c r="BN180" s="8">
        <f t="shared" si="225"/>
        <v>0.61807424803917432</v>
      </c>
    </row>
    <row r="181" spans="1:66" x14ac:dyDescent="0.25">
      <c r="A181" t="s">
        <v>340</v>
      </c>
      <c r="B181" t="s">
        <v>354</v>
      </c>
      <c r="C181" t="s">
        <v>352</v>
      </c>
      <c r="D181" t="s">
        <v>495</v>
      </c>
      <c r="E181">
        <f>VLOOKUP(A181,home!$A$2:$E$405,3,FALSE)</f>
        <v>1.36279069767442</v>
      </c>
      <c r="F181">
        <f>VLOOKUP(B181,home!$B$2:$E$405,3,FALSE)</f>
        <v>1.69</v>
      </c>
      <c r="G181">
        <f>VLOOKUP(C181,away!$B$2:$E$405,4,FALSE)</f>
        <v>1.17</v>
      </c>
      <c r="H181">
        <f>VLOOKUP(A181,away!$A$2:$E$405,3,FALSE)</f>
        <v>1.15348837209302</v>
      </c>
      <c r="I181">
        <f>VLOOKUP(C181,away!$B$2:$E$405,3,FALSE)</f>
        <v>0.66</v>
      </c>
      <c r="J181">
        <f>VLOOKUP(B181,home!$B$2:$E$405,4,FALSE)</f>
        <v>0.95</v>
      </c>
      <c r="K181" s="3">
        <f t="shared" si="170"/>
        <v>2.6946460465116302</v>
      </c>
      <c r="L181" s="3">
        <f t="shared" si="171"/>
        <v>0.72323720930232349</v>
      </c>
      <c r="M181" s="5">
        <f t="shared" si="172"/>
        <v>3.2781752132990144E-2</v>
      </c>
      <c r="N181" s="5">
        <f t="shared" si="173"/>
        <v>8.8335218782886096E-2</v>
      </c>
      <c r="O181" s="5">
        <f t="shared" si="174"/>
        <v>2.370898292870428E-2</v>
      </c>
      <c r="P181" s="5">
        <f t="shared" si="175"/>
        <v>6.3887317115644729E-2</v>
      </c>
      <c r="Q181" s="5">
        <f t="shared" si="176"/>
        <v>0.119016074030522</v>
      </c>
      <c r="R181" s="5">
        <f t="shared" si="177"/>
        <v>8.5736093243762562E-3</v>
      </c>
      <c r="S181" s="5">
        <f t="shared" si="178"/>
        <v>3.1126991562841273E-2</v>
      </c>
      <c r="T181" s="5">
        <f t="shared" si="179"/>
        <v>8.6076853243953463E-2</v>
      </c>
      <c r="U181" s="5">
        <f t="shared" si="180"/>
        <v>2.3102842470265728E-2</v>
      </c>
      <c r="V181" s="5">
        <f t="shared" si="181"/>
        <v>6.7402674131488228E-3</v>
      </c>
      <c r="W181" s="5">
        <f t="shared" si="182"/>
        <v>0.10690206445256052</v>
      </c>
      <c r="X181" s="5">
        <f t="shared" si="183"/>
        <v>7.7315550763326982E-2</v>
      </c>
      <c r="Y181" s="5">
        <f t="shared" si="184"/>
        <v>2.7958741584870366E-2</v>
      </c>
      <c r="Z181" s="5">
        <f t="shared" si="185"/>
        <v>2.0669177604700881E-3</v>
      </c>
      <c r="AA181" s="5">
        <f t="shared" si="186"/>
        <v>5.5696117717153951E-3</v>
      </c>
      <c r="AB181" s="5">
        <f t="shared" si="187"/>
        <v>7.5040661706287648E-3</v>
      </c>
      <c r="AC181" s="5">
        <f t="shared" si="188"/>
        <v>8.2099333785062194E-4</v>
      </c>
      <c r="AD181" s="5">
        <f t="shared" si="189"/>
        <v>7.2015806335255936E-2</v>
      </c>
      <c r="AE181" s="5">
        <f t="shared" si="190"/>
        <v>5.2084510799567087E-2</v>
      </c>
      <c r="AF181" s="5">
        <f t="shared" si="191"/>
        <v>1.8834728119277812E-2</v>
      </c>
      <c r="AG181" s="5">
        <f t="shared" si="192"/>
        <v>4.5406587343181622E-3</v>
      </c>
      <c r="AH181" s="5">
        <f t="shared" si="193"/>
        <v>3.7371795823494861E-4</v>
      </c>
      <c r="AI181" s="5">
        <f t="shared" si="194"/>
        <v>1.0070376186682029E-3</v>
      </c>
      <c r="AJ181" s="5">
        <f t="shared" si="195"/>
        <v>1.3568049689163802E-3</v>
      </c>
      <c r="AK181" s="5">
        <f t="shared" si="196"/>
        <v>1.2187030484592863E-3</v>
      </c>
      <c r="AL181" s="5">
        <f t="shared" si="197"/>
        <v>6.4000315190364514E-5</v>
      </c>
      <c r="AM181" s="5">
        <f t="shared" si="198"/>
        <v>3.8811421565528914E-2</v>
      </c>
      <c r="AN181" s="5">
        <f t="shared" si="199"/>
        <v>2.8069864222109144E-2</v>
      </c>
      <c r="AO181" s="5">
        <f t="shared" si="200"/>
        <v>1.0150585132746675E-2</v>
      </c>
      <c r="AP181" s="5">
        <f t="shared" si="201"/>
        <v>2.4470936213977874E-3</v>
      </c>
      <c r="AQ181" s="5">
        <f t="shared" si="202"/>
        <v>4.4245729041031303E-4</v>
      </c>
      <c r="AR181" s="5">
        <f t="shared" si="203"/>
        <v>5.4057346636001323E-5</v>
      </c>
      <c r="AS181" s="5">
        <f t="shared" si="204"/>
        <v>1.4566541539760974E-4</v>
      </c>
      <c r="AT181" s="5">
        <f t="shared" si="205"/>
        <v>1.9625836785732177E-4</v>
      </c>
      <c r="AU181" s="5">
        <f t="shared" si="206"/>
        <v>1.7628227834718576E-4</v>
      </c>
      <c r="AV181" s="5">
        <f t="shared" si="207"/>
        <v>1.1875458610457672E-4</v>
      </c>
      <c r="AW181" s="5">
        <f t="shared" si="208"/>
        <v>3.46467179487913E-6</v>
      </c>
      <c r="AX181" s="5">
        <f t="shared" si="209"/>
        <v>1.7430507280174781E-2</v>
      </c>
      <c r="AY181" s="5">
        <f t="shared" si="210"/>
        <v>1.2606391442037441E-2</v>
      </c>
      <c r="AZ181" s="5">
        <f t="shared" si="211"/>
        <v>4.5587056829559259E-3</v>
      </c>
      <c r="BA181" s="5">
        <f t="shared" si="212"/>
        <v>1.0990085253905623E-3</v>
      </c>
      <c r="BB181" s="5">
        <f t="shared" si="213"/>
        <v>1.9871096472573297E-4</v>
      </c>
      <c r="BC181" s="5">
        <f t="shared" si="214"/>
        <v>2.8743032717202322E-5</v>
      </c>
      <c r="BD181" s="5">
        <f t="shared" si="215"/>
        <v>6.5160474205516544E-6</v>
      </c>
      <c r="BE181" s="5">
        <f t="shared" si="216"/>
        <v>1.7558441420671822E-5</v>
      </c>
      <c r="BF181" s="5">
        <f t="shared" si="217"/>
        <v>2.3656892378559694E-5</v>
      </c>
      <c r="BG181" s="5">
        <f t="shared" si="218"/>
        <v>2.1248983840212329E-5</v>
      </c>
      <c r="BH181" s="5">
        <f t="shared" si="219"/>
        <v>1.4314622574354421E-5</v>
      </c>
      <c r="BI181" s="5">
        <f t="shared" si="220"/>
        <v>7.7145682254580526E-6</v>
      </c>
      <c r="BJ181" s="8">
        <f t="shared" si="221"/>
        <v>0.76892369560673279</v>
      </c>
      <c r="BK181" s="8">
        <f t="shared" si="222"/>
        <v>0.14802771331970338</v>
      </c>
      <c r="BL181" s="8">
        <f t="shared" si="223"/>
        <v>7.3197403810171757E-2</v>
      </c>
      <c r="BM181" s="8">
        <f t="shared" si="224"/>
        <v>0.64330984941171199</v>
      </c>
      <c r="BN181" s="8">
        <f t="shared" si="225"/>
        <v>0.33630295431512347</v>
      </c>
    </row>
    <row r="182" spans="1:66" x14ac:dyDescent="0.25">
      <c r="A182" t="s">
        <v>342</v>
      </c>
      <c r="B182" t="s">
        <v>420</v>
      </c>
      <c r="C182" t="s">
        <v>363</v>
      </c>
      <c r="D182" t="s">
        <v>495</v>
      </c>
      <c r="E182">
        <f>VLOOKUP(A182,home!$A$2:$E$405,3,FALSE)</f>
        <v>1.1178707224334601</v>
      </c>
      <c r="F182">
        <f>VLOOKUP(B182,home!$B$2:$E$405,3,FALSE)</f>
        <v>1.1200000000000001</v>
      </c>
      <c r="G182">
        <f>VLOOKUP(C182,away!$B$2:$E$405,4,FALSE)</f>
        <v>1.34</v>
      </c>
      <c r="H182">
        <f>VLOOKUP(A182,away!$A$2:$E$405,3,FALSE)</f>
        <v>0.85171102661596998</v>
      </c>
      <c r="I182">
        <f>VLOOKUP(C182,away!$B$2:$E$405,3,FALSE)</f>
        <v>0.75</v>
      </c>
      <c r="J182">
        <f>VLOOKUP(B182,home!$B$2:$E$405,4,FALSE)</f>
        <v>0.59</v>
      </c>
      <c r="K182" s="3">
        <f t="shared" si="170"/>
        <v>1.6777003802281372</v>
      </c>
      <c r="L182" s="3">
        <f t="shared" si="171"/>
        <v>0.3768821292775667</v>
      </c>
      <c r="M182" s="5">
        <f t="shared" si="172"/>
        <v>0.12814632428350931</v>
      </c>
      <c r="N182" s="5">
        <f t="shared" si="173"/>
        <v>0.21499113697528169</v>
      </c>
      <c r="O182" s="5">
        <f t="shared" si="174"/>
        <v>4.829605955506254E-2</v>
      </c>
      <c r="P182" s="5">
        <f t="shared" si="175"/>
        <v>8.1026317479049176E-2</v>
      </c>
      <c r="Q182" s="5">
        <f t="shared" si="176"/>
        <v>0.18034535612455488</v>
      </c>
      <c r="R182" s="5">
        <f t="shared" si="177"/>
        <v>9.100960880414068E-3</v>
      </c>
      <c r="S182" s="5">
        <f t="shared" si="178"/>
        <v>1.2808139759223144E-2</v>
      </c>
      <c r="T182" s="5">
        <f t="shared" si="179"/>
        <v>6.7968941821543297E-2</v>
      </c>
      <c r="U182" s="5">
        <f t="shared" si="180"/>
        <v>1.5268685529512084E-2</v>
      </c>
      <c r="V182" s="5">
        <f t="shared" si="181"/>
        <v>8.9983627375395201E-4</v>
      </c>
      <c r="W182" s="5">
        <f t="shared" si="182"/>
        <v>0.1008551575141815</v>
      </c>
      <c r="X182" s="5">
        <f t="shared" si="183"/>
        <v>3.8010506512569112E-2</v>
      </c>
      <c r="Y182" s="5">
        <f t="shared" si="184"/>
        <v>7.1627403146879301E-3</v>
      </c>
      <c r="Z182" s="5">
        <f t="shared" si="185"/>
        <v>1.1433298383607645E-3</v>
      </c>
      <c r="AA182" s="5">
        <f t="shared" si="186"/>
        <v>1.9181649045440291E-3</v>
      </c>
      <c r="AB182" s="5">
        <f t="shared" si="187"/>
        <v>1.6090529948468936E-3</v>
      </c>
      <c r="AC182" s="5">
        <f t="shared" si="188"/>
        <v>3.5560139943541352E-5</v>
      </c>
      <c r="AD182" s="5">
        <f t="shared" si="189"/>
        <v>4.2301184027377758E-2</v>
      </c>
      <c r="AE182" s="5">
        <f t="shared" si="190"/>
        <v>1.5942560307200326E-2</v>
      </c>
      <c r="AF182" s="5">
        <f t="shared" si="191"/>
        <v>3.0042330373568379E-3</v>
      </c>
      <c r="AG182" s="5">
        <f t="shared" si="192"/>
        <v>3.7741391465501899E-4</v>
      </c>
      <c r="AH182" s="5">
        <f t="shared" si="193"/>
        <v>1.0772514598699527E-4</v>
      </c>
      <c r="AI182" s="5">
        <f t="shared" si="194"/>
        <v>1.8073051838251355E-4</v>
      </c>
      <c r="AJ182" s="5">
        <f t="shared" si="195"/>
        <v>1.5160582970458571E-4</v>
      </c>
      <c r="AK182" s="5">
        <f t="shared" si="196"/>
        <v>8.4783052713395218E-5</v>
      </c>
      <c r="AL182" s="5">
        <f t="shared" si="197"/>
        <v>8.9938036218353969E-7</v>
      </c>
      <c r="AM182" s="5">
        <f t="shared" si="198"/>
        <v>1.4193742505366402E-2</v>
      </c>
      <c r="AN182" s="5">
        <f t="shared" si="199"/>
        <v>5.349367897839994E-3</v>
      </c>
      <c r="AO182" s="5">
        <f t="shared" si="200"/>
        <v>1.0080405818134988E-3</v>
      </c>
      <c r="AP182" s="5">
        <f t="shared" si="201"/>
        <v>1.266374936240229E-4</v>
      </c>
      <c r="AQ182" s="5">
        <f t="shared" si="202"/>
        <v>1.1931852060849008E-5</v>
      </c>
      <c r="AR182" s="5">
        <f t="shared" si="203"/>
        <v>8.1199364792631035E-6</v>
      </c>
      <c r="AS182" s="5">
        <f t="shared" si="204"/>
        <v>1.3622820518688027E-5</v>
      </c>
      <c r="AT182" s="5">
        <f t="shared" si="205"/>
        <v>1.1427505581991292E-5</v>
      </c>
      <c r="AU182" s="5">
        <f t="shared" si="206"/>
        <v>6.3906434866553162E-6</v>
      </c>
      <c r="AV182" s="5">
        <f t="shared" si="207"/>
        <v>2.6803962518660241E-6</v>
      </c>
      <c r="AW182" s="5">
        <f t="shared" si="208"/>
        <v>1.5796499121036338E-8</v>
      </c>
      <c r="AX182" s="5">
        <f t="shared" si="209"/>
        <v>3.968807866352249E-3</v>
      </c>
      <c r="AY182" s="5">
        <f t="shared" si="210"/>
        <v>1.4957727593643921E-3</v>
      </c>
      <c r="AZ182" s="5">
        <f t="shared" si="211"/>
        <v>2.8186501123231668E-4</v>
      </c>
      <c r="BA182" s="5">
        <f t="shared" si="212"/>
        <v>3.5409961867360269E-5</v>
      </c>
      <c r="BB182" s="5">
        <f t="shared" si="213"/>
        <v>3.3363454565520451E-6</v>
      </c>
      <c r="BC182" s="5">
        <f t="shared" si="214"/>
        <v>2.5148179593417413E-7</v>
      </c>
      <c r="BD182" s="5">
        <f t="shared" si="215"/>
        <v>5.1004315831721093E-7</v>
      </c>
      <c r="BE182" s="5">
        <f t="shared" si="216"/>
        <v>8.556996006415446E-7</v>
      </c>
      <c r="BF182" s="5">
        <f t="shared" si="217"/>
        <v>7.1780377267869251E-7</v>
      </c>
      <c r="BG182" s="5">
        <f t="shared" si="218"/>
        <v>4.0141988745074458E-7</v>
      </c>
      <c r="BH182" s="5">
        <f t="shared" si="219"/>
        <v>1.6836557445181262E-7</v>
      </c>
      <c r="BI182" s="5">
        <f t="shared" si="220"/>
        <v>5.6493397655026903E-8</v>
      </c>
      <c r="BJ182" s="8">
        <f t="shared" si="221"/>
        <v>0.69743439430618182</v>
      </c>
      <c r="BK182" s="8">
        <f t="shared" si="222"/>
        <v>0.2244128500752057</v>
      </c>
      <c r="BL182" s="8">
        <f t="shared" si="223"/>
        <v>7.676271953887677E-2</v>
      </c>
      <c r="BM182" s="8">
        <f t="shared" si="224"/>
        <v>0.33635138149788824</v>
      </c>
      <c r="BN182" s="8">
        <f t="shared" si="225"/>
        <v>0.66190615529787167</v>
      </c>
    </row>
    <row r="183" spans="1:66" x14ac:dyDescent="0.25">
      <c r="A183" t="s">
        <v>342</v>
      </c>
      <c r="B183" t="s">
        <v>380</v>
      </c>
      <c r="C183" t="s">
        <v>430</v>
      </c>
      <c r="D183" t="s">
        <v>495</v>
      </c>
      <c r="E183">
        <f>VLOOKUP(A183,home!$A$2:$E$405,3,FALSE)</f>
        <v>1.1178707224334601</v>
      </c>
      <c r="F183">
        <f>VLOOKUP(B183,home!$B$2:$E$405,3,FALSE)</f>
        <v>1.57</v>
      </c>
      <c r="G183">
        <f>VLOOKUP(C183,away!$B$2:$E$405,4,FALSE)</f>
        <v>0.89</v>
      </c>
      <c r="H183">
        <f>VLOOKUP(A183,away!$A$2:$E$405,3,FALSE)</f>
        <v>0.85171102661596998</v>
      </c>
      <c r="I183">
        <f>VLOOKUP(C183,away!$B$2:$E$405,3,FALSE)</f>
        <v>0.75</v>
      </c>
      <c r="J183">
        <f>VLOOKUP(B183,home!$B$2:$E$405,4,FALSE)</f>
        <v>0.68</v>
      </c>
      <c r="K183" s="3">
        <f t="shared" si="170"/>
        <v>1.562000760456274</v>
      </c>
      <c r="L183" s="3">
        <f t="shared" si="171"/>
        <v>0.43437262357414475</v>
      </c>
      <c r="M183" s="5">
        <f t="shared" si="172"/>
        <v>0.13582698340096319</v>
      </c>
      <c r="N183" s="5">
        <f t="shared" si="173"/>
        <v>0.21216185136278623</v>
      </c>
      <c r="O183" s="5">
        <f t="shared" si="174"/>
        <v>5.8999523132038191E-2</v>
      </c>
      <c r="P183" s="5">
        <f t="shared" si="175"/>
        <v>9.2157299998801193E-2</v>
      </c>
      <c r="Q183" s="5">
        <f t="shared" si="176"/>
        <v>0.16569848658424158</v>
      </c>
      <c r="R183" s="5">
        <f t="shared" si="177"/>
        <v>1.2813888826243435E-2</v>
      </c>
      <c r="S183" s="5">
        <f t="shared" si="178"/>
        <v>1.5631960105448414E-2</v>
      </c>
      <c r="T183" s="5">
        <f t="shared" si="179"/>
        <v>7.1974886339862237E-2</v>
      </c>
      <c r="U183" s="5">
        <f t="shared" si="180"/>
        <v>2.0015304090994401E-2</v>
      </c>
      <c r="V183" s="5">
        <f t="shared" si="181"/>
        <v>1.17845937443195E-3</v>
      </c>
      <c r="W183" s="5">
        <f t="shared" si="182"/>
        <v>8.6273720683679653E-2</v>
      </c>
      <c r="X183" s="5">
        <f t="shared" si="183"/>
        <v>3.747494239887289E-2</v>
      </c>
      <c r="Y183" s="5">
        <f t="shared" si="184"/>
        <v>8.1390445240441846E-3</v>
      </c>
      <c r="Z183" s="5">
        <f t="shared" si="185"/>
        <v>1.8553341692142604E-3</v>
      </c>
      <c r="AA183" s="5">
        <f t="shared" si="186"/>
        <v>2.8980333832131842E-3</v>
      </c>
      <c r="AB183" s="5">
        <f t="shared" si="187"/>
        <v>2.2633651742033317E-3</v>
      </c>
      <c r="AC183" s="5">
        <f t="shared" si="188"/>
        <v>4.9973333439813132E-5</v>
      </c>
      <c r="AD183" s="5">
        <f t="shared" si="189"/>
        <v>3.3689904328824953E-2</v>
      </c>
      <c r="AE183" s="5">
        <f t="shared" si="190"/>
        <v>1.4633972131273631E-2</v>
      </c>
      <c r="AF183" s="5">
        <f t="shared" si="191"/>
        <v>3.1782984339861226E-3</v>
      </c>
      <c r="AG183" s="5">
        <f t="shared" si="192"/>
        <v>4.6018860975738276E-4</v>
      </c>
      <c r="AH183" s="5">
        <f t="shared" si="193"/>
        <v>2.0147659267208854E-4</v>
      </c>
      <c r="AI183" s="5">
        <f t="shared" si="194"/>
        <v>3.147065909679413E-4</v>
      </c>
      <c r="AJ183" s="5">
        <f t="shared" si="195"/>
        <v>2.4578596720626299E-4</v>
      </c>
      <c r="AK183" s="5">
        <f t="shared" si="196"/>
        <v>1.2797262256188783E-4</v>
      </c>
      <c r="AL183" s="5">
        <f t="shared" si="197"/>
        <v>1.3562570165186539E-6</v>
      </c>
      <c r="AM183" s="5">
        <f t="shared" si="198"/>
        <v>1.0524731236264727E-2</v>
      </c>
      <c r="AN183" s="5">
        <f t="shared" si="199"/>
        <v>4.5716551195090615E-3</v>
      </c>
      <c r="AO183" s="5">
        <f t="shared" si="200"/>
        <v>9.9290091416866059E-4</v>
      </c>
      <c r="AP183" s="5">
        <f t="shared" si="201"/>
        <v>1.4376299167886934E-4</v>
      </c>
      <c r="AQ183" s="5">
        <f t="shared" si="202"/>
        <v>1.5611676967104597E-5</v>
      </c>
      <c r="AR183" s="5">
        <f t="shared" si="203"/>
        <v>1.7503183229550878E-5</v>
      </c>
      <c r="AS183" s="5">
        <f t="shared" si="204"/>
        <v>2.7339985514963978E-5</v>
      </c>
      <c r="AT183" s="5">
        <f t="shared" si="205"/>
        <v>2.1352539082618627E-5</v>
      </c>
      <c r="AU183" s="5">
        <f t="shared" si="206"/>
        <v>1.11175607615742E-5</v>
      </c>
      <c r="AV183" s="5">
        <f t="shared" si="207"/>
        <v>4.3414095909994336E-6</v>
      </c>
      <c r="AW183" s="5">
        <f t="shared" si="208"/>
        <v>2.5561314519643054E-8</v>
      </c>
      <c r="AX183" s="5">
        <f t="shared" si="209"/>
        <v>2.7399396991072372E-3</v>
      </c>
      <c r="AY183" s="5">
        <f t="shared" si="210"/>
        <v>1.1901547955361633E-3</v>
      </c>
      <c r="AZ183" s="5">
        <f t="shared" si="211"/>
        <v>2.5848533049819649E-4</v>
      </c>
      <c r="BA183" s="5">
        <f t="shared" si="212"/>
        <v>3.7426317054643855E-5</v>
      </c>
      <c r="BB183" s="5">
        <f t="shared" si="213"/>
        <v>4.0642418824358502E-6</v>
      </c>
      <c r="BC183" s="5">
        <f t="shared" si="214"/>
        <v>3.5307908186271617E-7</v>
      </c>
      <c r="BD183" s="5">
        <f t="shared" si="215"/>
        <v>1.2671506033864984E-6</v>
      </c>
      <c r="BE183" s="5">
        <f t="shared" si="216"/>
        <v>1.9792902061023373E-6</v>
      </c>
      <c r="BF183" s="5">
        <f t="shared" si="217"/>
        <v>1.5458264035477534E-6</v>
      </c>
      <c r="BG183" s="5">
        <f t="shared" si="218"/>
        <v>8.0486067262499234E-7</v>
      </c>
      <c r="BH183" s="5">
        <f t="shared" si="219"/>
        <v>3.1429824567539658E-7</v>
      </c>
      <c r="BI183" s="5">
        <f t="shared" si="220"/>
        <v>9.8186819751008365E-8</v>
      </c>
      <c r="BJ183" s="8">
        <f t="shared" si="221"/>
        <v>0.65416438079907779</v>
      </c>
      <c r="BK183" s="8">
        <f t="shared" si="222"/>
        <v>0.24603618726563728</v>
      </c>
      <c r="BL183" s="8">
        <f t="shared" si="223"/>
        <v>9.7967720671231509E-2</v>
      </c>
      <c r="BM183" s="8">
        <f t="shared" si="224"/>
        <v>0.32117546036586542</v>
      </c>
      <c r="BN183" s="8">
        <f t="shared" si="225"/>
        <v>0.6776580333050739</v>
      </c>
    </row>
    <row r="184" spans="1:66" x14ac:dyDescent="0.25">
      <c r="A184" t="s">
        <v>342</v>
      </c>
      <c r="B184" t="s">
        <v>402</v>
      </c>
      <c r="C184" t="s">
        <v>392</v>
      </c>
      <c r="D184" t="s">
        <v>495</v>
      </c>
      <c r="E184">
        <f>VLOOKUP(A184,home!$A$2:$E$405,3,FALSE)</f>
        <v>1.1178707224334601</v>
      </c>
      <c r="F184">
        <f>VLOOKUP(B184,home!$B$2:$E$405,3,FALSE)</f>
        <v>0.75</v>
      </c>
      <c r="G184">
        <f>VLOOKUP(C184,away!$B$2:$E$405,4,FALSE)</f>
        <v>1.19</v>
      </c>
      <c r="H184">
        <f>VLOOKUP(A184,away!$A$2:$E$405,3,FALSE)</f>
        <v>0.85171102661596998</v>
      </c>
      <c r="I184">
        <f>VLOOKUP(C184,away!$B$2:$E$405,3,FALSE)</f>
        <v>0.52</v>
      </c>
      <c r="J184">
        <f>VLOOKUP(B184,home!$B$2:$E$405,4,FALSE)</f>
        <v>0.78</v>
      </c>
      <c r="K184" s="3">
        <f t="shared" si="170"/>
        <v>0.99769961977186306</v>
      </c>
      <c r="L184" s="3">
        <f t="shared" si="171"/>
        <v>0.34545399239543745</v>
      </c>
      <c r="M184" s="5">
        <f t="shared" si="172"/>
        <v>0.2610212095891779</v>
      </c>
      <c r="N184" s="5">
        <f t="shared" si="173"/>
        <v>0.26042076155951455</v>
      </c>
      <c r="O184" s="5">
        <f t="shared" si="174"/>
        <v>9.0170818952467757E-2</v>
      </c>
      <c r="P184" s="5">
        <f t="shared" si="175"/>
        <v>8.9963391783394575E-2</v>
      </c>
      <c r="Q184" s="5">
        <f t="shared" si="176"/>
        <v>0.12991084739431333</v>
      </c>
      <c r="R184" s="5">
        <f t="shared" si="177"/>
        <v>1.5574934702348079E-2</v>
      </c>
      <c r="S184" s="5">
        <f t="shared" si="178"/>
        <v>7.7516802886543118E-3</v>
      </c>
      <c r="T184" s="5">
        <f t="shared" si="179"/>
        <v>4.4878220887839958E-2</v>
      </c>
      <c r="U184" s="5">
        <f t="shared" si="180"/>
        <v>1.5539106430504273E-2</v>
      </c>
      <c r="V184" s="5">
        <f t="shared" si="181"/>
        <v>2.9685431475745853E-4</v>
      </c>
      <c r="W184" s="5">
        <f t="shared" si="182"/>
        <v>4.3204001016515656E-2</v>
      </c>
      <c r="X184" s="5">
        <f t="shared" si="183"/>
        <v>1.4924994638611872E-2</v>
      </c>
      <c r="Y184" s="5">
        <f t="shared" si="184"/>
        <v>2.5779494921944848E-3</v>
      </c>
      <c r="Z184" s="5">
        <f t="shared" si="185"/>
        <v>1.7934744580747966E-3</v>
      </c>
      <c r="AA184" s="5">
        <f t="shared" si="186"/>
        <v>1.7893487848917725E-3</v>
      </c>
      <c r="AB184" s="5">
        <f t="shared" si="187"/>
        <v>8.926163011628832E-4</v>
      </c>
      <c r="AC184" s="5">
        <f t="shared" si="188"/>
        <v>6.3946003332327502E-6</v>
      </c>
      <c r="AD184" s="5">
        <f t="shared" si="189"/>
        <v>1.0776153846700212E-2</v>
      </c>
      <c r="AE184" s="5">
        <f t="shared" si="190"/>
        <v>3.7226653690100391E-3</v>
      </c>
      <c r="AF184" s="5">
        <f t="shared" si="191"/>
        <v>6.4300480703837609E-4</v>
      </c>
      <c r="AG184" s="5">
        <f t="shared" si="192"/>
        <v>7.4042859240288316E-5</v>
      </c>
      <c r="AH184" s="5">
        <f t="shared" si="193"/>
        <v>1.548907279502955E-4</v>
      </c>
      <c r="AI184" s="5">
        <f t="shared" si="194"/>
        <v>1.5453442038219689E-4</v>
      </c>
      <c r="AJ184" s="5">
        <f t="shared" si="195"/>
        <v>7.708946622849153E-5</v>
      </c>
      <c r="AK184" s="5">
        <f t="shared" si="196"/>
        <v>2.5637377048193962E-5</v>
      </c>
      <c r="AL184" s="5">
        <f t="shared" si="197"/>
        <v>8.815834329819848E-8</v>
      </c>
      <c r="AM184" s="5">
        <f t="shared" si="198"/>
        <v>2.1502729190911807E-3</v>
      </c>
      <c r="AN184" s="5">
        <f t="shared" si="199"/>
        <v>7.4282036463983996E-4</v>
      </c>
      <c r="AO184" s="5">
        <f t="shared" si="200"/>
        <v>1.2830513029873363E-4</v>
      </c>
      <c r="AP184" s="5">
        <f t="shared" si="201"/>
        <v>1.4774506502171452E-5</v>
      </c>
      <c r="AQ184" s="5">
        <f t="shared" si="202"/>
        <v>1.2759780642118692E-6</v>
      </c>
      <c r="AR184" s="5">
        <f t="shared" si="203"/>
        <v>1.0701524071093039E-5</v>
      </c>
      <c r="AS184" s="5">
        <f t="shared" si="204"/>
        <v>1.0676906496708962E-5</v>
      </c>
      <c r="AT184" s="5">
        <f t="shared" si="205"/>
        <v>5.326172776053133E-6</v>
      </c>
      <c r="AU184" s="5">
        <f t="shared" si="206"/>
        <v>1.7713068511691534E-6</v>
      </c>
      <c r="AV184" s="5">
        <f t="shared" si="207"/>
        <v>4.4180804297769E-7</v>
      </c>
      <c r="AW184" s="5">
        <f t="shared" si="208"/>
        <v>8.4401651046687419E-10</v>
      </c>
      <c r="AX184" s="5">
        <f t="shared" si="209"/>
        <v>3.5755441229716743E-4</v>
      </c>
      <c r="AY184" s="5">
        <f t="shared" si="210"/>
        <v>1.2351859922666078E-4</v>
      </c>
      <c r="AZ184" s="5">
        <f t="shared" si="211"/>
        <v>2.1334996618970977E-5</v>
      </c>
      <c r="BA184" s="5">
        <f t="shared" si="212"/>
        <v>2.4567532532555618E-6</v>
      </c>
      <c r="BB184" s="5">
        <f t="shared" si="213"/>
        <v>2.1217380491690322E-7</v>
      </c>
      <c r="BC184" s="5">
        <f t="shared" si="214"/>
        <v>1.4659257598054994E-8</v>
      </c>
      <c r="BD184" s="5">
        <f t="shared" si="215"/>
        <v>6.1614736917916039E-7</v>
      </c>
      <c r="BE184" s="5">
        <f t="shared" si="216"/>
        <v>6.1472999595348199E-7</v>
      </c>
      <c r="BF184" s="5">
        <f t="shared" si="217"/>
        <v>3.0665794161257393E-7</v>
      </c>
      <c r="BG184" s="5">
        <f t="shared" si="218"/>
        <v>1.0198417058229575E-7</v>
      </c>
      <c r="BH184" s="5">
        <f t="shared" si="219"/>
        <v>2.5437392053176319E-8</v>
      </c>
      <c r="BI184" s="5">
        <f t="shared" si="220"/>
        <v>5.0757752758883665E-9</v>
      </c>
      <c r="BJ184" s="8">
        <f t="shared" si="221"/>
        <v>0.51467518236403342</v>
      </c>
      <c r="BK184" s="8">
        <f t="shared" si="222"/>
        <v>0.35916313733388744</v>
      </c>
      <c r="BL184" s="8">
        <f t="shared" si="223"/>
        <v>0.12440956491386661</v>
      </c>
      <c r="BM184" s="8">
        <f t="shared" si="224"/>
        <v>0.15285587733343592</v>
      </c>
      <c r="BN184" s="8">
        <f t="shared" si="225"/>
        <v>0.84706196398121614</v>
      </c>
    </row>
    <row r="185" spans="1:66" x14ac:dyDescent="0.25">
      <c r="A185" t="s">
        <v>342</v>
      </c>
      <c r="B185" t="s">
        <v>426</v>
      </c>
      <c r="C185" t="s">
        <v>384</v>
      </c>
      <c r="D185" t="s">
        <v>495</v>
      </c>
      <c r="E185">
        <f>VLOOKUP(A185,home!$A$2:$E$405,3,FALSE)</f>
        <v>1.1178707224334601</v>
      </c>
      <c r="F185">
        <f>VLOOKUP(B185,home!$B$2:$E$405,3,FALSE)</f>
        <v>0.97</v>
      </c>
      <c r="G185">
        <f>VLOOKUP(C185,away!$B$2:$E$405,4,FALSE)</f>
        <v>1.27</v>
      </c>
      <c r="H185">
        <f>VLOOKUP(A185,away!$A$2:$E$405,3,FALSE)</f>
        <v>0.85171102661596998</v>
      </c>
      <c r="I185">
        <f>VLOOKUP(C185,away!$B$2:$E$405,3,FALSE)</f>
        <v>1.19</v>
      </c>
      <c r="J185">
        <f>VLOOKUP(B185,home!$B$2:$E$405,4,FALSE)</f>
        <v>0.68</v>
      </c>
      <c r="K185" s="3">
        <f t="shared" si="170"/>
        <v>1.3771049429657793</v>
      </c>
      <c r="L185" s="3">
        <f t="shared" si="171"/>
        <v>0.68920456273764297</v>
      </c>
      <c r="M185" s="5">
        <f t="shared" si="172"/>
        <v>0.12665232998008205</v>
      </c>
      <c r="N185" s="5">
        <f t="shared" si="173"/>
        <v>0.17441354965370398</v>
      </c>
      <c r="O185" s="5">
        <f t="shared" si="174"/>
        <v>8.7289363703626138E-2</v>
      </c>
      <c r="P185" s="5">
        <f t="shared" si="175"/>
        <v>0.12020661422460124</v>
      </c>
      <c r="Q185" s="5">
        <f t="shared" si="176"/>
        <v>0.1200928806741616</v>
      </c>
      <c r="R185" s="5">
        <f t="shared" si="177"/>
        <v>3.0080113871502362E-2</v>
      </c>
      <c r="S185" s="5">
        <f t="shared" si="178"/>
        <v>2.8522235054054122E-2</v>
      </c>
      <c r="T185" s="5">
        <f t="shared" si="179"/>
        <v>8.2768561312939484E-2</v>
      </c>
      <c r="U185" s="5">
        <f t="shared" si="180"/>
        <v>4.1423473497419414E-2</v>
      </c>
      <c r="V185" s="5">
        <f t="shared" si="181"/>
        <v>3.0078503591553637E-3</v>
      </c>
      <c r="W185" s="5">
        <f t="shared" si="182"/>
        <v>5.5126833197129139E-2</v>
      </c>
      <c r="X185" s="5">
        <f t="shared" si="183"/>
        <v>3.7993664968738371E-2</v>
      </c>
      <c r="Y185" s="5">
        <f t="shared" si="184"/>
        <v>1.3092703625789915E-2</v>
      </c>
      <c r="Z185" s="5">
        <f t="shared" si="185"/>
        <v>6.9104505759690982E-3</v>
      </c>
      <c r="AA185" s="5">
        <f t="shared" si="186"/>
        <v>9.5164156462877632E-3</v>
      </c>
      <c r="AB185" s="5">
        <f t="shared" si="187"/>
        <v>6.5525515129098814E-3</v>
      </c>
      <c r="AC185" s="5">
        <f t="shared" si="188"/>
        <v>1.7842324131797364E-4</v>
      </c>
      <c r="AD185" s="5">
        <f t="shared" si="189"/>
        <v>1.8978858621454139E-2</v>
      </c>
      <c r="AE185" s="5">
        <f t="shared" si="190"/>
        <v>1.3080315957458845E-2</v>
      </c>
      <c r="AF185" s="5">
        <f t="shared" si="191"/>
        <v>4.5075067199653179E-3</v>
      </c>
      <c r="AG185" s="5">
        <f t="shared" si="192"/>
        <v>1.0355313993235615E-3</v>
      </c>
      <c r="AH185" s="5">
        <f t="shared" si="193"/>
        <v>1.1906785168827186E-3</v>
      </c>
      <c r="AI185" s="5">
        <f t="shared" si="194"/>
        <v>1.6396892710823551E-3</v>
      </c>
      <c r="AJ185" s="5">
        <f t="shared" si="195"/>
        <v>1.1290121000677336E-3</v>
      </c>
      <c r="AK185" s="5">
        <f t="shared" si="196"/>
        <v>5.182560478904836E-4</v>
      </c>
      <c r="AL185" s="5">
        <f t="shared" si="197"/>
        <v>6.7737099637047525E-6</v>
      </c>
      <c r="AM185" s="5">
        <f t="shared" si="198"/>
        <v>5.2271760038906396E-3</v>
      </c>
      <c r="AN185" s="5">
        <f t="shared" si="199"/>
        <v>3.6025935521141485E-3</v>
      </c>
      <c r="AO185" s="5">
        <f t="shared" si="200"/>
        <v>1.2414619569031417E-3</v>
      </c>
      <c r="AP185" s="5">
        <f t="shared" si="201"/>
        <v>2.8520708172094945E-4</v>
      </c>
      <c r="AQ185" s="5">
        <f t="shared" si="202"/>
        <v>4.9141505511791527E-5</v>
      </c>
      <c r="AR185" s="5">
        <f t="shared" si="203"/>
        <v>1.6412421331785191E-4</v>
      </c>
      <c r="AS185" s="5">
        <f t="shared" si="204"/>
        <v>2.2601626542038386E-4</v>
      </c>
      <c r="AT185" s="5">
        <f t="shared" si="205"/>
        <v>1.5562405815053811E-4</v>
      </c>
      <c r="AU185" s="5">
        <f t="shared" si="206"/>
        <v>7.1436886574499956E-5</v>
      </c>
      <c r="AV185" s="5">
        <f t="shared" si="207"/>
        <v>2.4594022402957401E-5</v>
      </c>
      <c r="AW185" s="5">
        <f t="shared" si="208"/>
        <v>1.7858265585192623E-7</v>
      </c>
      <c r="AX185" s="5">
        <f t="shared" si="209"/>
        <v>1.1997283187849832E-3</v>
      </c>
      <c r="AY185" s="5">
        <f t="shared" si="210"/>
        <v>8.2685823135217188E-4</v>
      </c>
      <c r="AZ185" s="5">
        <f t="shared" si="211"/>
        <v>2.8493723289254718E-4</v>
      </c>
      <c r="BA185" s="5">
        <f t="shared" si="212"/>
        <v>6.5460013667793975E-5</v>
      </c>
      <c r="BB185" s="5">
        <f t="shared" si="213"/>
        <v>1.1278835024178017E-5</v>
      </c>
      <c r="BC185" s="5">
        <f t="shared" si="214"/>
        <v>1.5546849122057251E-6</v>
      </c>
      <c r="BD185" s="5">
        <f t="shared" si="215"/>
        <v>1.8852526112398288E-5</v>
      </c>
      <c r="BE185" s="5">
        <f t="shared" si="216"/>
        <v>2.5961906896775112E-5</v>
      </c>
      <c r="BF185" s="5">
        <f t="shared" si="217"/>
        <v>1.7876135158183185E-5</v>
      </c>
      <c r="BG185" s="5">
        <f t="shared" si="218"/>
        <v>8.205771362486138E-6</v>
      </c>
      <c r="BH185" s="5">
        <f t="shared" si="219"/>
        <v>2.8250520760316744E-6</v>
      </c>
      <c r="BI185" s="5">
        <f t="shared" si="220"/>
        <v>7.7807863560779136E-7</v>
      </c>
      <c r="BJ185" s="8">
        <f t="shared" si="221"/>
        <v>0.53388580354743909</v>
      </c>
      <c r="BK185" s="8">
        <f t="shared" si="222"/>
        <v>0.27940108480052656</v>
      </c>
      <c r="BL185" s="8">
        <f t="shared" si="223"/>
        <v>0.18005584908377656</v>
      </c>
      <c r="BM185" s="8">
        <f t="shared" si="224"/>
        <v>0.34069165625133763</v>
      </c>
      <c r="BN185" s="8">
        <f t="shared" si="225"/>
        <v>0.65873485210767735</v>
      </c>
    </row>
    <row r="186" spans="1:66" x14ac:dyDescent="0.25">
      <c r="A186" t="s">
        <v>40</v>
      </c>
      <c r="B186" t="s">
        <v>335</v>
      </c>
      <c r="C186" t="s">
        <v>333</v>
      </c>
      <c r="D186" t="s">
        <v>495</v>
      </c>
      <c r="E186">
        <f>VLOOKUP(A186,home!$A$2:$E$405,3,FALSE)</f>
        <v>1.5125</v>
      </c>
      <c r="F186">
        <f>VLOOKUP(B186,home!$B$2:$E$405,3,FALSE)</f>
        <v>0.55000000000000004</v>
      </c>
      <c r="G186">
        <f>VLOOKUP(C186,away!$B$2:$E$405,4,FALSE)</f>
        <v>1.32</v>
      </c>
      <c r="H186">
        <f>VLOOKUP(A186,away!$A$2:$E$405,3,FALSE)</f>
        <v>1.1875</v>
      </c>
      <c r="I186">
        <f>VLOOKUP(C186,away!$B$2:$E$405,3,FALSE)</f>
        <v>0.66</v>
      </c>
      <c r="J186">
        <f>VLOOKUP(B186,home!$B$2:$E$405,4,FALSE)</f>
        <v>1.1200000000000001</v>
      </c>
      <c r="K186" s="3">
        <f t="shared" si="170"/>
        <v>1.0980750000000001</v>
      </c>
      <c r="L186" s="3">
        <f t="shared" si="171"/>
        <v>0.87780000000000014</v>
      </c>
      <c r="M186" s="5">
        <f t="shared" si="172"/>
        <v>0.13863994919881767</v>
      </c>
      <c r="N186" s="5">
        <f t="shared" si="173"/>
        <v>0.15223706221649172</v>
      </c>
      <c r="O186" s="5">
        <f t="shared" si="174"/>
        <v>0.12169814740672215</v>
      </c>
      <c r="P186" s="5">
        <f t="shared" si="175"/>
        <v>0.13363369321363641</v>
      </c>
      <c r="Q186" s="5">
        <f t="shared" si="176"/>
        <v>8.3583856046687069E-2</v>
      </c>
      <c r="R186" s="5">
        <f t="shared" si="177"/>
        <v>5.3413316896810357E-2</v>
      </c>
      <c r="S186" s="5">
        <f t="shared" si="178"/>
        <v>3.220205298890249E-2</v>
      </c>
      <c r="T186" s="5">
        <f t="shared" si="179"/>
        <v>7.3369908837781911E-2</v>
      </c>
      <c r="U186" s="5">
        <f t="shared" si="180"/>
        <v>5.8651827951465035E-2</v>
      </c>
      <c r="V186" s="5">
        <f t="shared" si="181"/>
        <v>3.448804935883966E-3</v>
      </c>
      <c r="W186" s="5">
        <f t="shared" si="182"/>
        <v>3.0593780909488649E-2</v>
      </c>
      <c r="X186" s="5">
        <f t="shared" si="183"/>
        <v>2.6855220882349134E-2</v>
      </c>
      <c r="Y186" s="5">
        <f t="shared" si="184"/>
        <v>1.1786756445263037E-2</v>
      </c>
      <c r="Z186" s="5">
        <f t="shared" si="185"/>
        <v>1.5628736524006717E-2</v>
      </c>
      <c r="AA186" s="5">
        <f t="shared" si="186"/>
        <v>1.7161524858598676E-2</v>
      </c>
      <c r="AB186" s="5">
        <f t="shared" si="187"/>
        <v>9.4223207045528706E-3</v>
      </c>
      <c r="AC186" s="5">
        <f t="shared" si="188"/>
        <v>2.0776683750739722E-4</v>
      </c>
      <c r="AD186" s="5">
        <f t="shared" si="189"/>
        <v>8.3985664930466847E-3</v>
      </c>
      <c r="AE186" s="5">
        <f t="shared" si="190"/>
        <v>7.3722616675963807E-3</v>
      </c>
      <c r="AF186" s="5">
        <f t="shared" si="191"/>
        <v>3.2356856459080517E-3</v>
      </c>
      <c r="AG186" s="5">
        <f t="shared" si="192"/>
        <v>9.4676161999269635E-4</v>
      </c>
      <c r="AH186" s="5">
        <f t="shared" si="193"/>
        <v>3.4297262301932739E-3</v>
      </c>
      <c r="AI186" s="5">
        <f t="shared" si="194"/>
        <v>3.7660966302194795E-3</v>
      </c>
      <c r="AJ186" s="5">
        <f t="shared" si="195"/>
        <v>2.0677282786141274E-3</v>
      </c>
      <c r="AK186" s="5">
        <f t="shared" si="196"/>
        <v>7.5684024317973638E-4</v>
      </c>
      <c r="AL186" s="5">
        <f t="shared" si="197"/>
        <v>8.0105770332084819E-6</v>
      </c>
      <c r="AM186" s="5">
        <f t="shared" si="198"/>
        <v>1.8444511803704486E-3</v>
      </c>
      <c r="AN186" s="5">
        <f t="shared" si="199"/>
        <v>1.6190592461291799E-3</v>
      </c>
      <c r="AO186" s="5">
        <f t="shared" si="200"/>
        <v>7.1060510312609718E-4</v>
      </c>
      <c r="AP186" s="5">
        <f t="shared" si="201"/>
        <v>2.0792305317469611E-4</v>
      </c>
      <c r="AQ186" s="5">
        <f t="shared" si="202"/>
        <v>4.5628714019187062E-5</v>
      </c>
      <c r="AR186" s="5">
        <f t="shared" si="203"/>
        <v>6.0212273697273129E-4</v>
      </c>
      <c r="AS186" s="5">
        <f t="shared" si="204"/>
        <v>6.6117592440133191E-4</v>
      </c>
      <c r="AT186" s="5">
        <f t="shared" si="205"/>
        <v>3.6301037659349633E-4</v>
      </c>
      <c r="AU186" s="5">
        <f t="shared" si="206"/>
        <v>1.3287087309263453E-4</v>
      </c>
      <c r="AV186" s="5">
        <f t="shared" si="207"/>
        <v>3.6475545992798661E-5</v>
      </c>
      <c r="AW186" s="5">
        <f t="shared" si="208"/>
        <v>2.144810271951368E-7</v>
      </c>
      <c r="AX186" s="5">
        <f t="shared" si="209"/>
        <v>3.3755762164754664E-4</v>
      </c>
      <c r="AY186" s="5">
        <f t="shared" si="210"/>
        <v>2.9630808028221643E-4</v>
      </c>
      <c r="AZ186" s="5">
        <f t="shared" si="211"/>
        <v>1.3004961643586481E-4</v>
      </c>
      <c r="BA186" s="5">
        <f t="shared" si="212"/>
        <v>3.805251776913406E-5</v>
      </c>
      <c r="BB186" s="5">
        <f t="shared" si="213"/>
        <v>8.3506250244364696E-6</v>
      </c>
      <c r="BC186" s="5">
        <f t="shared" si="214"/>
        <v>1.466035729290067E-6</v>
      </c>
      <c r="BD186" s="5">
        <f t="shared" si="215"/>
        <v>8.809055641911058E-5</v>
      </c>
      <c r="BE186" s="5">
        <f t="shared" si="216"/>
        <v>9.6730037739914862E-5</v>
      </c>
      <c r="BF186" s="5">
        <f t="shared" si="217"/>
        <v>5.3108418095628506E-5</v>
      </c>
      <c r="BG186" s="5">
        <f t="shared" si="218"/>
        <v>1.9439008733452432E-5</v>
      </c>
      <c r="BH186" s="5">
        <f t="shared" si="219"/>
        <v>5.3363723787464442E-6</v>
      </c>
      <c r="BI186" s="5">
        <f t="shared" si="220"/>
        <v>1.171947419958401E-6</v>
      </c>
      <c r="BJ186" s="8">
        <f t="shared" si="221"/>
        <v>0.40361931255831346</v>
      </c>
      <c r="BK186" s="8">
        <f t="shared" si="222"/>
        <v>0.30843658583206335</v>
      </c>
      <c r="BL186" s="8">
        <f t="shared" si="223"/>
        <v>0.27242706099819552</v>
      </c>
      <c r="BM186" s="8">
        <f t="shared" si="224"/>
        <v>0.31660957733415862</v>
      </c>
      <c r="BN186" s="8">
        <f t="shared" si="225"/>
        <v>0.68320602497916538</v>
      </c>
    </row>
    <row r="187" spans="1:66" x14ac:dyDescent="0.25">
      <c r="A187" t="s">
        <v>40</v>
      </c>
      <c r="B187" t="s">
        <v>316</v>
      </c>
      <c r="C187" t="s">
        <v>233</v>
      </c>
      <c r="D187" t="s">
        <v>495</v>
      </c>
      <c r="E187">
        <f>VLOOKUP(A187,home!$A$2:$E$405,3,FALSE)</f>
        <v>1.5125</v>
      </c>
      <c r="F187">
        <f>VLOOKUP(B187,home!$B$2:$E$405,3,FALSE)</f>
        <v>0.44</v>
      </c>
      <c r="G187">
        <f>VLOOKUP(C187,away!$B$2:$E$405,4,FALSE)</f>
        <v>0.94</v>
      </c>
      <c r="H187">
        <f>VLOOKUP(A187,away!$A$2:$E$405,3,FALSE)</f>
        <v>1.1875</v>
      </c>
      <c r="I187">
        <f>VLOOKUP(C187,away!$B$2:$E$405,3,FALSE)</f>
        <v>0.61</v>
      </c>
      <c r="J187">
        <f>VLOOKUP(B187,home!$B$2:$E$405,4,FALSE)</f>
        <v>1.05</v>
      </c>
      <c r="K187" s="3">
        <f t="shared" si="170"/>
        <v>0.62556999999999996</v>
      </c>
      <c r="L187" s="3">
        <f t="shared" si="171"/>
        <v>0.76059375000000007</v>
      </c>
      <c r="M187" s="5">
        <f t="shared" si="172"/>
        <v>0.25003265491247356</v>
      </c>
      <c r="N187" s="5">
        <f t="shared" si="173"/>
        <v>0.15641292793359607</v>
      </c>
      <c r="O187" s="5">
        <f t="shared" si="174"/>
        <v>0.19017327462233422</v>
      </c>
      <c r="P187" s="5">
        <f t="shared" si="175"/>
        <v>0.11896669540549358</v>
      </c>
      <c r="Q187" s="5">
        <f t="shared" si="176"/>
        <v>4.892361766370984E-2</v>
      </c>
      <c r="R187" s="5">
        <f t="shared" si="177"/>
        <v>7.2322302047390513E-2</v>
      </c>
      <c r="S187" s="5">
        <f t="shared" si="178"/>
        <v>1.4151226187493305E-2</v>
      </c>
      <c r="T187" s="5">
        <f t="shared" si="179"/>
        <v>3.7210997822407305E-2</v>
      </c>
      <c r="U187" s="5">
        <f t="shared" si="180"/>
        <v>4.5242662491786073E-2</v>
      </c>
      <c r="V187" s="5">
        <f t="shared" si="181"/>
        <v>7.4813544123804115E-4</v>
      </c>
      <c r="W187" s="5">
        <f t="shared" si="182"/>
        <v>1.0201715833962321E-2</v>
      </c>
      <c r="X187" s="5">
        <f t="shared" si="183"/>
        <v>7.7593613025877788E-3</v>
      </c>
      <c r="Y187" s="5">
        <f t="shared" si="184"/>
        <v>2.9508608553700621E-3</v>
      </c>
      <c r="Z187" s="5">
        <f t="shared" si="185"/>
        <v>1.8335963640952479E-2</v>
      </c>
      <c r="AA187" s="5">
        <f t="shared" si="186"/>
        <v>1.1470428774870639E-2</v>
      </c>
      <c r="AB187" s="5">
        <f t="shared" si="187"/>
        <v>3.5877780643479126E-3</v>
      </c>
      <c r="AC187" s="5">
        <f t="shared" si="188"/>
        <v>2.2247894277793696E-5</v>
      </c>
      <c r="AD187" s="5">
        <f t="shared" si="189"/>
        <v>1.5954718435629519E-3</v>
      </c>
      <c r="AE187" s="5">
        <f t="shared" si="190"/>
        <v>1.2135059125149591E-3</v>
      </c>
      <c r="AF187" s="5">
        <f t="shared" si="191"/>
        <v>4.6149250632346236E-4</v>
      </c>
      <c r="AG187" s="5">
        <f t="shared" si="192"/>
        <v>1.1700277199382034E-4</v>
      </c>
      <c r="AH187" s="5">
        <f t="shared" si="193"/>
        <v>3.4865548363839241E-3</v>
      </c>
      <c r="AI187" s="5">
        <f t="shared" si="194"/>
        <v>2.1810841089966908E-3</v>
      </c>
      <c r="AJ187" s="5">
        <f t="shared" si="195"/>
        <v>6.8221039303252996E-4</v>
      </c>
      <c r="AK187" s="5">
        <f t="shared" si="196"/>
        <v>1.4225678518978656E-4</v>
      </c>
      <c r="AL187" s="5">
        <f t="shared" si="197"/>
        <v>4.2342604615168097E-7</v>
      </c>
      <c r="AM187" s="5">
        <f t="shared" si="198"/>
        <v>1.9961586423553526E-4</v>
      </c>
      <c r="AN187" s="5">
        <f t="shared" si="199"/>
        <v>1.5182657873839665E-4</v>
      </c>
      <c r="AO187" s="5">
        <f t="shared" si="200"/>
        <v>5.7739173436153694E-5</v>
      </c>
      <c r="AP187" s="5">
        <f t="shared" si="201"/>
        <v>1.4638684815234843E-5</v>
      </c>
      <c r="AQ187" s="5">
        <f t="shared" si="202"/>
        <v>2.7835230446718812E-6</v>
      </c>
      <c r="AR187" s="5">
        <f t="shared" si="203"/>
        <v>5.3037036351717736E-4</v>
      </c>
      <c r="AS187" s="5">
        <f t="shared" si="204"/>
        <v>3.3178378830544056E-4</v>
      </c>
      <c r="AT187" s="5">
        <f t="shared" si="205"/>
        <v>1.0377699222511722E-4</v>
      </c>
      <c r="AU187" s="5">
        <f t="shared" si="206"/>
        <v>2.1639924342088857E-5</v>
      </c>
      <c r="AV187" s="5">
        <f t="shared" si="207"/>
        <v>3.3843218676701311E-6</v>
      </c>
      <c r="AW187" s="5">
        <f t="shared" si="208"/>
        <v>5.5963353929946582E-9</v>
      </c>
      <c r="AX187" s="5">
        <f t="shared" si="209"/>
        <v>2.0812282698303948E-5</v>
      </c>
      <c r="AY187" s="5">
        <f t="shared" si="210"/>
        <v>1.5829692143563116E-5</v>
      </c>
      <c r="AZ187" s="5">
        <f t="shared" si="211"/>
        <v>6.019982454409106E-6</v>
      </c>
      <c r="BA187" s="5">
        <f t="shared" si="212"/>
        <v>1.5262536766444089E-6</v>
      </c>
      <c r="BB187" s="5">
        <f t="shared" si="213"/>
        <v>2.9021475184256456E-7</v>
      </c>
      <c r="BC187" s="5">
        <f t="shared" si="214"/>
        <v>4.4147105281851135E-8</v>
      </c>
      <c r="BD187" s="5">
        <f t="shared" si="215"/>
        <v>6.7232730612732148E-5</v>
      </c>
      <c r="BE187" s="5">
        <f t="shared" si="216"/>
        <v>4.2058779289406845E-5</v>
      </c>
      <c r="BF187" s="5">
        <f t="shared" si="217"/>
        <v>1.3155355280037119E-5</v>
      </c>
      <c r="BG187" s="5">
        <f t="shared" si="218"/>
        <v>2.7431985341776065E-6</v>
      </c>
      <c r="BH187" s="5">
        <f t="shared" si="219"/>
        <v>4.2901567675637125E-7</v>
      </c>
      <c r="BI187" s="5">
        <f t="shared" si="220"/>
        <v>5.3675867381696655E-8</v>
      </c>
      <c r="BJ187" s="8">
        <f t="shared" si="221"/>
        <v>0.26731808084312864</v>
      </c>
      <c r="BK187" s="8">
        <f t="shared" si="222"/>
        <v>0.38393721295916605</v>
      </c>
      <c r="BL187" s="8">
        <f t="shared" si="223"/>
        <v>0.33040518026985022</v>
      </c>
      <c r="BM187" s="8">
        <f t="shared" si="224"/>
        <v>0.16314914103229142</v>
      </c>
      <c r="BN187" s="8">
        <f t="shared" si="225"/>
        <v>0.83683147258499779</v>
      </c>
    </row>
    <row r="188" spans="1:66" x14ac:dyDescent="0.25">
      <c r="A188" t="s">
        <v>40</v>
      </c>
      <c r="B188" t="s">
        <v>41</v>
      </c>
      <c r="C188" t="s">
        <v>238</v>
      </c>
      <c r="D188" t="s">
        <v>495</v>
      </c>
      <c r="E188">
        <f>VLOOKUP(A188,home!$A$2:$E$405,3,FALSE)</f>
        <v>1.5125</v>
      </c>
      <c r="F188">
        <f>VLOOKUP(B188,home!$B$2:$E$405,3,FALSE)</f>
        <v>0.84</v>
      </c>
      <c r="G188">
        <f>VLOOKUP(C188,away!$B$2:$E$405,4,FALSE)</f>
        <v>0.77</v>
      </c>
      <c r="H188">
        <f>VLOOKUP(A188,away!$A$2:$E$405,3,FALSE)</f>
        <v>1.1875</v>
      </c>
      <c r="I188">
        <f>VLOOKUP(C188,away!$B$2:$E$405,3,FALSE)</f>
        <v>0.55000000000000004</v>
      </c>
      <c r="J188">
        <f>VLOOKUP(B188,home!$B$2:$E$405,4,FALSE)</f>
        <v>1.45</v>
      </c>
      <c r="K188" s="3">
        <f t="shared" si="170"/>
        <v>0.97828499999999996</v>
      </c>
      <c r="L188" s="3">
        <f t="shared" si="171"/>
        <v>0.9470312500000001</v>
      </c>
      <c r="M188" s="5">
        <f t="shared" si="172"/>
        <v>0.14582963094216619</v>
      </c>
      <c r="N188" s="5">
        <f t="shared" si="173"/>
        <v>0.14266294050625702</v>
      </c>
      <c r="O188" s="5">
        <f t="shared" si="174"/>
        <v>0.13810521767819833</v>
      </c>
      <c r="P188" s="5">
        <f t="shared" si="175"/>
        <v>0.13510626287631625</v>
      </c>
      <c r="Q188" s="5">
        <f t="shared" si="176"/>
        <v>6.9782507376581843E-2</v>
      </c>
      <c r="R188" s="5">
        <f t="shared" si="177"/>
        <v>6.5394978464653142E-2</v>
      </c>
      <c r="S188" s="5">
        <f t="shared" si="178"/>
        <v>3.1292855489093656E-2</v>
      </c>
      <c r="T188" s="5">
        <f t="shared" si="179"/>
        <v>6.6086215188978517E-2</v>
      </c>
      <c r="U188" s="5">
        <f t="shared" si="180"/>
        <v>6.3974926507293181E-2</v>
      </c>
      <c r="V188" s="5">
        <f t="shared" si="181"/>
        <v>3.2213090276380033E-3</v>
      </c>
      <c r="W188" s="5">
        <f t="shared" si="182"/>
        <v>2.2755726742966453E-2</v>
      </c>
      <c r="X188" s="5">
        <f t="shared" si="183"/>
        <v>2.155038434204995E-2</v>
      </c>
      <c r="Y188" s="5">
        <f t="shared" si="184"/>
        <v>1.0204443710715995E-2</v>
      </c>
      <c r="Z188" s="5">
        <f t="shared" si="185"/>
        <v>2.0643696066367852E-2</v>
      </c>
      <c r="AA188" s="5">
        <f t="shared" si="186"/>
        <v>2.0195418206286671E-2</v>
      </c>
      <c r="AB188" s="5">
        <f t="shared" si="187"/>
        <v>9.8784373499685788E-3</v>
      </c>
      <c r="AC188" s="5">
        <f t="shared" si="188"/>
        <v>1.8652717450239585E-4</v>
      </c>
      <c r="AD188" s="5">
        <f t="shared" si="189"/>
        <v>5.5653965341857323E-3</v>
      </c>
      <c r="AE188" s="5">
        <f t="shared" si="190"/>
        <v>5.2706044365155823E-3</v>
      </c>
      <c r="AF188" s="5">
        <f t="shared" si="191"/>
        <v>2.4957135538844488E-3</v>
      </c>
      <c r="AG188" s="5">
        <f t="shared" si="192"/>
        <v>7.8783957552571078E-4</v>
      </c>
      <c r="AH188" s="5">
        <f t="shared" si="193"/>
        <v>4.8875563225881076E-3</v>
      </c>
      <c r="AI188" s="5">
        <f t="shared" si="194"/>
        <v>4.7814230370431064E-3</v>
      </c>
      <c r="AJ188" s="5">
        <f t="shared" si="195"/>
        <v>2.3387972178968578E-3</v>
      </c>
      <c r="AK188" s="5">
        <f t="shared" si="196"/>
        <v>7.6267007877007576E-4</v>
      </c>
      <c r="AL188" s="5">
        <f t="shared" si="197"/>
        <v>6.9124468899990705E-6</v>
      </c>
      <c r="AM188" s="5">
        <f t="shared" si="198"/>
        <v>1.0889087896891782E-3</v>
      </c>
      <c r="AN188" s="5">
        <f t="shared" si="199"/>
        <v>1.0312306522353297E-3</v>
      </c>
      <c r="AO188" s="5">
        <f t="shared" si="200"/>
        <v>4.8830382681236981E-4</v>
      </c>
      <c r="AP188" s="5">
        <f t="shared" si="201"/>
        <v>1.5414632782863406E-4</v>
      </c>
      <c r="AQ188" s="5">
        <f t="shared" si="202"/>
        <v>3.6495347381615276E-5</v>
      </c>
      <c r="AR188" s="5">
        <f t="shared" si="203"/>
        <v>9.2573371472520402E-4</v>
      </c>
      <c r="AS188" s="5">
        <f t="shared" si="204"/>
        <v>9.0563140710994607E-4</v>
      </c>
      <c r="AT188" s="5">
        <f t="shared" si="205"/>
        <v>4.4298281055227685E-4</v>
      </c>
      <c r="AU188" s="5">
        <f t="shared" si="206"/>
        <v>1.4445447960704469E-4</v>
      </c>
      <c r="AV188" s="5">
        <f t="shared" si="207"/>
        <v>3.5329412645594425E-5</v>
      </c>
      <c r="AW188" s="5">
        <f t="shared" si="208"/>
        <v>1.7789306234439738E-7</v>
      </c>
      <c r="AX188" s="5">
        <f t="shared" si="209"/>
        <v>1.7754385588684621E-4</v>
      </c>
      <c r="AY188" s="5">
        <f t="shared" si="210"/>
        <v>1.6813957977033985E-4</v>
      </c>
      <c r="AZ188" s="5">
        <f t="shared" si="211"/>
        <v>7.9616718202189823E-5</v>
      </c>
      <c r="BA188" s="5">
        <f t="shared" si="212"/>
        <v>2.5133173386639198E-5</v>
      </c>
      <c r="BB188" s="5">
        <f t="shared" si="213"/>
        <v>5.9504751522039135E-6</v>
      </c>
      <c r="BC188" s="5">
        <f t="shared" si="214"/>
        <v>1.1270571842971229E-6</v>
      </c>
      <c r="BD188" s="5">
        <f t="shared" si="215"/>
        <v>1.4611645950389217E-4</v>
      </c>
      <c r="BE188" s="5">
        <f t="shared" si="216"/>
        <v>1.4294354058576512E-4</v>
      </c>
      <c r="BF188" s="5">
        <f t="shared" si="217"/>
        <v>6.9919760800972629E-5</v>
      </c>
      <c r="BG188" s="5">
        <f t="shared" si="218"/>
        <v>2.2800484398393167E-5</v>
      </c>
      <c r="BH188" s="5">
        <f t="shared" si="219"/>
        <v>5.5763429699205137E-6</v>
      </c>
      <c r="BI188" s="5">
        <f t="shared" si="220"/>
        <v>1.0910505364657383E-6</v>
      </c>
      <c r="BJ188" s="8">
        <f t="shared" si="221"/>
        <v>0.3504183677711909</v>
      </c>
      <c r="BK188" s="8">
        <f t="shared" si="222"/>
        <v>0.31581163753637687</v>
      </c>
      <c r="BL188" s="8">
        <f t="shared" si="223"/>
        <v>0.3131620043261335</v>
      </c>
      <c r="BM188" s="8">
        <f t="shared" si="224"/>
        <v>0.30298620616918825</v>
      </c>
      <c r="BN188" s="8">
        <f t="shared" si="225"/>
        <v>0.69688153784417284</v>
      </c>
    </row>
    <row r="189" spans="1:66" s="10" customFormat="1" x14ac:dyDescent="0.25">
      <c r="A189" s="10" t="s">
        <v>40</v>
      </c>
      <c r="B189" s="10" t="s">
        <v>320</v>
      </c>
      <c r="C189" s="10" t="s">
        <v>239</v>
      </c>
      <c r="D189" s="10" t="s">
        <v>495</v>
      </c>
      <c r="E189" s="10">
        <f>VLOOKUP(A189,home!$A$2:$E$405,3,FALSE)</f>
        <v>1.5125</v>
      </c>
      <c r="F189" s="10">
        <f>VLOOKUP(B189,home!$B$2:$E$405,3,FALSE)</f>
        <v>1.49</v>
      </c>
      <c r="G189" s="10">
        <f>VLOOKUP(C189,away!$B$2:$E$405,4,FALSE)</f>
        <v>0.5</v>
      </c>
      <c r="H189" s="10">
        <f>VLOOKUP(A189,away!$A$2:$E$405,3,FALSE)</f>
        <v>1.1875</v>
      </c>
      <c r="I189" s="10">
        <f>VLOOKUP(C189,away!$B$2:$E$405,3,FALSE)</f>
        <v>0.77</v>
      </c>
      <c r="J189" s="10">
        <f>VLOOKUP(B189,home!$B$2:$E$405,4,FALSE)</f>
        <v>0.49</v>
      </c>
      <c r="K189" s="11">
        <f t="shared" si="170"/>
        <v>1.1268125</v>
      </c>
      <c r="L189" s="11">
        <f t="shared" si="171"/>
        <v>0.44804375000000002</v>
      </c>
      <c r="M189" s="12">
        <f t="shared" si="172"/>
        <v>0.20703731215576154</v>
      </c>
      <c r="N189" s="12">
        <f t="shared" si="173"/>
        <v>0.23329223130351401</v>
      </c>
      <c r="O189" s="12">
        <f t="shared" si="174"/>
        <v>9.2761773728187974E-2</v>
      </c>
      <c r="P189" s="12">
        <f t="shared" si="175"/>
        <v>0.1045251261590938</v>
      </c>
      <c r="Q189" s="12">
        <f t="shared" si="176"/>
        <v>0.13143830119284547</v>
      </c>
      <c r="R189" s="12">
        <f t="shared" si="177"/>
        <v>2.0780666478914411E-2</v>
      </c>
      <c r="S189" s="12">
        <f t="shared" si="178"/>
        <v>1.319267271779837E-2</v>
      </c>
      <c r="T189" s="12">
        <f t="shared" si="179"/>
        <v>5.8890109360071954E-2</v>
      </c>
      <c r="U189" s="12">
        <f t="shared" si="180"/>
        <v>2.3415914746771741E-2</v>
      </c>
      <c r="V189" s="12">
        <f t="shared" si="181"/>
        <v>7.4005220811280883E-4</v>
      </c>
      <c r="W189" s="12">
        <f t="shared" si="182"/>
        <v>4.9368773587621054E-2</v>
      </c>
      <c r="X189" s="12">
        <f t="shared" si="183"/>
        <v>2.2119370451098689E-2</v>
      </c>
      <c r="Y189" s="12">
        <f t="shared" si="184"/>
        <v>4.9552228422747244E-3</v>
      </c>
      <c r="Z189" s="12">
        <f t="shared" si="185"/>
        <v>3.1035492455707032E-3</v>
      </c>
      <c r="AA189" s="12">
        <f t="shared" si="186"/>
        <v>3.4971180842746376E-3</v>
      </c>
      <c r="AB189" s="12">
        <f t="shared" si="187"/>
        <v>1.970298185668358E-3</v>
      </c>
      <c r="AC189" s="12">
        <f t="shared" si="188"/>
        <v>2.3351482400643056E-5</v>
      </c>
      <c r="AD189" s="12">
        <f t="shared" si="189"/>
        <v>1.3907337797050319E-2</v>
      </c>
      <c r="AE189" s="12">
        <f t="shared" si="190"/>
        <v>6.2310957791071641E-3</v>
      </c>
      <c r="AF189" s="12">
        <f t="shared" si="191"/>
        <v>1.3959017597401726E-3</v>
      </c>
      <c r="AG189" s="12">
        <f t="shared" si="192"/>
        <v>2.0847501968852868E-4</v>
      </c>
      <c r="AH189" s="12">
        <f t="shared" si="193"/>
        <v>3.476314605737922E-4</v>
      </c>
      <c r="AI189" s="12">
        <f t="shared" si="194"/>
        <v>3.917154751678062E-4</v>
      </c>
      <c r="AJ189" s="12">
        <f t="shared" si="195"/>
        <v>2.2069494693126185E-4</v>
      </c>
      <c r="AK189" s="12">
        <f t="shared" si="196"/>
        <v>8.2893941629660821E-5</v>
      </c>
      <c r="AL189" s="12">
        <f t="shared" si="197"/>
        <v>4.715703886442961E-7</v>
      </c>
      <c r="AM189" s="12">
        <f t="shared" si="198"/>
        <v>3.1341924142877496E-3</v>
      </c>
      <c r="AN189" s="12">
        <f t="shared" si="199"/>
        <v>1.4042553225190367E-3</v>
      </c>
      <c r="AO189" s="12">
        <f t="shared" si="200"/>
        <v>3.1458391032944432E-4</v>
      </c>
      <c r="AP189" s="12">
        <f t="shared" si="201"/>
        <v>4.6982451624556002E-5</v>
      </c>
      <c r="AQ189" s="12">
        <f t="shared" si="202"/>
        <v>5.2625484525149156E-6</v>
      </c>
      <c r="AR189" s="12">
        <f t="shared" si="203"/>
        <v>3.1150820642691813E-5</v>
      </c>
      <c r="AS189" s="12">
        <f t="shared" si="204"/>
        <v>3.5101134085443163E-5</v>
      </c>
      <c r="AT189" s="12">
        <f t="shared" si="205"/>
        <v>1.9776198325826717E-5</v>
      </c>
      <c r="AU189" s="12">
        <f t="shared" si="206"/>
        <v>7.4280224920068708E-6</v>
      </c>
      <c r="AV189" s="12">
        <f t="shared" si="207"/>
        <v>2.0924971485686239E-6</v>
      </c>
      <c r="AW189" s="12">
        <f t="shared" si="208"/>
        <v>6.6132677369841331E-9</v>
      </c>
      <c r="AX189" s="12">
        <f t="shared" si="209"/>
        <v>5.8860786497076959E-4</v>
      </c>
      <c r="AY189" s="12">
        <f t="shared" si="210"/>
        <v>2.6372207510099729E-4</v>
      </c>
      <c r="AZ189" s="12">
        <f t="shared" si="211"/>
        <v>5.9079513743016215E-5</v>
      </c>
      <c r="BA189" s="12">
        <f t="shared" si="212"/>
        <v>8.823402295199176E-6</v>
      </c>
      <c r="BB189" s="12">
        <f t="shared" si="213"/>
        <v>9.8831756302491145E-7</v>
      </c>
      <c r="BC189" s="12">
        <f t="shared" si="214"/>
        <v>8.8561901425708563E-8</v>
      </c>
      <c r="BD189" s="12">
        <f t="shared" si="215"/>
        <v>2.3261550827215075E-6</v>
      </c>
      <c r="BE189" s="12">
        <f t="shared" si="216"/>
        <v>2.6211406241491284E-6</v>
      </c>
      <c r="BF189" s="12">
        <f t="shared" si="217"/>
        <v>1.4767670097745202E-6</v>
      </c>
      <c r="BG189" s="12">
        <f t="shared" si="218"/>
        <v>5.5467984206718379E-7</v>
      </c>
      <c r="BH189" s="12">
        <f t="shared" si="219"/>
        <v>1.5625504488483221E-7</v>
      </c>
      <c r="BI189" s="12">
        <f t="shared" si="220"/>
        <v>3.521402755285796E-8</v>
      </c>
      <c r="BJ189" s="13">
        <f t="shared" si="221"/>
        <v>0.52763340547579995</v>
      </c>
      <c r="BK189" s="13">
        <f t="shared" si="222"/>
        <v>0.3257827083686568</v>
      </c>
      <c r="BL189" s="13">
        <f t="shared" si="223"/>
        <v>0.14357142593244532</v>
      </c>
      <c r="BM189" s="13">
        <f t="shared" si="224"/>
        <v>0.20999196254232219</v>
      </c>
      <c r="BN189" s="13">
        <f t="shared" si="225"/>
        <v>0.78983541101831722</v>
      </c>
    </row>
    <row r="190" spans="1:66" x14ac:dyDescent="0.25">
      <c r="A190" t="s">
        <v>69</v>
      </c>
      <c r="B190" t="s">
        <v>258</v>
      </c>
      <c r="C190" t="s">
        <v>71</v>
      </c>
      <c r="D190" s="15">
        <v>44229</v>
      </c>
      <c r="E190" s="14">
        <f>VLOOKUP(A190,home!$A$2:$E$405,3,FALSE)</f>
        <v>1.34666666666667</v>
      </c>
      <c r="F190" s="14">
        <f>VLOOKUP(B190,home!$B$2:$E$405,3,FALSE)</f>
        <v>0.56000000000000005</v>
      </c>
      <c r="G190" s="14">
        <f>VLOOKUP(C190,away!$B$2:$E$405,4,FALSE)</f>
        <v>1.42</v>
      </c>
      <c r="H190" s="14">
        <f>VLOOKUP(A190,away!$A$2:$E$405,3,FALSE)</f>
        <v>1.3688888888888899</v>
      </c>
      <c r="I190" s="14">
        <f>VLOOKUP(C190,away!$B$2:$E$405,3,FALSE)</f>
        <v>0.68</v>
      </c>
      <c r="J190" s="14">
        <f>VLOOKUP(B190,home!$B$2:$E$405,4,FALSE)</f>
        <v>1.1000000000000001</v>
      </c>
      <c r="K190" s="16">
        <f t="shared" ref="K190:K197" si="226">E190*F190*G190</f>
        <v>1.0708693333333361</v>
      </c>
      <c r="L190" s="16">
        <f t="shared" ref="L190:L197" si="227">H190*I190*J190</f>
        <v>1.0239288888888898</v>
      </c>
      <c r="M190" s="17">
        <f t="shared" ref="M190:M253" si="228">_xlfn.POISSON.DIST(0,K190,FALSE) * _xlfn.POISSON.DIST(0,L190,FALSE)</f>
        <v>0.12309507899976853</v>
      </c>
      <c r="N190" s="17">
        <f t="shared" ref="N190:N253" si="229">_xlfn.POISSON.DIST(1,K190,FALSE) * _xlfn.POISSON.DIST(0,L190,FALSE)</f>
        <v>0.13181874518509648</v>
      </c>
      <c r="O190" s="17">
        <f t="shared" ref="O190:O253" si="230">_xlfn.POISSON.DIST(0,K190,FALSE) * _xlfn.POISSON.DIST(1,L190,FALSE)</f>
        <v>0.12604060746792309</v>
      </c>
      <c r="P190" s="17">
        <f t="shared" ref="P190:P253" si="231">_xlfn.POISSON.DIST(1,K190,FALSE) * _xlfn.POISSON.DIST(1,L190,FALSE)</f>
        <v>0.13497302129210353</v>
      </c>
      <c r="Q190" s="17">
        <f t="shared" ref="Q190:Q253" si="232">_xlfn.POISSON.DIST(2,K190,FALSE) * _xlfn.POISSON.DIST(0,L190,FALSE)</f>
        <v>7.0580325888600581E-2</v>
      </c>
      <c r="R190" s="17">
        <f t="shared" ref="R190:R253" si="233">_xlfn.POISSON.DIST(0,K190,FALSE) * _xlfn.POISSON.DIST(2,L190,FALSE)</f>
        <v>6.4528309579755597E-2</v>
      </c>
      <c r="S190" s="17">
        <f t="shared" ref="S190:S253" si="234">_xlfn.POISSON.DIST(2,K190,FALSE) * _xlfn.POISSON.DIST(2,L190,FALSE)</f>
        <v>3.6999278575451593E-2</v>
      </c>
      <c r="T190" s="17">
        <f t="shared" ref="T190:T253" si="235">_xlfn.POISSON.DIST(2,K190,FALSE) * _xlfn.POISSON.DIST(1,L190,FALSE)</f>
        <v>7.2269234664530529E-2</v>
      </c>
      <c r="U190" s="17">
        <f t="shared" ref="U190:U253" si="236">_xlfn.POISSON.DIST(1,K190,FALSE) * _xlfn.POISSON.DIST(2,L190,FALSE)</f>
        <v>6.9101387860800015E-2</v>
      </c>
      <c r="V190" s="17">
        <f t="shared" ref="V190:V253" si="237">_xlfn.POISSON.DIST(3,K190,FALSE) * _xlfn.POISSON.DIST(3,L190,FALSE)</f>
        <v>4.5077209652677301E-3</v>
      </c>
      <c r="W190" s="17">
        <f t="shared" ref="W190:W253" si="238">_xlfn.POISSON.DIST(3,K190,FALSE) * _xlfn.POISSON.DIST(0,L190,FALSE)</f>
        <v>2.5194102176925103E-2</v>
      </c>
      <c r="X190" s="17">
        <f t="shared" ref="X190:X253" si="239">_xlfn.POISSON.DIST(3,K190,FALSE) * _xlfn.POISSON.DIST(1,L190,FALSE)</f>
        <v>2.5796969048572076E-2</v>
      </c>
      <c r="Y190" s="17">
        <f t="shared" ref="Y190:Y253" si="240">_xlfn.POISSON.DIST(3,K190,FALSE) * _xlfn.POISSON.DIST(2,L190,FALSE)</f>
        <v>1.3207130927302742E-2</v>
      </c>
      <c r="Z190" s="17">
        <f t="shared" ref="Z190:Z253" si="241">_xlfn.POISSON.DIST(0,K190,FALSE) * _xlfn.POISSON.DIST(3,L190,FALSE)</f>
        <v>2.202413344329248E-2</v>
      </c>
      <c r="AA190" s="17">
        <f t="shared" ref="AA190:AA253" si="242">_xlfn.POISSON.DIST(1,K190,FALSE) * _xlfn.POISSON.DIST(3,L190,FALSE)</f>
        <v>2.3584969097663055E-2</v>
      </c>
      <c r="AB190" s="17">
        <f t="shared" ref="AB190:AB253" si="243">_xlfn.POISSON.DIST(2,K190,FALSE) * _xlfn.POISSON.DIST(3,L190,FALSE)</f>
        <v>1.2628210067150883E-2</v>
      </c>
      <c r="AC190" s="17">
        <f t="shared" ref="AC190:AC253" si="244">_xlfn.POISSON.DIST(4,K190,FALSE) * _xlfn.POISSON.DIST(4,L190,FALSE)</f>
        <v>3.0891807514147598E-4</v>
      </c>
      <c r="AD190" s="17">
        <f t="shared" ref="AD190:AD253" si="245">_xlfn.POISSON.DIST(4,K190,FALSE) * _xlfn.POISSON.DIST(0,L190,FALSE)</f>
        <v>6.7448978505339338E-3</v>
      </c>
      <c r="AE190" s="17">
        <f t="shared" ref="AE190:AE253" si="246">_xlfn.POISSON.DIST(4,K190,FALSE) * _xlfn.POISSON.DIST(1,L190,FALSE)</f>
        <v>6.9062957617662714E-3</v>
      </c>
      <c r="AF190" s="17">
        <f t="shared" ref="AF190:AF253" si="247">_xlfn.POISSON.DIST(4,K190,FALSE) * _xlfn.POISSON.DIST(2,L190,FALSE)</f>
        <v>3.5357778728416934E-3</v>
      </c>
      <c r="AG190" s="17">
        <f t="shared" ref="AG190:AG253" si="248">_xlfn.POISSON.DIST(4,K190,FALSE) * _xlfn.POISSON.DIST(3,L190,FALSE)</f>
        <v>1.2067950362322391E-3</v>
      </c>
      <c r="AH190" s="17">
        <f t="shared" ref="AH190:AH253" si="249">_xlfn.POISSON.DIST(0,K190,FALSE) * _xlfn.POISSON.DIST(4,L190,FALSE)</f>
        <v>5.6377866213327774E-3</v>
      </c>
      <c r="AI190" s="17">
        <f t="shared" ref="AI190:AI253" si="250">_xlfn.POISSON.DIST(1,K190,FALSE) * _xlfn.POISSON.DIST(4,L190,FALSE)</f>
        <v>6.0373328006622339E-3</v>
      </c>
      <c r="AJ190" s="17">
        <f t="shared" ref="AJ190:AJ253" si="251">_xlfn.POISSON.DIST(2,K190,FALSE) * _xlfn.POISSON.DIST(4,L190,FALSE)</f>
        <v>3.2325972756783242E-3</v>
      </c>
      <c r="AK190" s="17">
        <f t="shared" ref="AK190:AK253" si="252">_xlfn.POISSON.DIST(3,K190,FALSE) * _xlfn.POISSON.DIST(4,L190,FALSE)</f>
        <v>1.1538964298469351E-3</v>
      </c>
      <c r="AL190" s="17">
        <f t="shared" ref="AL190:AL253" si="253">_xlfn.POISSON.DIST(5,K190,FALSE) * _xlfn.POISSON.DIST(5,L190,FALSE)</f>
        <v>1.3549073211501655E-5</v>
      </c>
      <c r="AM190" s="17">
        <f t="shared" ref="AM190:AM253" si="254">_xlfn.POISSON.DIST(5,K190,FALSE) * _xlfn.POISSON.DIST(0,L190,FALSE)</f>
        <v>1.4445808529205454E-3</v>
      </c>
      <c r="AN190" s="17">
        <f t="shared" ref="AN190:AN253" si="255">_xlfn.POISSON.DIST(5,K190,FALSE) * _xlfn.POISSON.DIST(1,L190,FALSE)</f>
        <v>1.4791480676410987E-3</v>
      </c>
      <c r="AO190" s="17">
        <f t="shared" ref="AO190:AO253" si="256">_xlfn.POISSON.DIST(5,K190,FALSE) * _xlfn.POISSON.DIST(2,L190,FALSE)</f>
        <v>7.5727121870094929E-4</v>
      </c>
      <c r="AP190" s="17">
        <f t="shared" ref="AP190:AP253" si="257">_xlfn.POISSON.DIST(5,K190,FALSE) * _xlfn.POISSON.DIST(3,L190,FALSE)</f>
        <v>2.5846395918399949E-4</v>
      </c>
      <c r="AQ190" s="17">
        <f t="shared" ref="AQ190:AQ253" si="258">_xlfn.POISSON.DIST(5,K190,FALSE) * _xlfn.POISSON.DIST(4,L190,FALSE)</f>
        <v>6.616217863627398E-5</v>
      </c>
      <c r="AR190" s="17">
        <f t="shared" ref="AR190:AR253" si="259">_xlfn.POISSON.DIST(0,K190,FALSE) * _xlfn.POISSON.DIST(5,L190,FALSE)</f>
        <v>1.154538518194784E-3</v>
      </c>
      <c r="AS190" s="17">
        <f t="shared" ref="AS190:AS253" si="260">_xlfn.POISSON.DIST(1,K190,FALSE) * _xlfn.POISSON.DIST(5,L190,FALSE)</f>
        <v>1.2363598932869063E-3</v>
      </c>
      <c r="AT190" s="17">
        <f t="shared" ref="AT190:AT253" si="261">_xlfn.POISSON.DIST(2,K190,FALSE) * _xlfn.POISSON.DIST(5,L190,FALSE)</f>
        <v>6.6198994734211185E-4</v>
      </c>
      <c r="AU190" s="17">
        <f t="shared" ref="AU190:AU253" si="262">_xlfn.POISSON.DIST(3,K190,FALSE) * _xlfn.POISSON.DIST(5,L190,FALSE)</f>
        <v>2.3630157786120584E-4</v>
      </c>
      <c r="AV190" s="17">
        <f t="shared" ref="AV190:AV253" si="263">_xlfn.POISSON.DIST(4,K190,FALSE) * _xlfn.POISSON.DIST(5,L190,FALSE)</f>
        <v>6.3262028287461232E-5</v>
      </c>
      <c r="AW190" s="17">
        <f t="shared" ref="AW190:AW253" si="264">_xlfn.POISSON.DIST(6,K190,FALSE) * _xlfn.POISSON.DIST(6,L190,FALSE)</f>
        <v>4.1267994760278838E-7</v>
      </c>
      <c r="AX190" s="17">
        <f t="shared" ref="AX190:AX253" si="265">_xlfn.POISSON.DIST(6,K190,FALSE) * _xlfn.POISSON.DIST(0,L190,FALSE)</f>
        <v>2.5782622248552095E-4</v>
      </c>
      <c r="AY190" s="17">
        <f t="shared" ref="AY190:AY253" si="266">_xlfn.POISSON.DIST(6,K190,FALSE) * _xlfn.POISSON.DIST(1,L190,FALSE)</f>
        <v>2.639957175160192E-4</v>
      </c>
      <c r="AZ190" s="17">
        <f t="shared" ref="AZ190:AZ253" si="267">_xlfn.POISSON.DIST(6,K190,FALSE) * _xlfn.POISSON.DIST(2,L190,FALSE)</f>
        <v>1.3515642085380134E-4</v>
      </c>
      <c r="BA190" s="17">
        <f t="shared" ref="BA190:BA253" si="268">_xlfn.POISSON.DIST(6,K190,FALSE) * _xlfn.POISSON.DIST(3,L190,FALSE)</f>
        <v>4.6130187943677332E-5</v>
      </c>
      <c r="BB190" s="17">
        <f t="shared" ref="BB190:BB253" si="269">_xlfn.POISSON.DIST(6,K190,FALSE) * _xlfn.POISSON.DIST(4,L190,FALSE)</f>
        <v>1.1808508021351297E-5</v>
      </c>
      <c r="BC190" s="17">
        <f t="shared" ref="BC190:BC253" si="270">_xlfn.POISSON.DIST(6,K190,FALSE) * _xlfn.POISSON.DIST(5,L190,FALSE)</f>
        <v>2.4182144995475557E-6</v>
      </c>
      <c r="BD190" s="17">
        <f t="shared" ref="BD190:BD253" si="271">_xlfn.POISSON.DIST(0,K190,FALSE) * _xlfn.POISSON.DIST(6,L190,FALSE)</f>
        <v>1.9702755701910167E-4</v>
      </c>
      <c r="BE190" s="17">
        <f t="shared" ref="BE190:BE253" si="272">_xlfn.POISSON.DIST(1,K190,FALSE) * _xlfn.POISSON.DIST(6,L190,FALSE)</f>
        <v>2.1099076863334131E-4</v>
      </c>
      <c r="BF190" s="17">
        <f t="shared" ref="BF190:BF253" si="273">_xlfn.POISSON.DIST(2,K190,FALSE) * _xlfn.POISSON.DIST(6,L190,FALSE)</f>
        <v>1.1297177187293716E-4</v>
      </c>
      <c r="BG190" s="17">
        <f t="shared" ref="BG190:BG253" si="274">_xlfn.POISSON.DIST(3,K190,FALSE) * _xlfn.POISSON.DIST(6,L190,FALSE)</f>
        <v>4.0326002010352645E-5</v>
      </c>
      <c r="BH190" s="17">
        <f t="shared" ref="BH190:BH253" si="275">_xlfn.POISSON.DIST(4,K190,FALSE) * _xlfn.POISSON.DIST(6,L190,FALSE)</f>
        <v>1.0795969722206278E-5</v>
      </c>
      <c r="BI190" s="17">
        <f t="shared" ref="BI190:BI253" si="276">_xlfn.POISSON.DIST(5,K190,FALSE) * _xlfn.POISSON.DIST(6,L190,FALSE)</f>
        <v>2.3122145798211842E-6</v>
      </c>
      <c r="BJ190" s="18">
        <f t="shared" ref="BJ190:BJ253" si="277">SUM(N190,Q190,T190,W190,X190,Y190,AD190,AE190,AF190,AG190,AM190,AN190,AO190,AP190,AQ190,AX190,AY190,AZ190,BA190,BB190,BC190)</f>
        <v>0.36198323596080445</v>
      </c>
      <c r="BK190" s="18">
        <f t="shared" ref="BK190:BK253" si="278">SUM(M190,P190,S190,V190,AC190,AL190,AY190)</f>
        <v>0.30016156269846039</v>
      </c>
      <c r="BL190" s="18">
        <f t="shared" ref="BL190:BL253" si="279">SUM(O190,R190,U190,AA190,AB190,AH190,AI190,AJ190,AK190,AR190,AS190,AT190,AU190,AV190,BD190,BE190,BF190,BG190,BH190,BI190)</f>
        <v>0.31587197344962309</v>
      </c>
      <c r="BM190" s="18">
        <f t="shared" ref="BM190:BM253" si="280">SUM(S190:BI190)</f>
        <v>0.34874123410136421</v>
      </c>
      <c r="BN190" s="18">
        <f t="shared" ref="BN190:BN253" si="281">SUM(M190:R190)</f>
        <v>0.65103608841324789</v>
      </c>
    </row>
    <row r="191" spans="1:66" x14ac:dyDescent="0.25">
      <c r="A191" t="s">
        <v>69</v>
      </c>
      <c r="B191" t="s">
        <v>70</v>
      </c>
      <c r="C191" t="s">
        <v>324</v>
      </c>
      <c r="D191" s="15">
        <v>44229</v>
      </c>
      <c r="E191" s="14">
        <f>VLOOKUP(A191,home!$A$2:$E$405,3,FALSE)</f>
        <v>1.34666666666667</v>
      </c>
      <c r="F191" s="14">
        <f>VLOOKUP(B191,home!$B$2:$E$405,3,FALSE)</f>
        <v>0.87</v>
      </c>
      <c r="G191" s="14">
        <f>VLOOKUP(C191,away!$B$2:$E$405,4,FALSE)</f>
        <v>0.74</v>
      </c>
      <c r="H191" s="14">
        <f>VLOOKUP(A191,away!$A$2:$E$405,3,FALSE)</f>
        <v>1.3688888888888899</v>
      </c>
      <c r="I191" s="14">
        <f>VLOOKUP(C191,away!$B$2:$E$405,3,FALSE)</f>
        <v>0.93</v>
      </c>
      <c r="J191" s="14">
        <f>VLOOKUP(B191,home!$B$2:$E$405,4,FALSE)</f>
        <v>0.85</v>
      </c>
      <c r="K191" s="16">
        <f t="shared" si="226"/>
        <v>0.86698400000000209</v>
      </c>
      <c r="L191" s="16">
        <f t="shared" si="227"/>
        <v>1.0821066666666674</v>
      </c>
      <c r="M191" s="17">
        <f t="shared" si="228"/>
        <v>0.14240350498240761</v>
      </c>
      <c r="N191" s="17">
        <f t="shared" si="229"/>
        <v>0.12346156036366798</v>
      </c>
      <c r="O191" s="17">
        <f t="shared" si="230"/>
        <v>0.15409578209816324</v>
      </c>
      <c r="P191" s="17">
        <f t="shared" si="231"/>
        <v>0.13359857754659429</v>
      </c>
      <c r="Q191" s="17">
        <f t="shared" si="232"/>
        <v>5.3519598725167275E-2</v>
      </c>
      <c r="R191" s="17">
        <f t="shared" si="233"/>
        <v>8.3374036556818271E-2</v>
      </c>
      <c r="S191" s="17">
        <f t="shared" si="234"/>
        <v>3.1334516528715987E-2</v>
      </c>
      <c r="T191" s="17">
        <f t="shared" si="235"/>
        <v>5.7913914577828379E-2</v>
      </c>
      <c r="U191" s="17">
        <f t="shared" si="236"/>
        <v>7.228395571017672E-2</v>
      </c>
      <c r="V191" s="17">
        <f t="shared" si="237"/>
        <v>3.2663419164389172E-3</v>
      </c>
      <c r="W191" s="17">
        <f t="shared" si="238"/>
        <v>1.5466878593713514E-2</v>
      </c>
      <c r="X191" s="17">
        <f t="shared" si="239"/>
        <v>1.6736812438781362E-2</v>
      </c>
      <c r="Y191" s="17">
        <f t="shared" si="240"/>
        <v>9.0555081593774577E-3</v>
      </c>
      <c r="Z191" s="17">
        <f t="shared" si="241"/>
        <v>3.0073200261681171E-2</v>
      </c>
      <c r="AA191" s="17">
        <f t="shared" si="242"/>
        <v>2.6072983455673455E-2</v>
      </c>
      <c r="AB191" s="17">
        <f t="shared" si="243"/>
        <v>1.1302429744166821E-2</v>
      </c>
      <c r="AC191" s="17">
        <f t="shared" si="244"/>
        <v>1.9152382953590476E-4</v>
      </c>
      <c r="AD191" s="17">
        <f t="shared" si="245"/>
        <v>3.3523840676730368E-3</v>
      </c>
      <c r="AE191" s="17">
        <f t="shared" si="246"/>
        <v>3.6276371488561132E-3</v>
      </c>
      <c r="AF191" s="17">
        <f t="shared" si="247"/>
        <v>1.9627451715124307E-3</v>
      </c>
      <c r="AG191" s="17">
        <f t="shared" si="248"/>
        <v>7.0796654502047111E-4</v>
      </c>
      <c r="AH191" s="17">
        <f t="shared" si="249"/>
        <v>8.1356026227917388E-3</v>
      </c>
      <c r="AI191" s="17">
        <f t="shared" si="250"/>
        <v>7.0534373043184906E-3</v>
      </c>
      <c r="AJ191" s="17">
        <f t="shared" si="251"/>
        <v>3.0576086439236378E-3</v>
      </c>
      <c r="AK191" s="17">
        <f t="shared" si="252"/>
        <v>8.8363259084783265E-4</v>
      </c>
      <c r="AL191" s="17">
        <f t="shared" si="253"/>
        <v>7.1872700592402775E-6</v>
      </c>
      <c r="AM191" s="17">
        <f t="shared" si="254"/>
        <v>5.812926697054896E-4</v>
      </c>
      <c r="AN191" s="17">
        <f t="shared" si="255"/>
        <v>6.2902067317277544E-4</v>
      </c>
      <c r="AO191" s="17">
        <f t="shared" si="256"/>
        <v>3.4033373195570759E-4</v>
      </c>
      <c r="AP191" s="17">
        <f t="shared" si="257"/>
        <v>1.2275913341360596E-4</v>
      </c>
      <c r="AQ191" s="17">
        <f t="shared" si="258"/>
        <v>3.3209619165271463E-5</v>
      </c>
      <c r="AR191" s="17">
        <f t="shared" si="259"/>
        <v>1.7607179670947539E-3</v>
      </c>
      <c r="AS191" s="17">
        <f t="shared" si="260"/>
        <v>1.5265143059836818E-3</v>
      </c>
      <c r="AT191" s="17">
        <f t="shared" si="261"/>
        <v>6.6173173952947958E-4</v>
      </c>
      <c r="AU191" s="17">
        <f t="shared" si="262"/>
        <v>1.9123694348807595E-4</v>
      </c>
      <c r="AV191" s="17">
        <f t="shared" si="263"/>
        <v>4.1449842553266599E-5</v>
      </c>
      <c r="AW191" s="17">
        <f t="shared" si="264"/>
        <v>1.8730208776118064E-7</v>
      </c>
      <c r="AX191" s="17">
        <f t="shared" si="265"/>
        <v>8.3995240658657537E-5</v>
      </c>
      <c r="AY191" s="17">
        <f t="shared" si="266"/>
        <v>9.0891809885004432E-5</v>
      </c>
      <c r="AZ191" s="17">
        <f t="shared" si="267"/>
        <v>4.91773167109813E-5</v>
      </c>
      <c r="BA191" s="17">
        <f t="shared" si="268"/>
        <v>1.7738367420576994E-5</v>
      </c>
      <c r="BB191" s="17">
        <f t="shared" si="269"/>
        <v>4.798701410397295E-6</v>
      </c>
      <c r="BC191" s="17">
        <f t="shared" si="270"/>
        <v>1.038541357506731E-6</v>
      </c>
      <c r="BD191" s="17">
        <f t="shared" si="271"/>
        <v>3.1754744171883572E-4</v>
      </c>
      <c r="BE191" s="17">
        <f t="shared" si="272"/>
        <v>2.7530855121116372E-4</v>
      </c>
      <c r="BF191" s="17">
        <f t="shared" si="273"/>
        <v>1.1934405448163005E-4</v>
      </c>
      <c r="BG191" s="17">
        <f t="shared" si="274"/>
        <v>3.4489795243567268E-5</v>
      </c>
      <c r="BH191" s="17">
        <f t="shared" si="275"/>
        <v>7.4755251598622483E-6</v>
      </c>
      <c r="BI191" s="17">
        <f t="shared" si="276"/>
        <v>1.2962321410396058E-6</v>
      </c>
      <c r="BJ191" s="18">
        <f t="shared" si="277"/>
        <v>0.28775926159645393</v>
      </c>
      <c r="BK191" s="18">
        <f t="shared" si="278"/>
        <v>0.31089254388363702</v>
      </c>
      <c r="BL191" s="18">
        <f t="shared" si="279"/>
        <v>0.37119658112548548</v>
      </c>
      <c r="BM191" s="18">
        <f t="shared" si="280"/>
        <v>0.30937782208664172</v>
      </c>
      <c r="BN191" s="18">
        <f t="shared" si="281"/>
        <v>0.69045306027281872</v>
      </c>
    </row>
    <row r="192" spans="1:66" x14ac:dyDescent="0.25">
      <c r="A192" t="s">
        <v>69</v>
      </c>
      <c r="B192" t="s">
        <v>261</v>
      </c>
      <c r="C192" t="s">
        <v>79</v>
      </c>
      <c r="D192" s="15">
        <v>44229</v>
      </c>
      <c r="E192" s="14">
        <f>VLOOKUP(A192,home!$A$2:$E$405,3,FALSE)</f>
        <v>1.34666666666667</v>
      </c>
      <c r="F192" s="14">
        <f>VLOOKUP(B192,home!$B$2:$E$405,3,FALSE)</f>
        <v>1.55</v>
      </c>
      <c r="G192" s="14">
        <f>VLOOKUP(C192,away!$B$2:$E$405,4,FALSE)</f>
        <v>1.62</v>
      </c>
      <c r="H192" s="14">
        <f>VLOOKUP(A192,away!$A$2:$E$405,3,FALSE)</f>
        <v>1.3688888888888899</v>
      </c>
      <c r="I192" s="14">
        <f>VLOOKUP(C192,away!$B$2:$E$405,3,FALSE)</f>
        <v>0.95</v>
      </c>
      <c r="J192" s="14">
        <f>VLOOKUP(B192,home!$B$2:$E$405,4,FALSE)</f>
        <v>1.1000000000000001</v>
      </c>
      <c r="K192" s="16">
        <f t="shared" si="226"/>
        <v>3.3814800000000083</v>
      </c>
      <c r="L192" s="16">
        <f t="shared" si="227"/>
        <v>1.43048888888889</v>
      </c>
      <c r="M192" s="17">
        <f t="shared" si="228"/>
        <v>8.1318332495779622E-3</v>
      </c>
      <c r="N192" s="17">
        <f t="shared" si="229"/>
        <v>2.7497631496782953E-2</v>
      </c>
      <c r="O192" s="17">
        <f t="shared" si="230"/>
        <v>1.1632497109818511E-2</v>
      </c>
      <c r="P192" s="17">
        <f t="shared" si="231"/>
        <v>3.9335056326909194E-2</v>
      </c>
      <c r="Q192" s="17">
        <f t="shared" si="232"/>
        <v>4.6491345476870928E-2</v>
      </c>
      <c r="R192" s="17">
        <f t="shared" si="233"/>
        <v>8.3200789328137532E-3</v>
      </c>
      <c r="S192" s="17">
        <f t="shared" si="234"/>
        <v>4.7567584355022917E-2</v>
      </c>
      <c r="T192" s="17">
        <f t="shared" si="235"/>
        <v>6.6505353134158618E-2</v>
      </c>
      <c r="U192" s="17">
        <f t="shared" si="236"/>
        <v>2.813418050973112E-2</v>
      </c>
      <c r="V192" s="17">
        <f t="shared" si="237"/>
        <v>2.5565830162821178E-2</v>
      </c>
      <c r="W192" s="17">
        <f t="shared" si="238"/>
        <v>5.2403184967709966E-2</v>
      </c>
      <c r="X192" s="17">
        <f t="shared" si="239"/>
        <v>7.4962173838698409E-2</v>
      </c>
      <c r="Y192" s="17">
        <f t="shared" si="240"/>
        <v>5.3616278381607763E-2</v>
      </c>
      <c r="Z192" s="17">
        <f t="shared" si="241"/>
        <v>3.9672601560228711E-3</v>
      </c>
      <c r="AA192" s="17">
        <f t="shared" si="242"/>
        <v>1.3415210872388251E-2</v>
      </c>
      <c r="AB192" s="17">
        <f t="shared" si="243"/>
        <v>2.2681633630381767E-2</v>
      </c>
      <c r="AC192" s="17">
        <f t="shared" si="244"/>
        <v>7.7291409777659652E-3</v>
      </c>
      <c r="AD192" s="17">
        <f t="shared" si="245"/>
        <v>4.4300080476153081E-2</v>
      </c>
      <c r="AE192" s="17">
        <f t="shared" si="246"/>
        <v>6.3370772898020636E-2</v>
      </c>
      <c r="AF192" s="17">
        <f t="shared" si="247"/>
        <v>4.5325593255459866E-2</v>
      </c>
      <c r="AG192" s="17">
        <f t="shared" si="248"/>
        <v>2.1612585844744191E-2</v>
      </c>
      <c r="AH192" s="17">
        <f t="shared" si="249"/>
        <v>1.4187803931305799E-3</v>
      </c>
      <c r="AI192" s="17">
        <f t="shared" si="250"/>
        <v>4.7975775237632046E-3</v>
      </c>
      <c r="AJ192" s="17">
        <f t="shared" si="251"/>
        <v>8.1114562225274214E-3</v>
      </c>
      <c r="AK192" s="17">
        <f t="shared" si="252"/>
        <v>9.1429089957840298E-3</v>
      </c>
      <c r="AL192" s="17">
        <f t="shared" si="253"/>
        <v>1.4954866209772562E-3</v>
      </c>
      <c r="AM192" s="17">
        <f t="shared" si="254"/>
        <v>2.9959967225700497E-2</v>
      </c>
      <c r="AN192" s="17">
        <f t="shared" si="255"/>
        <v>4.2857400227839869E-2</v>
      </c>
      <c r="AO192" s="17">
        <f t="shared" si="256"/>
        <v>3.0653517416294563E-2</v>
      </c>
      <c r="AP192" s="17">
        <f t="shared" si="257"/>
        <v>1.4616505356457154E-2</v>
      </c>
      <c r="AQ192" s="17">
        <f t="shared" si="258"/>
        <v>5.2271871266992244E-3</v>
      </c>
      <c r="AR192" s="17">
        <f t="shared" si="259"/>
        <v>4.0590991762934109E-4</v>
      </c>
      <c r="AS192" s="17">
        <f t="shared" si="260"/>
        <v>1.3725762682652676E-3</v>
      </c>
      <c r="AT192" s="17">
        <f t="shared" si="261"/>
        <v>2.3206695998068245E-3</v>
      </c>
      <c r="AU192" s="17">
        <f t="shared" si="262"/>
        <v>2.6157659461182666E-3</v>
      </c>
      <c r="AV192" s="17">
        <f t="shared" si="263"/>
        <v>2.2112900578700047E-3</v>
      </c>
      <c r="AW192" s="17">
        <f t="shared" si="264"/>
        <v>2.0094228812062072E-4</v>
      </c>
      <c r="AX192" s="17">
        <f t="shared" si="265"/>
        <v>1.6884838329060323E-2</v>
      </c>
      <c r="AY192" s="17">
        <f t="shared" si="266"/>
        <v>2.4153573620406044E-2</v>
      </c>
      <c r="AZ192" s="17">
        <f t="shared" si="267"/>
        <v>1.7275709345475326E-2</v>
      </c>
      <c r="BA192" s="17">
        <f t="shared" si="268"/>
        <v>8.2375700887921399E-3</v>
      </c>
      <c r="BB192" s="17">
        <f t="shared" si="269"/>
        <v>2.9459381208651551E-3</v>
      </c>
      <c r="BC192" s="17">
        <f t="shared" si="270"/>
        <v>8.4282634985036393E-4</v>
      </c>
      <c r="BD192" s="17">
        <f t="shared" si="271"/>
        <v>9.6774937843096035E-5</v>
      </c>
      <c r="BE192" s="17">
        <f t="shared" si="272"/>
        <v>3.2724251681767318E-4</v>
      </c>
      <c r="BF192" s="17">
        <f t="shared" si="273"/>
        <v>5.5328201288431416E-4</v>
      </c>
      <c r="BG192" s="17">
        <f t="shared" si="274"/>
        <v>6.2363735364268514E-4</v>
      </c>
      <c r="BH192" s="17">
        <f t="shared" si="275"/>
        <v>5.2720430964891803E-4</v>
      </c>
      <c r="BI192" s="17">
        <f t="shared" si="276"/>
        <v>3.5654616579832555E-4</v>
      </c>
      <c r="BJ192" s="18">
        <f t="shared" si="277"/>
        <v>0.68974003297764697</v>
      </c>
      <c r="BK192" s="18">
        <f t="shared" si="278"/>
        <v>0.15397850531348053</v>
      </c>
      <c r="BL192" s="18">
        <f t="shared" si="279"/>
        <v>0.11906522327666337</v>
      </c>
      <c r="BM192" s="18">
        <f t="shared" si="280"/>
        <v>0.80138994779875494</v>
      </c>
      <c r="BN192" s="18">
        <f t="shared" si="281"/>
        <v>0.1414084425927733</v>
      </c>
    </row>
    <row r="193" spans="1:66" x14ac:dyDescent="0.25">
      <c r="A193" t="s">
        <v>69</v>
      </c>
      <c r="B193" t="s">
        <v>325</v>
      </c>
      <c r="C193" t="s">
        <v>263</v>
      </c>
      <c r="D193" s="15">
        <v>44229</v>
      </c>
      <c r="E193" s="14">
        <f>VLOOKUP(A193,home!$A$2:$E$405,3,FALSE)</f>
        <v>1.34666666666667</v>
      </c>
      <c r="F193" s="14">
        <f>VLOOKUP(B193,home!$B$2:$E$405,3,FALSE)</f>
        <v>0.93</v>
      </c>
      <c r="G193" s="14">
        <f>VLOOKUP(C193,away!$B$2:$E$405,4,FALSE)</f>
        <v>1.3</v>
      </c>
      <c r="H193" s="14">
        <f>VLOOKUP(A193,away!$A$2:$E$405,3,FALSE)</f>
        <v>1.3688888888888899</v>
      </c>
      <c r="I193" s="14">
        <f>VLOOKUP(C193,away!$B$2:$E$405,3,FALSE)</f>
        <v>0.8</v>
      </c>
      <c r="J193" s="14">
        <f>VLOOKUP(B193,home!$B$2:$E$405,4,FALSE)</f>
        <v>1.28</v>
      </c>
      <c r="K193" s="16">
        <f t="shared" si="226"/>
        <v>1.628120000000004</v>
      </c>
      <c r="L193" s="16">
        <f t="shared" si="227"/>
        <v>1.4017422222222233</v>
      </c>
      <c r="M193" s="17">
        <f t="shared" si="228"/>
        <v>4.8322295405922533E-2</v>
      </c>
      <c r="N193" s="17">
        <f t="shared" si="229"/>
        <v>7.8674495596290792E-2</v>
      </c>
      <c r="O193" s="17">
        <f t="shared" si="230"/>
        <v>6.7735401745176588E-2</v>
      </c>
      <c r="P193" s="17">
        <f t="shared" si="231"/>
        <v>0.11028136228935717</v>
      </c>
      <c r="Q193" s="17">
        <f t="shared" si="232"/>
        <v>6.4045759885116654E-2</v>
      </c>
      <c r="R193" s="17">
        <f t="shared" si="233"/>
        <v>4.7473786282699458E-2</v>
      </c>
      <c r="S193" s="17">
        <f t="shared" si="234"/>
        <v>6.2921156612242832E-2</v>
      </c>
      <c r="T193" s="17">
        <f t="shared" si="235"/>
        <v>8.9775645785274333E-2</v>
      </c>
      <c r="U193" s="17">
        <f t="shared" si="236"/>
        <v>7.7293020922588829E-2</v>
      </c>
      <c r="V193" s="17">
        <f t="shared" si="237"/>
        <v>1.5955438857019163E-2</v>
      </c>
      <c r="W193" s="17">
        <f t="shared" si="238"/>
        <v>3.4758060861385463E-2</v>
      </c>
      <c r="X193" s="17">
        <f t="shared" si="239"/>
        <v>4.872184147197374E-2</v>
      </c>
      <c r="Y193" s="17">
        <f t="shared" si="240"/>
        <v>3.4147731167841686E-2</v>
      </c>
      <c r="Z193" s="17">
        <f t="shared" si="241"/>
        <v>2.2182003560404683E-2</v>
      </c>
      <c r="AA193" s="17">
        <f t="shared" si="242"/>
        <v>3.6114963636766161E-2</v>
      </c>
      <c r="AB193" s="17">
        <f t="shared" si="243"/>
        <v>2.9399747298145939E-2</v>
      </c>
      <c r="AC193" s="17">
        <f t="shared" si="244"/>
        <v>2.2758484441492369E-3</v>
      </c>
      <c r="AD193" s="17">
        <f t="shared" si="245"/>
        <v>1.4147573512409755E-2</v>
      </c>
      <c r="AE193" s="17">
        <f t="shared" si="246"/>
        <v>1.9831251134337514E-2</v>
      </c>
      <c r="AF193" s="17">
        <f t="shared" si="247"/>
        <v>1.3899151017246633E-2</v>
      </c>
      <c r="AG193" s="17">
        <f t="shared" si="248"/>
        <v>6.4943422779725236E-3</v>
      </c>
      <c r="AH193" s="17">
        <f t="shared" si="249"/>
        <v>7.773362741025738E-3</v>
      </c>
      <c r="AI193" s="17">
        <f t="shared" si="250"/>
        <v>1.2655967345918855E-2</v>
      </c>
      <c r="AJ193" s="17">
        <f t="shared" si="251"/>
        <v>1.0302716777618732E-2</v>
      </c>
      <c r="AK193" s="17">
        <f t="shared" si="252"/>
        <v>5.5913530799922171E-3</v>
      </c>
      <c r="AL193" s="17">
        <f t="shared" si="253"/>
        <v>2.077580666866501E-4</v>
      </c>
      <c r="AM193" s="17">
        <f t="shared" si="254"/>
        <v>4.6067894774049255E-3</v>
      </c>
      <c r="AN193" s="17">
        <f t="shared" si="255"/>
        <v>6.4575313193675349E-3</v>
      </c>
      <c r="AO193" s="17">
        <f t="shared" si="256"/>
        <v>4.5258971508399283E-3</v>
      </c>
      <c r="AP193" s="17">
        <f t="shared" si="257"/>
        <v>2.1147137099225303E-3</v>
      </c>
      <c r="AQ193" s="17">
        <f t="shared" si="258"/>
        <v>7.4107087377765302E-4</v>
      </c>
      <c r="AR193" s="17">
        <f t="shared" si="259"/>
        <v>2.1792501525489667E-3</v>
      </c>
      <c r="AS193" s="17">
        <f t="shared" si="260"/>
        <v>3.5480807583680328E-3</v>
      </c>
      <c r="AT193" s="17">
        <f t="shared" si="261"/>
        <v>2.8883506221570885E-3</v>
      </c>
      <c r="AU193" s="17">
        <f t="shared" si="262"/>
        <v>1.5675271383154702E-3</v>
      </c>
      <c r="AV193" s="17">
        <f t="shared" si="263"/>
        <v>6.3803057110854721E-4</v>
      </c>
      <c r="AW193" s="17">
        <f t="shared" si="264"/>
        <v>1.3170733456552364E-5</v>
      </c>
      <c r="AX193" s="17">
        <f t="shared" si="265"/>
        <v>1.2500676806587541E-3</v>
      </c>
      <c r="AY193" s="17">
        <f t="shared" si="266"/>
        <v>1.7522726486147826E-3</v>
      </c>
      <c r="AZ193" s="17">
        <f t="shared" si="267"/>
        <v>1.2281172782042536E-3</v>
      </c>
      <c r="BA193" s="17">
        <f t="shared" si="268"/>
        <v>5.7383461423317968E-4</v>
      </c>
      <c r="BB193" s="17">
        <f t="shared" si="269"/>
        <v>2.0109205183581254E-4</v>
      </c>
      <c r="BC193" s="17">
        <f t="shared" si="270"/>
        <v>5.6375843922311592E-5</v>
      </c>
      <c r="BD193" s="17">
        <f t="shared" si="271"/>
        <v>5.0912449193535076E-4</v>
      </c>
      <c r="BE193" s="17">
        <f t="shared" si="272"/>
        <v>8.2891576780978532E-4</v>
      </c>
      <c r="BF193" s="17">
        <f t="shared" si="273"/>
        <v>6.7478716994323574E-4</v>
      </c>
      <c r="BG193" s="17">
        <f t="shared" si="274"/>
        <v>3.6621149570932788E-4</v>
      </c>
      <c r="BH193" s="17">
        <f t="shared" si="275"/>
        <v>1.4905906509856805E-4</v>
      </c>
      <c r="BI193" s="17">
        <f t="shared" si="276"/>
        <v>4.8537209013656243E-5</v>
      </c>
      <c r="BJ193" s="18">
        <f t="shared" si="277"/>
        <v>0.42800361535863091</v>
      </c>
      <c r="BK193" s="18">
        <f t="shared" si="278"/>
        <v>0.24171613232399236</v>
      </c>
      <c r="BL193" s="18">
        <f t="shared" si="279"/>
        <v>0.30773819427194055</v>
      </c>
      <c r="BM193" s="18">
        <f t="shared" si="280"/>
        <v>0.58136774239524658</v>
      </c>
      <c r="BN193" s="18">
        <f t="shared" si="281"/>
        <v>0.41653310120456316</v>
      </c>
    </row>
    <row r="194" spans="1:66" x14ac:dyDescent="0.25">
      <c r="A194" t="s">
        <v>80</v>
      </c>
      <c r="B194" t="s">
        <v>94</v>
      </c>
      <c r="C194" t="s">
        <v>90</v>
      </c>
      <c r="D194" s="15">
        <v>44229</v>
      </c>
      <c r="E194" s="14">
        <f>VLOOKUP(A194,home!$A$2:$E$405,3,FALSE)</f>
        <v>1.18844984802432</v>
      </c>
      <c r="F194" s="14">
        <f>VLOOKUP(B194,home!$B$2:$E$405,3,FALSE)</f>
        <v>0.78</v>
      </c>
      <c r="G194" s="14">
        <f>VLOOKUP(C194,away!$B$2:$E$405,4,FALSE)</f>
        <v>0.9</v>
      </c>
      <c r="H194" s="14">
        <f>VLOOKUP(A194,away!$A$2:$E$405,3,FALSE)</f>
        <v>1.02431610942249</v>
      </c>
      <c r="I194" s="14">
        <f>VLOOKUP(C194,away!$B$2:$E$405,3,FALSE)</f>
        <v>1.08</v>
      </c>
      <c r="J194" s="14">
        <f>VLOOKUP(B194,home!$B$2:$E$405,4,FALSE)</f>
        <v>0.91</v>
      </c>
      <c r="K194" s="16">
        <f t="shared" si="226"/>
        <v>0.83429179331307268</v>
      </c>
      <c r="L194" s="16">
        <f t="shared" si="227"/>
        <v>1.0066978723404232</v>
      </c>
      <c r="M194" s="17">
        <f t="shared" si="228"/>
        <v>0.15866032770539451</v>
      </c>
      <c r="N194" s="17">
        <f t="shared" si="229"/>
        <v>0.13236900932897339</v>
      </c>
      <c r="O194" s="17">
        <f t="shared" si="230"/>
        <v>0.15972301432585495</v>
      </c>
      <c r="P194" s="17">
        <f t="shared" si="231"/>
        <v>0.13325560005528711</v>
      </c>
      <c r="Q194" s="17">
        <f t="shared" si="232"/>
        <v>5.5217189086072024E-2</v>
      </c>
      <c r="R194" s="17">
        <f t="shared" si="233"/>
        <v>8.0396409342818539E-2</v>
      </c>
      <c r="S194" s="17">
        <f t="shared" si="234"/>
        <v>2.797967078932689E-2</v>
      </c>
      <c r="T194" s="17">
        <f t="shared" si="235"/>
        <v>5.5587026769567539E-2</v>
      </c>
      <c r="U194" s="17">
        <f t="shared" si="236"/>
        <v>6.7074064526551944E-2</v>
      </c>
      <c r="V194" s="17">
        <f t="shared" si="237"/>
        <v>2.6110621730946041E-3</v>
      </c>
      <c r="W194" s="17">
        <f t="shared" si="238"/>
        <v>1.535574923477535E-2</v>
      </c>
      <c r="X194" s="17">
        <f t="shared" si="239"/>
        <v>1.5458600082841426E-2</v>
      </c>
      <c r="Y194" s="17">
        <f t="shared" si="240"/>
        <v>7.7810699063789752E-3</v>
      </c>
      <c r="Z194" s="17">
        <f t="shared" si="241"/>
        <v>2.6978298076408388E-2</v>
      </c>
      <c r="AA194" s="17">
        <f t="shared" si="242"/>
        <v>2.250777268270137E-2</v>
      </c>
      <c r="AB194" s="17">
        <f t="shared" si="243"/>
        <v>9.3890250174669572E-3</v>
      </c>
      <c r="AC194" s="17">
        <f t="shared" si="244"/>
        <v>1.3706114411578312E-4</v>
      </c>
      <c r="AD194" s="17">
        <f t="shared" si="245"/>
        <v>3.2027938916866418E-3</v>
      </c>
      <c r="AE194" s="17">
        <f t="shared" si="246"/>
        <v>3.2242457963058456E-3</v>
      </c>
      <c r="AF194" s="17">
        <f t="shared" si="247"/>
        <v>1.6229206915218241E-3</v>
      </c>
      <c r="AG194" s="17">
        <f t="shared" si="248"/>
        <v>5.4459693571075633E-4</v>
      </c>
      <c r="AH194" s="17">
        <f t="shared" si="249"/>
        <v>6.7897488182215122E-3</v>
      </c>
      <c r="AI194" s="17">
        <f t="shared" si="250"/>
        <v>5.6646317176993408E-3</v>
      </c>
      <c r="AJ194" s="17">
        <f t="shared" si="251"/>
        <v>2.3629778771087472E-3</v>
      </c>
      <c r="AK194" s="17">
        <f t="shared" si="252"/>
        <v>6.5713768355072472E-4</v>
      </c>
      <c r="AL194" s="17">
        <f t="shared" si="253"/>
        <v>4.6045953055955753E-6</v>
      </c>
      <c r="AM194" s="17">
        <f t="shared" si="254"/>
        <v>5.3441293190148096E-4</v>
      </c>
      <c r="AN194" s="17">
        <f t="shared" si="255"/>
        <v>5.3799236149642833E-4</v>
      </c>
      <c r="AO194" s="17">
        <f t="shared" si="256"/>
        <v>2.7079788282692704E-4</v>
      </c>
      <c r="AP194" s="17">
        <f t="shared" si="257"/>
        <v>9.0870550825386241E-5</v>
      </c>
      <c r="AQ194" s="17">
        <f t="shared" si="258"/>
        <v>2.2869797543579651E-5</v>
      </c>
      <c r="AR194" s="17">
        <f t="shared" si="259"/>
        <v>1.3670451378059003E-3</v>
      </c>
      <c r="AS194" s="17">
        <f t="shared" si="260"/>
        <v>1.1405145395600011E-3</v>
      </c>
      <c r="AT194" s="17">
        <f t="shared" si="261"/>
        <v>4.7576096025457338E-4</v>
      </c>
      <c r="AU194" s="17">
        <f t="shared" si="262"/>
        <v>1.3230782157304583E-4</v>
      </c>
      <c r="AV194" s="17">
        <f t="shared" si="263"/>
        <v>2.7595832432380604E-5</v>
      </c>
      <c r="AW194" s="17">
        <f t="shared" si="264"/>
        <v>1.0742517947562685E-7</v>
      </c>
      <c r="AX194" s="17">
        <f t="shared" si="265"/>
        <v>7.4309387220963881E-5</v>
      </c>
      <c r="AY194" s="17">
        <f t="shared" si="266"/>
        <v>7.4807102010264958E-5</v>
      </c>
      <c r="AZ194" s="17">
        <f t="shared" si="267"/>
        <v>3.7654075214843362E-5</v>
      </c>
      <c r="BA194" s="17">
        <f t="shared" si="268"/>
        <v>1.2635425801243027E-5</v>
      </c>
      <c r="BB194" s="17">
        <f t="shared" si="269"/>
        <v>3.1800140675566598E-6</v>
      </c>
      <c r="BC194" s="17">
        <f t="shared" si="270"/>
        <v>6.4026267916438111E-7</v>
      </c>
      <c r="BD194" s="17">
        <f t="shared" si="271"/>
        <v>2.2936690527041996E-4</v>
      </c>
      <c r="BE194" s="17">
        <f t="shared" si="272"/>
        <v>1.9135892672472832E-4</v>
      </c>
      <c r="BF194" s="17">
        <f t="shared" si="273"/>
        <v>7.9824591071819229E-5</v>
      </c>
      <c r="BG194" s="17">
        <f t="shared" si="274"/>
        <v>2.2199000411930251E-5</v>
      </c>
      <c r="BH194" s="17">
        <f t="shared" si="275"/>
        <v>4.6301109658567313E-6</v>
      </c>
      <c r="BI194" s="17">
        <f t="shared" si="276"/>
        <v>7.725727161886274E-7</v>
      </c>
      <c r="BJ194" s="18">
        <f t="shared" si="277"/>
        <v>0.29202337151542168</v>
      </c>
      <c r="BK194" s="18">
        <f t="shared" si="278"/>
        <v>0.32272313356453475</v>
      </c>
      <c r="BL194" s="18">
        <f t="shared" si="279"/>
        <v>0.35823615839076101</v>
      </c>
      <c r="BM194" s="18">
        <f t="shared" si="280"/>
        <v>0.28026471202589437</v>
      </c>
      <c r="BN194" s="18">
        <f t="shared" si="281"/>
        <v>0.71962154984440052</v>
      </c>
    </row>
    <row r="195" spans="1:66" x14ac:dyDescent="0.25">
      <c r="A195" t="s">
        <v>80</v>
      </c>
      <c r="B195" t="s">
        <v>85</v>
      </c>
      <c r="C195" t="s">
        <v>416</v>
      </c>
      <c r="D195" s="15">
        <v>44229</v>
      </c>
      <c r="E195" s="14">
        <f>VLOOKUP(A195,home!$A$2:$E$405,3,FALSE)</f>
        <v>1.18844984802432</v>
      </c>
      <c r="F195" s="14">
        <f>VLOOKUP(B195,home!$B$2:$E$405,3,FALSE)</f>
        <v>1.5</v>
      </c>
      <c r="G195" s="14">
        <f>VLOOKUP(C195,away!$B$2:$E$405,4,FALSE)</f>
        <v>1.32</v>
      </c>
      <c r="H195" s="14">
        <f>VLOOKUP(A195,away!$A$2:$E$405,3,FALSE)</f>
        <v>1.02431610942249</v>
      </c>
      <c r="I195" s="14">
        <f>VLOOKUP(C195,away!$B$2:$E$405,3,FALSE)</f>
        <v>0.54</v>
      </c>
      <c r="J195" s="14">
        <f>VLOOKUP(B195,home!$B$2:$E$405,4,FALSE)</f>
        <v>0.98</v>
      </c>
      <c r="K195" s="16">
        <f t="shared" si="226"/>
        <v>2.3531306990881538</v>
      </c>
      <c r="L195" s="16">
        <f t="shared" si="227"/>
        <v>0.54206808510638171</v>
      </c>
      <c r="M195" s="17">
        <f t="shared" si="228"/>
        <v>5.5288033615031748E-2</v>
      </c>
      <c r="N195" s="17">
        <f t="shared" si="229"/>
        <v>0.13009996919174902</v>
      </c>
      <c r="O195" s="17">
        <f t="shared" si="230"/>
        <v>2.996987851099752E-2</v>
      </c>
      <c r="P195" s="17">
        <f t="shared" si="231"/>
        <v>7.0523041172170634E-2</v>
      </c>
      <c r="Q195" s="17">
        <f t="shared" si="232"/>
        <v>0.15307111572776383</v>
      </c>
      <c r="R195" s="17">
        <f t="shared" si="233"/>
        <v>8.1228573276636608E-3</v>
      </c>
      <c r="S195" s="17">
        <f t="shared" si="234"/>
        <v>2.2489040624965709E-2</v>
      </c>
      <c r="T195" s="17">
        <f t="shared" si="235"/>
        <v>8.2974966587646276E-2</v>
      </c>
      <c r="U195" s="17">
        <f t="shared" si="236"/>
        <v>1.9114144942038523E-2</v>
      </c>
      <c r="V195" s="17">
        <f t="shared" si="237"/>
        <v>3.1873393736925968E-3</v>
      </c>
      <c r="W195" s="17">
        <f t="shared" si="238"/>
        <v>0.12006544718755886</v>
      </c>
      <c r="X195" s="17">
        <f t="shared" si="239"/>
        <v>6.5083647044401421E-2</v>
      </c>
      <c r="Y195" s="17">
        <f t="shared" si="240"/>
        <v>1.763988396254915E-2</v>
      </c>
      <c r="Z195" s="17">
        <f t="shared" si="241"/>
        <v>1.4677139057329941E-3</v>
      </c>
      <c r="AA195" s="17">
        <f t="shared" si="242"/>
        <v>3.4537226490588845E-3</v>
      </c>
      <c r="AB195" s="17">
        <f t="shared" si="243"/>
        <v>4.0635303958182628E-3</v>
      </c>
      <c r="AC195" s="17">
        <f t="shared" si="244"/>
        <v>2.5410207596383247E-4</v>
      </c>
      <c r="AD195" s="17">
        <f t="shared" si="245"/>
        <v>7.0632422419198038E-2</v>
      </c>
      <c r="AE195" s="17">
        <f t="shared" si="246"/>
        <v>3.8287581967199745E-2</v>
      </c>
      <c r="AF195" s="17">
        <f t="shared" si="247"/>
        <v>1.0377238120156798E-2</v>
      </c>
      <c r="AG195" s="17">
        <f t="shared" si="248"/>
        <v>1.8750565321621145E-3</v>
      </c>
      <c r="AH195" s="17">
        <f t="shared" si="249"/>
        <v>1.9890021659117312E-4</v>
      </c>
      <c r="AI195" s="17">
        <f t="shared" si="250"/>
        <v>4.6803820571597235E-4</v>
      </c>
      <c r="AJ195" s="17">
        <f t="shared" si="251"/>
        <v>5.5067753510819578E-4</v>
      </c>
      <c r="AK195" s="17">
        <f t="shared" si="252"/>
        <v>4.3193873772042997E-4</v>
      </c>
      <c r="AL195" s="17">
        <f t="shared" si="253"/>
        <v>1.2964867797547629E-5</v>
      </c>
      <c r="AM195" s="17">
        <f t="shared" si="254"/>
        <v>3.3241464309115461E-2</v>
      </c>
      <c r="AN195" s="17">
        <f t="shared" si="255"/>
        <v>1.8019136904174345E-2</v>
      </c>
      <c r="AO195" s="17">
        <f t="shared" si="256"/>
        <v>4.8837995184577614E-3</v>
      </c>
      <c r="AP195" s="17">
        <f t="shared" si="257"/>
        <v>8.8245061767128923E-4</v>
      </c>
      <c r="AQ195" s="17">
        <f t="shared" si="258"/>
        <v>1.1958707913050487E-4</v>
      </c>
      <c r="AR195" s="17">
        <f t="shared" si="259"/>
        <v>2.1563491906964363E-5</v>
      </c>
      <c r="AS195" s="17">
        <f t="shared" si="260"/>
        <v>5.0741714785816799E-5</v>
      </c>
      <c r="AT195" s="17">
        <f t="shared" si="261"/>
        <v>5.9700943393440415E-5</v>
      </c>
      <c r="AU195" s="17">
        <f t="shared" si="262"/>
        <v>4.6828040887876241E-5</v>
      </c>
      <c r="AV195" s="17">
        <f t="shared" si="263"/>
        <v>2.7548125147854215E-5</v>
      </c>
      <c r="AW195" s="17">
        <f t="shared" si="264"/>
        <v>4.59373015227342E-7</v>
      </c>
      <c r="AX195" s="17">
        <f t="shared" si="265"/>
        <v>1.303691835807046E-2</v>
      </c>
      <c r="AY195" s="17">
        <f t="shared" si="266"/>
        <v>7.0668973700474874E-3</v>
      </c>
      <c r="AZ195" s="17">
        <f t="shared" si="267"/>
        <v>1.9153697625124834E-3</v>
      </c>
      <c r="BA195" s="17">
        <f t="shared" si="268"/>
        <v>3.4608693981193564E-4</v>
      </c>
      <c r="BB195" s="17">
        <f t="shared" si="269"/>
        <v>4.6900671186045878E-5</v>
      </c>
      <c r="BC195" s="17">
        <f t="shared" si="270"/>
        <v>5.0846714040047906E-6</v>
      </c>
      <c r="BD195" s="17">
        <f t="shared" si="271"/>
        <v>1.9481467943691871E-6</v>
      </c>
      <c r="BE195" s="17">
        <f t="shared" si="272"/>
        <v>4.5842440281603113E-6</v>
      </c>
      <c r="BF195" s="17">
        <f t="shared" si="273"/>
        <v>5.393662677387785E-6</v>
      </c>
      <c r="BG195" s="17">
        <f t="shared" si="274"/>
        <v>4.2306644088957336E-6</v>
      </c>
      <c r="BH195" s="17">
        <f t="shared" si="275"/>
        <v>2.4888265745280469E-6</v>
      </c>
      <c r="BI195" s="17">
        <f t="shared" si="276"/>
        <v>1.1713068434456717E-6</v>
      </c>
      <c r="BJ195" s="18">
        <f t="shared" si="277"/>
        <v>0.76967102494196704</v>
      </c>
      <c r="BK195" s="18">
        <f t="shared" si="278"/>
        <v>0.15882141909966954</v>
      </c>
      <c r="BL195" s="18">
        <f t="shared" si="279"/>
        <v>6.6599887688161372E-2</v>
      </c>
      <c r="BM195" s="18">
        <f t="shared" si="280"/>
        <v>0.5424187120931222</v>
      </c>
      <c r="BN195" s="18">
        <f t="shared" si="281"/>
        <v>0.44707489554537638</v>
      </c>
    </row>
    <row r="196" spans="1:66" x14ac:dyDescent="0.25">
      <c r="A196" t="s">
        <v>80</v>
      </c>
      <c r="B196" t="s">
        <v>369</v>
      </c>
      <c r="C196" t="s">
        <v>93</v>
      </c>
      <c r="D196" s="15">
        <v>44229</v>
      </c>
      <c r="E196" s="14">
        <f>VLOOKUP(A196,home!$A$2:$E$405,3,FALSE)</f>
        <v>1.18844984802432</v>
      </c>
      <c r="F196" s="14">
        <f>VLOOKUP(B196,home!$B$2:$E$405,3,FALSE)</f>
        <v>0.9</v>
      </c>
      <c r="G196" s="14">
        <f>VLOOKUP(C196,away!$B$2:$E$405,4,FALSE)</f>
        <v>0.96</v>
      </c>
      <c r="H196" s="14">
        <f>VLOOKUP(A196,away!$A$2:$E$405,3,FALSE)</f>
        <v>1.02431610942249</v>
      </c>
      <c r="I196" s="14">
        <f>VLOOKUP(C196,away!$B$2:$E$405,3,FALSE)</f>
        <v>0.66</v>
      </c>
      <c r="J196" s="14">
        <f>VLOOKUP(B196,home!$B$2:$E$405,4,FALSE)</f>
        <v>1.05</v>
      </c>
      <c r="K196" s="16">
        <f t="shared" si="226"/>
        <v>1.0268206686930124</v>
      </c>
      <c r="L196" s="16">
        <f t="shared" si="227"/>
        <v>0.70985106382978558</v>
      </c>
      <c r="M196" s="17">
        <f t="shared" si="228"/>
        <v>0.17610555268909953</v>
      </c>
      <c r="N196" s="17">
        <f t="shared" si="229"/>
        <v>0.18082882137277365</v>
      </c>
      <c r="O196" s="17">
        <f t="shared" si="230"/>
        <v>0.12500871392268961</v>
      </c>
      <c r="P196" s="17">
        <f t="shared" si="231"/>
        <v>0.12836153122254962</v>
      </c>
      <c r="Q196" s="17">
        <f t="shared" si="232"/>
        <v>9.2839385640480374E-2</v>
      </c>
      <c r="R196" s="17">
        <f t="shared" si="233"/>
        <v>4.4368784283007279E-2</v>
      </c>
      <c r="S196" s="17">
        <f t="shared" si="234"/>
        <v>2.3390350909158829E-2</v>
      </c>
      <c r="T196" s="17">
        <f t="shared" si="235"/>
        <v>6.5902136662198699E-2</v>
      </c>
      <c r="U196" s="17">
        <f t="shared" si="236"/>
        <v>4.5558784746573544E-2</v>
      </c>
      <c r="V196" s="17">
        <f t="shared" si="237"/>
        <v>1.8943318763384059E-3</v>
      </c>
      <c r="W196" s="17">
        <f t="shared" si="238"/>
        <v>3.1776466681468836E-2</v>
      </c>
      <c r="X196" s="17">
        <f t="shared" si="239"/>
        <v>2.2556558678592388E-2</v>
      </c>
      <c r="Y196" s="17">
        <f t="shared" si="240"/>
        <v>8.0058985871688942E-3</v>
      </c>
      <c r="Z196" s="17">
        <f t="shared" si="241"/>
        <v>1.0498409574708996E-2</v>
      </c>
      <c r="AA196" s="17">
        <f t="shared" si="242"/>
        <v>1.0779983939715814E-2</v>
      </c>
      <c r="AB196" s="17">
        <f t="shared" si="243"/>
        <v>5.5345551587394634E-3</v>
      </c>
      <c r="AC196" s="17">
        <f t="shared" si="244"/>
        <v>8.6297442278751536E-5</v>
      </c>
      <c r="AD196" s="17">
        <f t="shared" si="245"/>
        <v>8.1571831916417634E-3</v>
      </c>
      <c r="AE196" s="17">
        <f t="shared" si="246"/>
        <v>5.7903851664413497E-3</v>
      </c>
      <c r="AF196" s="17">
        <f t="shared" si="247"/>
        <v>2.0551555351913013E-3</v>
      </c>
      <c r="AG196" s="17">
        <f t="shared" si="248"/>
        <v>4.8628478099707254E-4</v>
      </c>
      <c r="AH196" s="17">
        <f t="shared" si="249"/>
        <v>1.8630768012819965E-3</v>
      </c>
      <c r="AI196" s="17">
        <f t="shared" si="250"/>
        <v>1.9130457669188179E-3</v>
      </c>
      <c r="AJ196" s="17">
        <f t="shared" si="251"/>
        <v>9.8217746681395868E-4</v>
      </c>
      <c r="AK196" s="17">
        <f t="shared" si="252"/>
        <v>3.3617337441637274E-4</v>
      </c>
      <c r="AL196" s="17">
        <f t="shared" si="253"/>
        <v>2.516052824534432E-6</v>
      </c>
      <c r="AM196" s="17">
        <f t="shared" si="254"/>
        <v>1.6751928598985999E-3</v>
      </c>
      <c r="AN196" s="17">
        <f t="shared" si="255"/>
        <v>1.1891374337190817E-3</v>
      </c>
      <c r="AO196" s="17">
        <f t="shared" si="256"/>
        <v>4.2205523618265569E-4</v>
      </c>
      <c r="AP196" s="17">
        <f t="shared" si="257"/>
        <v>9.986545279972986E-5</v>
      </c>
      <c r="AQ196" s="17">
        <f t="shared" si="258"/>
        <v>1.7722399477432864E-5</v>
      </c>
      <c r="AR196" s="17">
        <f t="shared" si="259"/>
        <v>2.6450140987732397E-4</v>
      </c>
      <c r="AS196" s="17">
        <f t="shared" si="260"/>
        <v>2.7159551456047828E-4</v>
      </c>
      <c r="AT196" s="17">
        <f t="shared" si="261"/>
        <v>1.3943994393750655E-4</v>
      </c>
      <c r="AU196" s="17">
        <f t="shared" si="262"/>
        <v>4.7726605492142221E-5</v>
      </c>
      <c r="AV196" s="17">
        <f t="shared" si="263"/>
        <v>1.2251666241472263E-5</v>
      </c>
      <c r="AW196" s="17">
        <f t="shared" si="264"/>
        <v>5.0942363868091457E-8</v>
      </c>
      <c r="AX196" s="17">
        <f t="shared" si="265"/>
        <v>2.8668710876513989E-4</v>
      </c>
      <c r="AY196" s="17">
        <f t="shared" si="266"/>
        <v>2.0350514914321997E-4</v>
      </c>
      <c r="AZ196" s="17">
        <f t="shared" si="267"/>
        <v>7.2229173307076944E-5</v>
      </c>
      <c r="BA196" s="17">
        <f t="shared" si="268"/>
        <v>1.7090651837191507E-5</v>
      </c>
      <c r="BB196" s="17">
        <f t="shared" si="269"/>
        <v>3.0329543470437167E-6</v>
      </c>
      <c r="BC196" s="17">
        <f t="shared" si="270"/>
        <v>4.3058917395923121E-7</v>
      </c>
      <c r="BD196" s="17">
        <f t="shared" si="271"/>
        <v>3.1292767864316081E-5</v>
      </c>
      <c r="BE196" s="17">
        <f t="shared" si="272"/>
        <v>3.2132060823692244E-5</v>
      </c>
      <c r="BF196" s="17">
        <f t="shared" si="273"/>
        <v>1.6496932090734107E-5</v>
      </c>
      <c r="BG196" s="17">
        <f t="shared" si="274"/>
        <v>5.6464636135969381E-6</v>
      </c>
      <c r="BH196" s="17">
        <f t="shared" si="275"/>
        <v>1.4494763858660923E-6</v>
      </c>
      <c r="BI196" s="17">
        <f t="shared" si="276"/>
        <v>2.9767046235795043E-7</v>
      </c>
      <c r="BJ196" s="18">
        <f t="shared" si="277"/>
        <v>0.42238522530560546</v>
      </c>
      <c r="BK196" s="18">
        <f t="shared" si="278"/>
        <v>0.33004408534139285</v>
      </c>
      <c r="BL196" s="18">
        <f t="shared" si="279"/>
        <v>0.23716812597150638</v>
      </c>
      <c r="BM196" s="18">
        <f t="shared" si="280"/>
        <v>0.25237960285583427</v>
      </c>
      <c r="BN196" s="18">
        <f t="shared" si="281"/>
        <v>0.74751278913060004</v>
      </c>
    </row>
    <row r="197" spans="1:66" x14ac:dyDescent="0.25">
      <c r="A197" t="s">
        <v>80</v>
      </c>
      <c r="B197" t="s">
        <v>92</v>
      </c>
      <c r="C197" t="s">
        <v>91</v>
      </c>
      <c r="D197" s="15">
        <v>44229</v>
      </c>
      <c r="E197" s="14">
        <f>VLOOKUP(A197,home!$A$2:$E$405,3,FALSE)</f>
        <v>1.18844984802432</v>
      </c>
      <c r="F197" s="14">
        <f>VLOOKUP(B197,home!$B$2:$E$405,3,FALSE)</f>
        <v>1.23</v>
      </c>
      <c r="G197" s="14">
        <f>VLOOKUP(C197,away!$B$2:$E$405,4,FALSE)</f>
        <v>0.84</v>
      </c>
      <c r="H197" s="14">
        <f>VLOOKUP(A197,away!$A$2:$E$405,3,FALSE)</f>
        <v>1.02431610942249</v>
      </c>
      <c r="I197" s="14">
        <f>VLOOKUP(C197,away!$B$2:$E$405,3,FALSE)</f>
        <v>0.65</v>
      </c>
      <c r="J197" s="14">
        <f>VLOOKUP(B197,home!$B$2:$E$405,4,FALSE)</f>
        <v>1.35</v>
      </c>
      <c r="K197" s="16">
        <f t="shared" si="226"/>
        <v>1.2279063829787273</v>
      </c>
      <c r="L197" s="16">
        <f t="shared" si="227"/>
        <v>0.89883738601823504</v>
      </c>
      <c r="M197" s="17">
        <f t="shared" si="228"/>
        <v>0.11922488623566499</v>
      </c>
      <c r="N197" s="17">
        <f t="shared" si="229"/>
        <v>0.14639699881868565</v>
      </c>
      <c r="O197" s="17">
        <f t="shared" si="230"/>
        <v>0.10716378509238657</v>
      </c>
      <c r="P197" s="17">
        <f t="shared" si="231"/>
        <v>0.13158709573910204</v>
      </c>
      <c r="Q197" s="17">
        <f t="shared" si="232"/>
        <v>8.9880904649196666E-2</v>
      </c>
      <c r="R197" s="17">
        <f t="shared" si="233"/>
        <v>4.8161408234130322E-2</v>
      </c>
      <c r="S197" s="17">
        <f t="shared" si="234"/>
        <v>3.6307780010847987E-2</v>
      </c>
      <c r="T197" s="17">
        <f t="shared" si="235"/>
        <v>8.0788317387838163E-2</v>
      </c>
      <c r="U197" s="17">
        <f t="shared" si="236"/>
        <v>5.9137700583932855E-2</v>
      </c>
      <c r="V197" s="17">
        <f t="shared" si="237"/>
        <v>4.4524963380902375E-3</v>
      </c>
      <c r="W197" s="17">
        <f t="shared" si="238"/>
        <v>3.6788445508883653E-2</v>
      </c>
      <c r="X197" s="17">
        <f t="shared" si="239"/>
        <v>3.3066830196879268E-2</v>
      </c>
      <c r="Y197" s="17">
        <f t="shared" si="240"/>
        <v>1.4860851609035898E-2</v>
      </c>
      <c r="Z197" s="17">
        <f t="shared" si="241"/>
        <v>1.4429758094707602E-2</v>
      </c>
      <c r="AA197" s="17">
        <f t="shared" si="242"/>
        <v>1.7718392069330423E-2</v>
      </c>
      <c r="AB197" s="17">
        <f t="shared" si="243"/>
        <v>1.0878263359025246E-2</v>
      </c>
      <c r="AC197" s="17">
        <f t="shared" si="244"/>
        <v>3.0713546916296905E-4</v>
      </c>
      <c r="AD197" s="17">
        <f t="shared" si="245"/>
        <v>1.1293191765055834E-2</v>
      </c>
      <c r="AE197" s="17">
        <f t="shared" si="246"/>
        <v>1.0150742965905445E-2</v>
      </c>
      <c r="AF197" s="17">
        <f t="shared" si="247"/>
        <v>4.5619336368087175E-3</v>
      </c>
      <c r="AG197" s="17">
        <f t="shared" si="248"/>
        <v>1.3668121684326032E-3</v>
      </c>
      <c r="AH197" s="17">
        <f t="shared" si="249"/>
        <v>3.2425015116806116E-3</v>
      </c>
      <c r="AI197" s="17">
        <f t="shared" si="250"/>
        <v>3.9814883030107953E-3</v>
      </c>
      <c r="AJ197" s="17">
        <f t="shared" si="251"/>
        <v>2.4444474505110488E-3</v>
      </c>
      <c r="AK197" s="17">
        <f t="shared" si="252"/>
        <v>1.000517542446198E-3</v>
      </c>
      <c r="AL197" s="17">
        <f t="shared" si="253"/>
        <v>1.3559271276882753E-5</v>
      </c>
      <c r="AM197" s="17">
        <f t="shared" si="254"/>
        <v>2.7733964505029731E-3</v>
      </c>
      <c r="AN197" s="17">
        <f t="shared" si="255"/>
        <v>2.4928324159623439E-3</v>
      </c>
      <c r="AO197" s="17">
        <f t="shared" si="256"/>
        <v>1.1203254862725573E-3</v>
      </c>
      <c r="AP197" s="17">
        <f t="shared" si="257"/>
        <v>3.3566347719027789E-4</v>
      </c>
      <c r="AQ197" s="17">
        <f t="shared" si="258"/>
        <v>7.5426720604875188E-5</v>
      </c>
      <c r="AR197" s="17">
        <f t="shared" si="259"/>
        <v>5.8289631658383528E-4</v>
      </c>
      <c r="AS197" s="17">
        <f t="shared" si="260"/>
        <v>7.1574210774808032E-4</v>
      </c>
      <c r="AT197" s="17">
        <f t="shared" si="261"/>
        <v>4.3943215133525798E-4</v>
      </c>
      <c r="AU197" s="17">
        <f t="shared" si="262"/>
        <v>1.7986051450354581E-4</v>
      </c>
      <c r="AV197" s="17">
        <f t="shared" si="263"/>
        <v>5.5212968451185469E-5</v>
      </c>
      <c r="AW197" s="17">
        <f t="shared" si="264"/>
        <v>4.1570020040783586E-7</v>
      </c>
      <c r="AX197" s="17">
        <f t="shared" si="265"/>
        <v>5.6757853401719061E-4</v>
      </c>
      <c r="AY197" s="17">
        <f t="shared" si="266"/>
        <v>5.1016080587607351E-4</v>
      </c>
      <c r="AZ197" s="17">
        <f t="shared" si="267"/>
        <v>2.2927580260130308E-4</v>
      </c>
      <c r="BA197" s="17">
        <f t="shared" si="268"/>
        <v>6.8693887695796049E-5</v>
      </c>
      <c r="BB197" s="17">
        <f t="shared" si="269"/>
        <v>1.5436158612979876E-5</v>
      </c>
      <c r="BC197" s="17">
        <f t="shared" si="270"/>
        <v>2.7749192915707398E-6</v>
      </c>
      <c r="BD197" s="17">
        <f t="shared" si="271"/>
        <v>8.7321500252978662E-5</v>
      </c>
      <c r="BE197" s="17">
        <f t="shared" si="272"/>
        <v>1.0722262753191105E-4</v>
      </c>
      <c r="BF197" s="17">
        <f t="shared" si="273"/>
        <v>6.5829674373092101E-5</v>
      </c>
      <c r="BG197" s="17">
        <f t="shared" si="274"/>
        <v>2.6944225784043654E-5</v>
      </c>
      <c r="BH197" s="17">
        <f t="shared" si="275"/>
        <v>8.2712467061618023E-6</v>
      </c>
      <c r="BI197" s="17">
        <f t="shared" si="276"/>
        <v>2.0312633251375711E-6</v>
      </c>
      <c r="BJ197" s="18">
        <f t="shared" si="277"/>
        <v>0.43734659336534981</v>
      </c>
      <c r="BK197" s="18">
        <f t="shared" si="278"/>
        <v>0.29240311387002121</v>
      </c>
      <c r="BL197" s="18">
        <f t="shared" si="279"/>
        <v>0.25599926874304929</v>
      </c>
      <c r="BM197" s="18">
        <f t="shared" si="280"/>
        <v>0.35725391019828595</v>
      </c>
      <c r="BN197" s="18">
        <f t="shared" si="281"/>
        <v>0.64241507876916615</v>
      </c>
    </row>
    <row r="198" spans="1:66" x14ac:dyDescent="0.25">
      <c r="A198" t="s">
        <v>80</v>
      </c>
      <c r="B198" t="s">
        <v>435</v>
      </c>
      <c r="C198" t="s">
        <v>82</v>
      </c>
      <c r="D198" s="15">
        <v>44229</v>
      </c>
      <c r="E198" s="14">
        <f>VLOOKUP(A198,home!$A$2:$E$405,3,FALSE)</f>
        <v>1.18844984802432</v>
      </c>
      <c r="F198" s="14">
        <f>VLOOKUP(B198,home!$B$2:$E$405,3,FALSE)</f>
        <v>0.48</v>
      </c>
      <c r="G198" s="14">
        <f>VLOOKUP(C198,away!$B$2:$E$405,4,FALSE)</f>
        <v>0.66</v>
      </c>
      <c r="H198" s="14">
        <f>VLOOKUP(A198,away!$A$2:$E$405,3,FALSE)</f>
        <v>1.02431610942249</v>
      </c>
      <c r="I198" s="14">
        <f>VLOOKUP(C198,away!$B$2:$E$405,3,FALSE)</f>
        <v>0.72</v>
      </c>
      <c r="J198" s="14">
        <f>VLOOKUP(B198,home!$B$2:$E$405,4,FALSE)</f>
        <v>1.19</v>
      </c>
      <c r="K198" s="16">
        <f t="shared" ref="K198:K261" si="282">E198*F198*G198</f>
        <v>0.37650091185410456</v>
      </c>
      <c r="L198" s="16">
        <f t="shared" ref="L198:L261" si="283">H198*I198*J198</f>
        <v>0.87763404255318922</v>
      </c>
      <c r="M198" s="17">
        <f t="shared" si="228"/>
        <v>0.28532255852299082</v>
      </c>
      <c r="N198" s="17">
        <f t="shared" si="229"/>
        <v>0.10742420345645214</v>
      </c>
      <c r="O198" s="17">
        <f t="shared" si="230"/>
        <v>0.25040879046815134</v>
      </c>
      <c r="P198" s="17">
        <f t="shared" si="231"/>
        <v>9.4279137947542377E-2</v>
      </c>
      <c r="Q198" s="17">
        <f t="shared" si="232"/>
        <v>2.0222655278277542E-2</v>
      </c>
      <c r="R198" s="17">
        <f t="shared" si="233"/>
        <v>0.10988363953470909</v>
      </c>
      <c r="S198" s="17">
        <f t="shared" si="234"/>
        <v>7.788164295652337E-3</v>
      </c>
      <c r="T198" s="17">
        <f t="shared" si="235"/>
        <v>1.7748090703034309E-2</v>
      </c>
      <c r="U198" s="17">
        <f t="shared" si="236"/>
        <v>4.1371290482665697E-2</v>
      </c>
      <c r="V198" s="17">
        <f t="shared" si="237"/>
        <v>2.8593814032360447E-4</v>
      </c>
      <c r="W198" s="17">
        <f t="shared" si="238"/>
        <v>2.537949384127572E-3</v>
      </c>
      <c r="X198" s="17">
        <f t="shared" si="239"/>
        <v>2.2273907777872583E-3</v>
      </c>
      <c r="Y198" s="17">
        <f t="shared" si="240"/>
        <v>9.7741698632756177E-4</v>
      </c>
      <c r="Z198" s="17">
        <f t="shared" si="241"/>
        <v>3.2145874258434723E-2</v>
      </c>
      <c r="AA198" s="17">
        <f t="shared" si="242"/>
        <v>1.210295097064806E-2</v>
      </c>
      <c r="AB198" s="17">
        <f t="shared" si="243"/>
        <v>2.2783860382872573E-3</v>
      </c>
      <c r="AC198" s="17">
        <f t="shared" si="244"/>
        <v>5.9051590407853667E-6</v>
      </c>
      <c r="AD198" s="17">
        <f t="shared" si="245"/>
        <v>2.3888506434089837E-4</v>
      </c>
      <c r="AE198" s="17">
        <f t="shared" si="246"/>
        <v>2.0965366472308137E-4</v>
      </c>
      <c r="AF198" s="17">
        <f t="shared" si="247"/>
        <v>9.199959665350442E-5</v>
      </c>
      <c r="AG198" s="17">
        <f t="shared" si="248"/>
        <v>2.6913992641425981E-5</v>
      </c>
      <c r="AH198" s="17">
        <f t="shared" si="249"/>
        <v>7.0530783942091418E-3</v>
      </c>
      <c r="AI198" s="17">
        <f t="shared" si="250"/>
        <v>2.6554904467982251E-3</v>
      </c>
      <c r="AJ198" s="17">
        <f t="shared" si="251"/>
        <v>4.9989728731969767E-4</v>
      </c>
      <c r="AK198" s="17">
        <f t="shared" si="252"/>
        <v>6.2737261503086511E-5</v>
      </c>
      <c r="AL198" s="17">
        <f t="shared" si="253"/>
        <v>7.8049672159170781E-8</v>
      </c>
      <c r="AM198" s="17">
        <f t="shared" si="254"/>
        <v>1.7988088910534948E-5</v>
      </c>
      <c r="AN198" s="17">
        <f t="shared" si="255"/>
        <v>1.578695918835898E-5</v>
      </c>
      <c r="AO198" s="17">
        <f t="shared" si="256"/>
        <v>6.9275864060508529E-6</v>
      </c>
      <c r="AP198" s="17">
        <f t="shared" si="257"/>
        <v>2.0266285542263097E-6</v>
      </c>
      <c r="AQ198" s="17">
        <f t="shared" si="258"/>
        <v>4.446595526998403E-7</v>
      </c>
      <c r="AR198" s="17">
        <f t="shared" si="259"/>
        <v>1.2380043407108656E-3</v>
      </c>
      <c r="AS198" s="17">
        <f t="shared" si="260"/>
        <v>4.6610976315698035E-4</v>
      </c>
      <c r="AT198" s="17">
        <f t="shared" si="261"/>
        <v>8.7745375426351906E-5</v>
      </c>
      <c r="AU198" s="17">
        <f t="shared" si="262"/>
        <v>1.101207128633408E-5</v>
      </c>
      <c r="AV198" s="17">
        <f t="shared" si="263"/>
        <v>1.0365137201767954E-6</v>
      </c>
      <c r="AW198" s="17">
        <f t="shared" si="264"/>
        <v>7.1638762559614732E-10</v>
      </c>
      <c r="AX198" s="17">
        <f t="shared" si="265"/>
        <v>1.1287553128881852E-6</v>
      </c>
      <c r="AY198" s="17">
        <f t="shared" si="266"/>
        <v>9.9063408830344794E-7</v>
      </c>
      <c r="AZ198" s="17">
        <f t="shared" si="267"/>
        <v>4.34707099804374E-7</v>
      </c>
      <c r="BA198" s="17">
        <f t="shared" si="268"/>
        <v>1.2717124977596182E-7</v>
      </c>
      <c r="BB198" s="17">
        <f t="shared" si="269"/>
        <v>2.790245450935468E-8</v>
      </c>
      <c r="BC198" s="17">
        <f t="shared" si="270"/>
        <v>4.8976287896402835E-9</v>
      </c>
      <c r="BD198" s="17">
        <f t="shared" si="271"/>
        <v>1.810857923727454E-4</v>
      </c>
      <c r="BE198" s="17">
        <f t="shared" si="272"/>
        <v>6.8178965952161679E-5</v>
      </c>
      <c r="BF198" s="17">
        <f t="shared" si="273"/>
        <v>1.2834721425129411E-5</v>
      </c>
      <c r="BG198" s="17">
        <f t="shared" si="274"/>
        <v>1.610761439984879E-6</v>
      </c>
      <c r="BH198" s="17">
        <f t="shared" si="275"/>
        <v>1.5161328773343427E-7</v>
      </c>
      <c r="BI198" s="17">
        <f t="shared" si="276"/>
        <v>1.1416508216167354E-8</v>
      </c>
      <c r="BJ198" s="18">
        <f t="shared" si="277"/>
        <v>0.15175104689481128</v>
      </c>
      <c r="BK198" s="18">
        <f t="shared" si="278"/>
        <v>0.38768277274931046</v>
      </c>
      <c r="BL198" s="18">
        <f t="shared" si="279"/>
        <v>0.42838404221957838</v>
      </c>
      <c r="BM198" s="18">
        <f t="shared" si="280"/>
        <v>0.13242176099631067</v>
      </c>
      <c r="BN198" s="18">
        <f t="shared" si="281"/>
        <v>0.86754098520812328</v>
      </c>
    </row>
    <row r="199" spans="1:66" x14ac:dyDescent="0.25">
      <c r="A199" t="s">
        <v>99</v>
      </c>
      <c r="B199" t="s">
        <v>120</v>
      </c>
      <c r="C199" t="s">
        <v>119</v>
      </c>
      <c r="D199" s="15">
        <v>44229</v>
      </c>
      <c r="E199" s="14">
        <f>VLOOKUP(A199,home!$A$2:$E$405,3,FALSE)</f>
        <v>1.34653465346535</v>
      </c>
      <c r="F199" s="14">
        <f>VLOOKUP(B199,home!$B$2:$E$405,3,FALSE)</f>
        <v>0.74</v>
      </c>
      <c r="G199" s="14">
        <f>VLOOKUP(C199,away!$B$2:$E$405,4,FALSE)</f>
        <v>1.24</v>
      </c>
      <c r="H199" s="14">
        <f>VLOOKUP(A199,away!$A$2:$E$405,3,FALSE)</f>
        <v>1.28712871287129</v>
      </c>
      <c r="I199" s="14">
        <f>VLOOKUP(C199,away!$B$2:$E$405,3,FALSE)</f>
        <v>0.74</v>
      </c>
      <c r="J199" s="14">
        <f>VLOOKUP(B199,home!$B$2:$E$405,4,FALSE)</f>
        <v>1.19</v>
      </c>
      <c r="K199" s="16">
        <f t="shared" si="282"/>
        <v>1.2355801980198051</v>
      </c>
      <c r="L199" s="16">
        <f t="shared" si="283"/>
        <v>1.133445544554458</v>
      </c>
      <c r="M199" s="17">
        <f t="shared" si="228"/>
        <v>9.3571844949111777E-2</v>
      </c>
      <c r="N199" s="17">
        <f t="shared" si="229"/>
        <v>0.11561551871130202</v>
      </c>
      <c r="O199" s="17">
        <f t="shared" si="230"/>
        <v>0.10605859075331131</v>
      </c>
      <c r="P199" s="17">
        <f t="shared" si="231"/>
        <v>0.13104389456467785</v>
      </c>
      <c r="Q199" s="17">
        <f t="shared" si="232"/>
        <v>7.1426122751736529E-2</v>
      </c>
      <c r="R199" s="17">
        <f t="shared" si="233"/>
        <v>6.0105818575532682E-2</v>
      </c>
      <c r="S199" s="17">
        <f t="shared" si="234"/>
        <v>4.588052718212815E-2</v>
      </c>
      <c r="T199" s="17">
        <f t="shared" si="235"/>
        <v>8.0957620597755589E-2</v>
      </c>
      <c r="U199" s="17">
        <f t="shared" si="236"/>
        <v>7.4265559217699159E-2</v>
      </c>
      <c r="V199" s="17">
        <f t="shared" si="237"/>
        <v>7.1393305324746973E-3</v>
      </c>
      <c r="W199" s="17">
        <f t="shared" si="238"/>
        <v>2.9417567631125848E-2</v>
      </c>
      <c r="X199" s="17">
        <f t="shared" si="239"/>
        <v>3.334321096312904E-2</v>
      </c>
      <c r="Y199" s="17">
        <f t="shared" si="240"/>
        <v>1.8896356953648986E-2</v>
      </c>
      <c r="Z199" s="17">
        <f t="shared" si="241"/>
        <v>2.270889075541203E-2</v>
      </c>
      <c r="AA199" s="17">
        <f t="shared" si="242"/>
        <v>2.805865573638212E-2</v>
      </c>
      <c r="AB199" s="17">
        <f t="shared" si="243"/>
        <v>1.7334359705464285E-2</v>
      </c>
      <c r="AC199" s="17">
        <f t="shared" si="244"/>
        <v>6.2489795813366682E-4</v>
      </c>
      <c r="AD199" s="17">
        <f t="shared" si="245"/>
        <v>9.0869410097318744E-3</v>
      </c>
      <c r="AE199" s="17">
        <f t="shared" si="246"/>
        <v>1.0299552801109781E-2</v>
      </c>
      <c r="AF199" s="17">
        <f t="shared" si="247"/>
        <v>5.8369911166606357E-3</v>
      </c>
      <c r="AG199" s="17">
        <f t="shared" si="248"/>
        <v>2.2053038582609827E-3</v>
      </c>
      <c r="AH199" s="17">
        <f t="shared" si="249"/>
        <v>6.4348227621239228E-3</v>
      </c>
      <c r="AI199" s="17">
        <f t="shared" si="250"/>
        <v>7.9507395826474269E-3</v>
      </c>
      <c r="AJ199" s="17">
        <f t="shared" si="251"/>
        <v>4.911888193965706E-3</v>
      </c>
      <c r="AK199" s="17">
        <f t="shared" si="252"/>
        <v>2.0230105957837635E-3</v>
      </c>
      <c r="AL199" s="17">
        <f t="shared" si="253"/>
        <v>3.5005855525830532E-5</v>
      </c>
      <c r="AM199" s="17">
        <f t="shared" si="254"/>
        <v>2.2455288744397581E-3</v>
      </c>
      <c r="AN199" s="17">
        <f t="shared" si="255"/>
        <v>2.5451846979021313E-3</v>
      </c>
      <c r="AO199" s="17">
        <f t="shared" si="256"/>
        <v>1.4424141279526777E-3</v>
      </c>
      <c r="AP199" s="17">
        <f t="shared" si="257"/>
        <v>5.4496595557678882E-4</v>
      </c>
      <c r="AQ199" s="17">
        <f t="shared" si="258"/>
        <v>1.5442230857059351E-4</v>
      </c>
      <c r="AR199" s="17">
        <f t="shared" si="259"/>
        <v>1.4587042379453922E-3</v>
      </c>
      <c r="AS199" s="17">
        <f t="shared" si="260"/>
        <v>1.8023460711728966E-3</v>
      </c>
      <c r="AT199" s="17">
        <f t="shared" si="261"/>
        <v>1.1134715577600129E-3</v>
      </c>
      <c r="AU199" s="17">
        <f t="shared" si="262"/>
        <v>4.5859446927551259E-4</v>
      </c>
      <c r="AV199" s="17">
        <f t="shared" si="263"/>
        <v>1.4165756128955637E-4</v>
      </c>
      <c r="AW199" s="17">
        <f t="shared" si="264"/>
        <v>1.3617889141665684E-6</v>
      </c>
      <c r="AX199" s="17">
        <f t="shared" si="265"/>
        <v>4.6242183522324459E-4</v>
      </c>
      <c r="AY199" s="17">
        <f t="shared" si="266"/>
        <v>5.2412996883848234E-4</v>
      </c>
      <c r="AZ199" s="17">
        <f t="shared" si="267"/>
        <v>2.9703638897372241E-4</v>
      </c>
      <c r="BA199" s="17">
        <f t="shared" si="268"/>
        <v>1.1222485721760353E-4</v>
      </c>
      <c r="BB199" s="17">
        <f t="shared" si="269"/>
        <v>3.180019110038824E-5</v>
      </c>
      <c r="BC199" s="17">
        <f t="shared" si="270"/>
        <v>7.2087569837430646E-6</v>
      </c>
      <c r="BD199" s="17">
        <f t="shared" si="271"/>
        <v>2.7556030322031848E-4</v>
      </c>
      <c r="BE199" s="17">
        <f t="shared" si="272"/>
        <v>3.4047685401935863E-4</v>
      </c>
      <c r="BF199" s="17">
        <f t="shared" si="273"/>
        <v>2.1034322935519975E-4</v>
      </c>
      <c r="BG199" s="17">
        <f t="shared" si="274"/>
        <v>8.6631976326274334E-5</v>
      </c>
      <c r="BH199" s="17">
        <f t="shared" si="275"/>
        <v>2.6760188616016287E-5</v>
      </c>
      <c r="BI199" s="17">
        <f t="shared" si="276"/>
        <v>6.612871829844945E-6</v>
      </c>
      <c r="BJ199" s="18">
        <f t="shared" si="277"/>
        <v>0.38545252435724048</v>
      </c>
      <c r="BK199" s="18">
        <f t="shared" si="278"/>
        <v>0.27881963101089041</v>
      </c>
      <c r="BL199" s="18">
        <f t="shared" si="279"/>
        <v>0.31306460444372075</v>
      </c>
      <c r="BM199" s="18">
        <f t="shared" si="280"/>
        <v>0.42170109208166734</v>
      </c>
      <c r="BN199" s="18">
        <f t="shared" si="281"/>
        <v>0.57782179030567216</v>
      </c>
    </row>
    <row r="200" spans="1:66" x14ac:dyDescent="0.25">
      <c r="A200" t="s">
        <v>99</v>
      </c>
      <c r="B200" t="s">
        <v>102</v>
      </c>
      <c r="C200" t="s">
        <v>104</v>
      </c>
      <c r="D200" s="15">
        <v>44229</v>
      </c>
      <c r="E200" s="14">
        <f>VLOOKUP(A200,home!$A$2:$E$405,3,FALSE)</f>
        <v>1.34653465346535</v>
      </c>
      <c r="F200" s="14">
        <f>VLOOKUP(B200,home!$B$2:$E$405,3,FALSE)</f>
        <v>1.05</v>
      </c>
      <c r="G200" s="14">
        <f>VLOOKUP(C200,away!$B$2:$E$405,4,FALSE)</f>
        <v>1.22</v>
      </c>
      <c r="H200" s="14">
        <f>VLOOKUP(A200,away!$A$2:$E$405,3,FALSE)</f>
        <v>1.28712871287129</v>
      </c>
      <c r="I200" s="14">
        <f>VLOOKUP(C200,away!$B$2:$E$405,3,FALSE)</f>
        <v>0.69</v>
      </c>
      <c r="J200" s="14">
        <f>VLOOKUP(B200,home!$B$2:$E$405,4,FALSE)</f>
        <v>0.52</v>
      </c>
      <c r="K200" s="16">
        <f t="shared" si="282"/>
        <v>1.7249108910891133</v>
      </c>
      <c r="L200" s="16">
        <f t="shared" si="283"/>
        <v>0.46182178217821884</v>
      </c>
      <c r="M200" s="17">
        <f t="shared" si="228"/>
        <v>0.11228301523243339</v>
      </c>
      <c r="N200" s="17">
        <f t="shared" si="229"/>
        <v>0.19367819585874912</v>
      </c>
      <c r="O200" s="17">
        <f t="shared" si="230"/>
        <v>5.1854742202986477E-2</v>
      </c>
      <c r="P200" s="17">
        <f t="shared" si="231"/>
        <v>8.9444809580549636E-2</v>
      </c>
      <c r="Q200" s="17">
        <f t="shared" si="232"/>
        <v>0.16703881470162343</v>
      </c>
      <c r="R200" s="17">
        <f t="shared" si="233"/>
        <v>1.1973824729287656E-2</v>
      </c>
      <c r="S200" s="17">
        <f t="shared" si="234"/>
        <v>1.7812965621602422E-2</v>
      </c>
      <c r="T200" s="17">
        <f t="shared" si="235"/>
        <v>7.7142163098440991E-2</v>
      </c>
      <c r="U200" s="17">
        <f t="shared" si="236"/>
        <v>2.0653780683540429E-2</v>
      </c>
      <c r="V200" s="17">
        <f t="shared" si="237"/>
        <v>1.5766481934471226E-3</v>
      </c>
      <c r="W200" s="17">
        <f t="shared" si="238"/>
        <v>9.6042356904482193E-2</v>
      </c>
      <c r="X200" s="17">
        <f t="shared" si="239"/>
        <v>4.4354452430224525E-2</v>
      </c>
      <c r="Y200" s="17">
        <f t="shared" si="240"/>
        <v>1.024192613443266E-2</v>
      </c>
      <c r="Z200" s="17">
        <f t="shared" si="241"/>
        <v>1.8432576919897518E-3</v>
      </c>
      <c r="AA200" s="17">
        <f t="shared" si="242"/>
        <v>3.1794552679969045E-3</v>
      </c>
      <c r="AB200" s="17">
        <f t="shared" si="243"/>
        <v>2.7421385097492592E-3</v>
      </c>
      <c r="AC200" s="17">
        <f t="shared" si="244"/>
        <v>7.8497512038256892E-5</v>
      </c>
      <c r="AD200" s="17">
        <f t="shared" si="245"/>
        <v>4.1416126857602285E-2</v>
      </c>
      <c r="AE200" s="17">
        <f t="shared" si="246"/>
        <v>1.9126869516297079E-2</v>
      </c>
      <c r="AF200" s="17">
        <f t="shared" si="247"/>
        <v>4.4166024837532817E-3</v>
      </c>
      <c r="AG200" s="17">
        <f t="shared" si="248"/>
        <v>6.7989441007322961E-4</v>
      </c>
      <c r="AH200" s="17">
        <f t="shared" si="249"/>
        <v>2.1281413808210434E-4</v>
      </c>
      <c r="AI200" s="17">
        <f t="shared" si="250"/>
        <v>3.6708542455556411E-4</v>
      </c>
      <c r="AJ200" s="17">
        <f t="shared" si="251"/>
        <v>3.1659482338798189E-4</v>
      </c>
      <c r="AK200" s="17">
        <f t="shared" si="252"/>
        <v>1.8203261964145479E-4</v>
      </c>
      <c r="AL200" s="17">
        <f t="shared" si="253"/>
        <v>2.5012491879646965E-6</v>
      </c>
      <c r="AM200" s="17">
        <f t="shared" si="254"/>
        <v>1.4287825656681293E-2</v>
      </c>
      <c r="AN200" s="17">
        <f t="shared" si="255"/>
        <v>6.5984291082202351E-3</v>
      </c>
      <c r="AO200" s="17">
        <f t="shared" si="256"/>
        <v>1.523649145167452E-3</v>
      </c>
      <c r="AP200" s="17">
        <f t="shared" si="257"/>
        <v>2.3455145454518418E-4</v>
      </c>
      <c r="AQ200" s="17">
        <f t="shared" si="258"/>
        <v>2.7080242687637603E-5</v>
      </c>
      <c r="AR200" s="17">
        <f t="shared" si="259"/>
        <v>1.9656440904359805E-5</v>
      </c>
      <c r="AS200" s="17">
        <f t="shared" si="260"/>
        <v>3.3905608995979759E-5</v>
      </c>
      <c r="AT200" s="17">
        <f t="shared" si="261"/>
        <v>2.9242077113087263E-5</v>
      </c>
      <c r="AU200" s="17">
        <f t="shared" si="262"/>
        <v>1.6813325763477306E-5</v>
      </c>
      <c r="AV200" s="17">
        <f t="shared" si="263"/>
        <v>7.2503721812128008E-6</v>
      </c>
      <c r="AW200" s="17">
        <f t="shared" si="264"/>
        <v>5.5347184985063443E-8</v>
      </c>
      <c r="AX200" s="17">
        <f t="shared" si="265"/>
        <v>4.1075376808653394E-3</v>
      </c>
      <c r="AY200" s="17">
        <f t="shared" si="266"/>
        <v>1.8969503721414187E-3</v>
      </c>
      <c r="AZ200" s="17">
        <f t="shared" si="267"/>
        <v>4.3802650078299271E-4</v>
      </c>
      <c r="BA200" s="17">
        <f t="shared" si="268"/>
        <v>6.7430059744296908E-5</v>
      </c>
      <c r="BB200" s="17">
        <f t="shared" si="269"/>
        <v>7.7851675908737407E-6</v>
      </c>
      <c r="BC200" s="17">
        <f t="shared" si="270"/>
        <v>7.1907199427468461E-7</v>
      </c>
      <c r="BD200" s="17">
        <f t="shared" si="271"/>
        <v>1.51296209495538E-6</v>
      </c>
      <c r="BE200" s="17">
        <f t="shared" si="272"/>
        <v>2.6097247953935358E-6</v>
      </c>
      <c r="BF200" s="17">
        <f t="shared" si="273"/>
        <v>2.2507713611598096E-6</v>
      </c>
      <c r="BG200" s="17">
        <f t="shared" si="274"/>
        <v>1.294126678072008E-6</v>
      </c>
      <c r="BH200" s="17">
        <f t="shared" si="275"/>
        <v>5.5806330036384572E-7</v>
      </c>
      <c r="BI200" s="17">
        <f t="shared" si="276"/>
        <v>1.9252189294294639E-7</v>
      </c>
      <c r="BJ200" s="18">
        <f t="shared" si="277"/>
        <v>0.68332738685609984</v>
      </c>
      <c r="BK200" s="18">
        <f t="shared" si="278"/>
        <v>0.2230953877614002</v>
      </c>
      <c r="BL200" s="18">
        <f t="shared" si="279"/>
        <v>9.1597754394308839E-2</v>
      </c>
      <c r="BM200" s="18">
        <f t="shared" si="280"/>
        <v>0.37169348937321245</v>
      </c>
      <c r="BN200" s="18">
        <f t="shared" si="281"/>
        <v>0.62627340230562967</v>
      </c>
    </row>
    <row r="201" spans="1:66" x14ac:dyDescent="0.25">
      <c r="A201" t="s">
        <v>99</v>
      </c>
      <c r="B201" t="s">
        <v>111</v>
      </c>
      <c r="C201" t="s">
        <v>112</v>
      </c>
      <c r="D201" s="15">
        <v>44229</v>
      </c>
      <c r="E201" s="14">
        <f>VLOOKUP(A201,home!$A$2:$E$405,3,FALSE)</f>
        <v>1.34653465346535</v>
      </c>
      <c r="F201" s="14">
        <f>VLOOKUP(B201,home!$B$2:$E$405,3,FALSE)</f>
        <v>0.97</v>
      </c>
      <c r="G201" s="14">
        <f>VLOOKUP(C201,away!$B$2:$E$405,4,FALSE)</f>
        <v>1.31</v>
      </c>
      <c r="H201" s="14">
        <f>VLOOKUP(A201,away!$A$2:$E$405,3,FALSE)</f>
        <v>1.28712871287129</v>
      </c>
      <c r="I201" s="14">
        <f>VLOOKUP(C201,away!$B$2:$E$405,3,FALSE)</f>
        <v>0.69</v>
      </c>
      <c r="J201" s="14">
        <f>VLOOKUP(B201,home!$B$2:$E$405,4,FALSE)</f>
        <v>0.78</v>
      </c>
      <c r="K201" s="16">
        <f t="shared" si="282"/>
        <v>1.7110415841584203</v>
      </c>
      <c r="L201" s="16">
        <f t="shared" si="283"/>
        <v>0.69273267326732824</v>
      </c>
      <c r="M201" s="17">
        <f t="shared" si="228"/>
        <v>9.0376205707918128E-2</v>
      </c>
      <c r="N201" s="17">
        <f t="shared" si="229"/>
        <v>0.15463744618470351</v>
      </c>
      <c r="O201" s="17">
        <f t="shared" si="230"/>
        <v>6.2606550579804077E-2</v>
      </c>
      <c r="P201" s="17">
        <f t="shared" si="231"/>
        <v>0.10712241148276225</v>
      </c>
      <c r="Q201" s="17">
        <f t="shared" si="232"/>
        <v>0.13229555044504382</v>
      </c>
      <c r="R201" s="17">
        <f t="shared" si="233"/>
        <v>2.1684801573596941E-2</v>
      </c>
      <c r="S201" s="17">
        <f t="shared" si="234"/>
        <v>3.174289889688537E-2</v>
      </c>
      <c r="T201" s="17">
        <f t="shared" si="235"/>
        <v>9.1645450321167859E-2</v>
      </c>
      <c r="U201" s="17">
        <f t="shared" si="236"/>
        <v>3.7103597236648314E-2</v>
      </c>
      <c r="V201" s="17">
        <f t="shared" si="237"/>
        <v>4.1805200712002584E-3</v>
      </c>
      <c r="W201" s="17">
        <f t="shared" si="238"/>
        <v>7.5454396070199339E-2</v>
      </c>
      <c r="X201" s="17">
        <f t="shared" si="239"/>
        <v>5.2269725499480967E-2</v>
      </c>
      <c r="Y201" s="17">
        <f t="shared" si="240"/>
        <v>1.8104473338102441E-2</v>
      </c>
      <c r="Z201" s="17">
        <f t="shared" si="241"/>
        <v>5.007256854449792E-3</v>
      </c>
      <c r="AA201" s="17">
        <f t="shared" si="242"/>
        <v>8.5676247005258815E-3</v>
      </c>
      <c r="AB201" s="17">
        <f t="shared" si="243"/>
        <v>7.3297810700313102E-3</v>
      </c>
      <c r="AC201" s="17">
        <f t="shared" si="244"/>
        <v>3.0969669212932096E-4</v>
      </c>
      <c r="AD201" s="17">
        <f t="shared" si="245"/>
        <v>3.2276402345917707E-2</v>
      </c>
      <c r="AE201" s="17">
        <f t="shared" si="246"/>
        <v>2.2358918480539433E-2</v>
      </c>
      <c r="AF201" s="17">
        <f t="shared" si="247"/>
        <v>7.7443766851951748E-3</v>
      </c>
      <c r="AG201" s="17">
        <f t="shared" si="248"/>
        <v>1.7882609213081414E-3</v>
      </c>
      <c r="AH201" s="17">
        <f t="shared" si="249"/>
        <v>8.6717260662978919E-4</v>
      </c>
      <c r="AI201" s="17">
        <f t="shared" si="250"/>
        <v>1.4837683905866213E-3</v>
      </c>
      <c r="AJ201" s="17">
        <f t="shared" si="251"/>
        <v>1.2693947087767615E-3</v>
      </c>
      <c r="AK201" s="17">
        <f t="shared" si="252"/>
        <v>7.2399571114256905E-4</v>
      </c>
      <c r="AL201" s="17">
        <f t="shared" si="253"/>
        <v>1.4683270327300709E-5</v>
      </c>
      <c r="AM201" s="17">
        <f t="shared" si="254"/>
        <v>1.1045253320178722E-2</v>
      </c>
      <c r="AN201" s="17">
        <f t="shared" si="255"/>
        <v>7.6514078594022376E-3</v>
      </c>
      <c r="AO201" s="17">
        <f t="shared" si="256"/>
        <v>2.6501901103511789E-3</v>
      </c>
      <c r="AP201" s="17">
        <f t="shared" si="257"/>
        <v>6.1195775993673593E-4</v>
      </c>
      <c r="AQ201" s="17">
        <f t="shared" si="258"/>
        <v>1.0598078374191522E-4</v>
      </c>
      <c r="AR201" s="17">
        <f t="shared" si="259"/>
        <v>1.2014375959497025E-4</v>
      </c>
      <c r="AS201" s="17">
        <f t="shared" si="260"/>
        <v>2.0557096874412631E-4</v>
      </c>
      <c r="AT201" s="17">
        <f t="shared" si="261"/>
        <v>1.7587023800846554E-4</v>
      </c>
      <c r="AU201" s="17">
        <f t="shared" si="262"/>
        <v>1.0030709688277445E-4</v>
      </c>
      <c r="AV201" s="17">
        <f t="shared" si="263"/>
        <v>4.2907403488158657E-5</v>
      </c>
      <c r="AW201" s="17">
        <f t="shared" si="264"/>
        <v>4.8344439581227665E-7</v>
      </c>
      <c r="AX201" s="17">
        <f t="shared" si="265"/>
        <v>3.149814623064939E-3</v>
      </c>
      <c r="AY201" s="17">
        <f t="shared" si="266"/>
        <v>2.1819795041322968E-3</v>
      </c>
      <c r="AZ201" s="17">
        <f t="shared" si="267"/>
        <v>7.5576424745604255E-4</v>
      </c>
      <c r="BA201" s="17">
        <f t="shared" si="268"/>
        <v>1.74514195833365E-4</v>
      </c>
      <c r="BB201" s="17">
        <f t="shared" si="269"/>
        <v>3.0222921350686239E-5</v>
      </c>
      <c r="BC201" s="17">
        <f t="shared" si="270"/>
        <v>4.1872810202418185E-6</v>
      </c>
      <c r="BD201" s="17">
        <f t="shared" si="271"/>
        <v>1.3871251293435157E-5</v>
      </c>
      <c r="BE201" s="17">
        <f t="shared" si="272"/>
        <v>2.3734287787378828E-5</v>
      </c>
      <c r="BF201" s="17">
        <f t="shared" si="273"/>
        <v>2.0305176687294264E-5</v>
      </c>
      <c r="BG201" s="17">
        <f t="shared" si="274"/>
        <v>1.1581000561881538E-5</v>
      </c>
      <c r="BH201" s="17">
        <f t="shared" si="275"/>
        <v>4.9538933868853371E-6</v>
      </c>
      <c r="BI201" s="17">
        <f t="shared" si="276"/>
        <v>1.6952635176896426E-6</v>
      </c>
      <c r="BJ201" s="18">
        <f t="shared" si="277"/>
        <v>0.61693627289812658</v>
      </c>
      <c r="BK201" s="18">
        <f t="shared" si="278"/>
        <v>0.23592839562535492</v>
      </c>
      <c r="BL201" s="18">
        <f t="shared" si="279"/>
        <v>0.14235762691769535</v>
      </c>
      <c r="BM201" s="18">
        <f t="shared" si="280"/>
        <v>0.42932509026206145</v>
      </c>
      <c r="BN201" s="18">
        <f t="shared" si="281"/>
        <v>0.56872296597382876</v>
      </c>
    </row>
    <row r="202" spans="1:66" x14ac:dyDescent="0.25">
      <c r="A202" t="s">
        <v>99</v>
      </c>
      <c r="B202" t="s">
        <v>105</v>
      </c>
      <c r="C202" t="s">
        <v>109</v>
      </c>
      <c r="D202" s="15">
        <v>44229</v>
      </c>
      <c r="E202" s="14">
        <f>VLOOKUP(A202,home!$A$2:$E$405,3,FALSE)</f>
        <v>1.34653465346535</v>
      </c>
      <c r="F202" s="14">
        <f>VLOOKUP(B202,home!$B$2:$E$405,3,FALSE)</f>
        <v>1.3</v>
      </c>
      <c r="G202" s="14">
        <f>VLOOKUP(C202,away!$B$2:$E$405,4,FALSE)</f>
        <v>0.54</v>
      </c>
      <c r="H202" s="14">
        <f>VLOOKUP(A202,away!$A$2:$E$405,3,FALSE)</f>
        <v>1.28712871287129</v>
      </c>
      <c r="I202" s="14">
        <f>VLOOKUP(C202,away!$B$2:$E$405,3,FALSE)</f>
        <v>1.49</v>
      </c>
      <c r="J202" s="14">
        <f>VLOOKUP(B202,home!$B$2:$E$405,4,FALSE)</f>
        <v>1.36</v>
      </c>
      <c r="K202" s="16">
        <f t="shared" si="282"/>
        <v>0.94526732673267577</v>
      </c>
      <c r="L202" s="16">
        <f t="shared" si="283"/>
        <v>2.6082376237623826</v>
      </c>
      <c r="M202" s="17">
        <f t="shared" si="228"/>
        <v>2.8624137444783745E-2</v>
      </c>
      <c r="N202" s="17">
        <f t="shared" si="229"/>
        <v>2.7057461882459409E-2</v>
      </c>
      <c r="O202" s="17">
        <f t="shared" si="230"/>
        <v>7.4658552231230593E-2</v>
      </c>
      <c r="P202" s="17">
        <f t="shared" si="231"/>
        <v>7.057229008534717E-2</v>
      </c>
      <c r="Q202" s="17">
        <f t="shared" si="232"/>
        <v>1.278826733090184E-2</v>
      </c>
      <c r="R202" s="17">
        <f t="shared" si="233"/>
        <v>9.7363622432562316E-2</v>
      </c>
      <c r="S202" s="17">
        <f t="shared" si="234"/>
        <v>4.34986743050138E-2</v>
      </c>
      <c r="T202" s="17">
        <f t="shared" si="235"/>
        <v>3.3354839995189518E-2</v>
      </c>
      <c r="U202" s="17">
        <f t="shared" si="236"/>
        <v>9.2034651097837747E-2</v>
      </c>
      <c r="V202" s="17">
        <f t="shared" si="237"/>
        <v>1.1916132232041151E-2</v>
      </c>
      <c r="W202" s="17">
        <f t="shared" si="238"/>
        <v>4.0294437578081311E-3</v>
      </c>
      <c r="X202" s="17">
        <f t="shared" si="239"/>
        <v>1.0509746811949645E-2</v>
      </c>
      <c r="Y202" s="17">
        <f t="shared" si="240"/>
        <v>1.3705958525571911E-2</v>
      </c>
      <c r="Z202" s="17">
        <f t="shared" si="241"/>
        <v>8.4649154404801391E-2</v>
      </c>
      <c r="AA202" s="17">
        <f t="shared" si="242"/>
        <v>8.0016079894408107E-2</v>
      </c>
      <c r="AB202" s="17">
        <f t="shared" si="243"/>
        <v>3.7818292968707673E-2</v>
      </c>
      <c r="AC202" s="17">
        <f t="shared" si="244"/>
        <v>1.8361879510718061E-3</v>
      </c>
      <c r="AD202" s="17">
        <f t="shared" si="245"/>
        <v>9.5222538229073977E-4</v>
      </c>
      <c r="AE202" s="17">
        <f t="shared" si="246"/>
        <v>2.4836300683922252E-3</v>
      </c>
      <c r="AF202" s="17">
        <f t="shared" si="247"/>
        <v>3.2389486939440712E-3</v>
      </c>
      <c r="AG202" s="17">
        <f t="shared" si="248"/>
        <v>2.8159826149936527E-3</v>
      </c>
      <c r="AH202" s="17">
        <f t="shared" si="249"/>
        <v>5.5196277334568541E-2</v>
      </c>
      <c r="AI202" s="17">
        <f t="shared" si="250"/>
        <v>5.2175237521642985E-2</v>
      </c>
      <c r="AJ202" s="17">
        <f t="shared" si="251"/>
        <v>2.4659773646862931E-2</v>
      </c>
      <c r="AK202" s="17">
        <f t="shared" si="252"/>
        <v>7.7700261043343374E-3</v>
      </c>
      <c r="AL202" s="17">
        <f t="shared" si="253"/>
        <v>1.8108351943771603E-4</v>
      </c>
      <c r="AM202" s="17">
        <f t="shared" si="254"/>
        <v>1.8002150831299363E-4</v>
      </c>
      <c r="AN202" s="17">
        <f t="shared" si="255"/>
        <v>4.695388710684025E-4</v>
      </c>
      <c r="AO202" s="17">
        <f t="shared" si="256"/>
        <v>6.1233447466976104E-4</v>
      </c>
      <c r="AP202" s="17">
        <f t="shared" si="257"/>
        <v>5.3237127172014813E-4</v>
      </c>
      <c r="AQ202" s="17">
        <f t="shared" si="258"/>
        <v>3.4713769517767922E-4</v>
      </c>
      <c r="AR202" s="17">
        <f t="shared" si="259"/>
        <v>2.8793001447128899E-2</v>
      </c>
      <c r="AS202" s="17">
        <f t="shared" si="260"/>
        <v>2.7217083506537593E-2</v>
      </c>
      <c r="AT202" s="17">
        <f t="shared" si="261"/>
        <v>1.2863709883842396E-2</v>
      </c>
      <c r="AU202" s="17">
        <f t="shared" si="262"/>
        <v>4.0532148845881339E-3</v>
      </c>
      <c r="AV202" s="17">
        <f t="shared" si="263"/>
        <v>9.5784289965692891E-4</v>
      </c>
      <c r="AW202" s="17">
        <f t="shared" si="264"/>
        <v>1.2401614515493975E-5</v>
      </c>
      <c r="AX202" s="17">
        <f t="shared" si="265"/>
        <v>2.8361408319567927E-5</v>
      </c>
      <c r="AY202" s="17">
        <f t="shared" si="266"/>
        <v>7.3973292241984509E-5</v>
      </c>
      <c r="AZ202" s="17">
        <f t="shared" si="267"/>
        <v>9.6469961989556998E-5</v>
      </c>
      <c r="BA202" s="17">
        <f t="shared" si="268"/>
        <v>8.3872194808029855E-5</v>
      </c>
      <c r="BB202" s="17">
        <f t="shared" si="269"/>
        <v>5.4689653521457854E-5</v>
      </c>
      <c r="BC202" s="17">
        <f t="shared" si="270"/>
        <v>2.8528722389039045E-5</v>
      </c>
      <c r="BD202" s="17">
        <f t="shared" si="271"/>
        <v>1.251649827924105E-2</v>
      </c>
      <c r="BE202" s="17">
        <f t="shared" si="272"/>
        <v>1.1831436868472321E-2</v>
      </c>
      <c r="BF202" s="17">
        <f t="shared" si="273"/>
        <v>5.5919353500336255E-3</v>
      </c>
      <c r="BG202" s="17">
        <f t="shared" si="274"/>
        <v>1.7619579265294118E-3</v>
      </c>
      <c r="BH202" s="17">
        <f t="shared" si="275"/>
        <v>4.163803147564763E-4</v>
      </c>
      <c r="BI202" s="17">
        <f t="shared" si="276"/>
        <v>7.8718141406792919E-5</v>
      </c>
      <c r="BJ202" s="18">
        <f t="shared" si="277"/>
        <v>0.11344380411771976</v>
      </c>
      <c r="BK202" s="18">
        <f t="shared" si="278"/>
        <v>0.15670247882993737</v>
      </c>
      <c r="BL202" s="18">
        <f t="shared" si="279"/>
        <v>0.62777429273434893</v>
      </c>
      <c r="BM202" s="18">
        <f t="shared" si="280"/>
        <v>0.67144382700179595</v>
      </c>
      <c r="BN202" s="18">
        <f t="shared" si="281"/>
        <v>0.31106433140728507</v>
      </c>
    </row>
    <row r="203" spans="1:66" x14ac:dyDescent="0.25">
      <c r="A203" t="s">
        <v>99</v>
      </c>
      <c r="B203" t="s">
        <v>417</v>
      </c>
      <c r="C203" t="s">
        <v>117</v>
      </c>
      <c r="D203" s="15">
        <v>44229</v>
      </c>
      <c r="E203" s="14">
        <f>VLOOKUP(A203,home!$A$2:$E$405,3,FALSE)</f>
        <v>1.34653465346535</v>
      </c>
      <c r="F203" s="14">
        <f>VLOOKUP(B203,home!$B$2:$E$405,3,FALSE)</f>
        <v>0.88</v>
      </c>
      <c r="G203" s="14">
        <f>VLOOKUP(C203,away!$B$2:$E$405,4,FALSE)</f>
        <v>1.1100000000000001</v>
      </c>
      <c r="H203" s="14">
        <f>VLOOKUP(A203,away!$A$2:$E$405,3,FALSE)</f>
        <v>1.28712871287129</v>
      </c>
      <c r="I203" s="14">
        <f>VLOOKUP(C203,away!$B$2:$E$405,3,FALSE)</f>
        <v>0.74</v>
      </c>
      <c r="J203" s="14">
        <f>VLOOKUP(B203,home!$B$2:$E$405,4,FALSE)</f>
        <v>0.99</v>
      </c>
      <c r="K203" s="16">
        <f t="shared" si="282"/>
        <v>1.315295049504954</v>
      </c>
      <c r="L203" s="16">
        <f t="shared" si="283"/>
        <v>0.94295049504950712</v>
      </c>
      <c r="M203" s="17">
        <f t="shared" si="228"/>
        <v>0.10453372372629081</v>
      </c>
      <c r="N203" s="17">
        <f t="shared" si="229"/>
        <v>0.13749268932350889</v>
      </c>
      <c r="O203" s="17">
        <f t="shared" si="230"/>
        <v>9.8570126537074337E-2</v>
      </c>
      <c r="P203" s="17">
        <f t="shared" si="231"/>
        <v>0.12964879946329078</v>
      </c>
      <c r="Q203" s="17">
        <f t="shared" si="232"/>
        <v>9.0421726805166955E-2</v>
      </c>
      <c r="R203" s="17">
        <f t="shared" si="233"/>
        <v>4.6473374807613398E-2</v>
      </c>
      <c r="S203" s="17">
        <f t="shared" si="234"/>
        <v>4.0199494007992269E-2</v>
      </c>
      <c r="T203" s="17">
        <f t="shared" si="235"/>
        <v>8.526321205416347E-2</v>
      </c>
      <c r="U203" s="17">
        <f t="shared" si="236"/>
        <v>6.1126199818242154E-2</v>
      </c>
      <c r="V203" s="17">
        <f t="shared" si="237"/>
        <v>5.5397498650658437E-3</v>
      </c>
      <c r="W203" s="17">
        <f t="shared" si="238"/>
        <v>3.9643749878175157E-2</v>
      </c>
      <c r="X203" s="17">
        <f t="shared" si="239"/>
        <v>3.7382093573244103E-2</v>
      </c>
      <c r="Y203" s="17">
        <f t="shared" si="240"/>
        <v>1.7624731820438763E-2</v>
      </c>
      <c r="Z203" s="17">
        <f t="shared" si="241"/>
        <v>1.4607363927153448E-2</v>
      </c>
      <c r="AA203" s="17">
        <f t="shared" si="242"/>
        <v>1.9212993459702177E-2</v>
      </c>
      <c r="AB203" s="17">
        <f t="shared" si="243"/>
        <v>1.2635377591858669E-2</v>
      </c>
      <c r="AC203" s="17">
        <f t="shared" si="244"/>
        <v>4.2941998388798275E-4</v>
      </c>
      <c r="AD203" s="17">
        <f t="shared" si="245"/>
        <v>1.3035806989644115E-2</v>
      </c>
      <c r="AE203" s="17">
        <f t="shared" si="246"/>
        <v>1.2292120654254743E-2</v>
      </c>
      <c r="AF203" s="17">
        <f t="shared" si="247"/>
        <v>5.7954306280688902E-3</v>
      </c>
      <c r="AG203" s="17">
        <f t="shared" si="248"/>
        <v>1.8216013932542121E-3</v>
      </c>
      <c r="AH203" s="17">
        <f t="shared" si="249"/>
        <v>3.443505261619414E-3</v>
      </c>
      <c r="AI203" s="17">
        <f t="shared" si="250"/>
        <v>4.529225423552277E-3</v>
      </c>
      <c r="AJ203" s="17">
        <f t="shared" si="251"/>
        <v>2.9786338888451451E-3</v>
      </c>
      <c r="AK203" s="17">
        <f t="shared" si="252"/>
        <v>1.3059274694285693E-3</v>
      </c>
      <c r="AL203" s="17">
        <f t="shared" si="253"/>
        <v>2.1303664843088463E-5</v>
      </c>
      <c r="AM203" s="17">
        <f t="shared" si="254"/>
        <v>3.4291864799561931E-3</v>
      </c>
      <c r="AN203" s="17">
        <f t="shared" si="255"/>
        <v>3.2335530888917691E-3</v>
      </c>
      <c r="AO203" s="17">
        <f t="shared" si="256"/>
        <v>1.5245402429696782E-3</v>
      </c>
      <c r="AP203" s="17">
        <f t="shared" si="257"/>
        <v>4.7918865894371797E-4</v>
      </c>
      <c r="AQ203" s="17">
        <f t="shared" si="258"/>
        <v>1.1296279579327207E-4</v>
      </c>
      <c r="AR203" s="17">
        <f t="shared" si="259"/>
        <v>6.4941099822992201E-4</v>
      </c>
      <c r="AS203" s="17">
        <f t="shared" si="260"/>
        <v>8.5416707106588698E-4</v>
      </c>
      <c r="AT203" s="17">
        <f t="shared" si="261"/>
        <v>5.6174086001155375E-4</v>
      </c>
      <c r="AU203" s="17">
        <f t="shared" si="262"/>
        <v>2.4628499075928396E-4</v>
      </c>
      <c r="AV203" s="17">
        <f t="shared" si="263"/>
        <v>8.0984357278264966E-5</v>
      </c>
      <c r="AW203" s="17">
        <f t="shared" si="264"/>
        <v>7.3394564628377887E-7</v>
      </c>
      <c r="AX203" s="17">
        <f t="shared" si="265"/>
        <v>7.5173200015261595E-4</v>
      </c>
      <c r="AY203" s="17">
        <f t="shared" si="266"/>
        <v>7.0884606168846538E-4</v>
      </c>
      <c r="AZ203" s="17">
        <f t="shared" si="267"/>
        <v>3.3420337239151594E-4</v>
      </c>
      <c r="BA203" s="17">
        <f t="shared" si="268"/>
        <v>1.0504574514793158E-4</v>
      </c>
      <c r="BB203" s="17">
        <f t="shared" si="269"/>
        <v>2.4763234347521609E-5</v>
      </c>
      <c r="BC203" s="17">
        <f t="shared" si="270"/>
        <v>4.6701008174044933E-6</v>
      </c>
      <c r="BD203" s="17">
        <f t="shared" si="271"/>
        <v>1.0206040371191655E-4</v>
      </c>
      <c r="BE203" s="17">
        <f t="shared" si="272"/>
        <v>1.3423954375276089E-4</v>
      </c>
      <c r="BF203" s="17">
        <f t="shared" si="273"/>
        <v>8.8282303672905052E-5</v>
      </c>
      <c r="BG203" s="17">
        <f t="shared" si="274"/>
        <v>3.8705758993288334E-5</v>
      </c>
      <c r="BH203" s="17">
        <f t="shared" si="275"/>
        <v>1.2727373297801013E-5</v>
      </c>
      <c r="BI203" s="17">
        <f t="shared" si="276"/>
        <v>3.3480502183598397E-6</v>
      </c>
      <c r="BJ203" s="18">
        <f t="shared" si="277"/>
        <v>0.45148185490101939</v>
      </c>
      <c r="BK203" s="18">
        <f t="shared" si="278"/>
        <v>0.28108133677305924</v>
      </c>
      <c r="BL203" s="18">
        <f t="shared" si="279"/>
        <v>0.2530473159689281</v>
      </c>
      <c r="BM203" s="18">
        <f t="shared" si="280"/>
        <v>0.39236931879117276</v>
      </c>
      <c r="BN203" s="18">
        <f t="shared" si="281"/>
        <v>0.60714044066294515</v>
      </c>
    </row>
    <row r="204" spans="1:66" x14ac:dyDescent="0.25">
      <c r="A204" t="s">
        <v>122</v>
      </c>
      <c r="B204" t="s">
        <v>362</v>
      </c>
      <c r="C204" t="s">
        <v>131</v>
      </c>
      <c r="D204" s="15">
        <v>44229</v>
      </c>
      <c r="E204" s="14">
        <f>VLOOKUP(A204,home!$A$2:$E$405,3,FALSE)</f>
        <v>1.36038961038961</v>
      </c>
      <c r="F204" s="14">
        <f>VLOOKUP(B204,home!$B$2:$E$405,3,FALSE)</f>
        <v>1.53</v>
      </c>
      <c r="G204" s="14">
        <f>VLOOKUP(C204,away!$B$2:$E$405,4,FALSE)</f>
        <v>0.68</v>
      </c>
      <c r="H204" s="14">
        <f>VLOOKUP(A204,away!$A$2:$E$405,3,FALSE)</f>
        <v>1.1655844155844199</v>
      </c>
      <c r="I204" s="14">
        <f>VLOOKUP(C204,away!$B$2:$E$405,3,FALSE)</f>
        <v>1</v>
      </c>
      <c r="J204" s="14">
        <f>VLOOKUP(B204,home!$B$2:$E$405,4,FALSE)</f>
        <v>0.93</v>
      </c>
      <c r="K204" s="16">
        <f t="shared" si="282"/>
        <v>1.4153493506493504</v>
      </c>
      <c r="L204" s="16">
        <f t="shared" si="283"/>
        <v>1.0839935064935107</v>
      </c>
      <c r="M204" s="17">
        <f t="shared" si="228"/>
        <v>8.2138957921964587E-2</v>
      </c>
      <c r="N204" s="17">
        <f t="shared" si="229"/>
        <v>0.11625532075786689</v>
      </c>
      <c r="O204" s="17">
        <f t="shared" si="230"/>
        <v>8.903809701755333E-2</v>
      </c>
      <c r="P204" s="17">
        <f t="shared" si="231"/>
        <v>0.12602001279684796</v>
      </c>
      <c r="Q204" s="17">
        <f t="shared" si="232"/>
        <v>8.2270946372089454E-2</v>
      </c>
      <c r="R204" s="17">
        <f t="shared" si="233"/>
        <v>4.8258359498783508E-2</v>
      </c>
      <c r="S204" s="17">
        <f t="shared" si="234"/>
        <v>4.8335905479849693E-2</v>
      </c>
      <c r="T204" s="17">
        <f t="shared" si="235"/>
        <v>8.9181171640420817E-2</v>
      </c>
      <c r="U204" s="17">
        <f t="shared" si="236"/>
        <v>6.8302437780006137E-2</v>
      </c>
      <c r="V204" s="17">
        <f t="shared" si="237"/>
        <v>8.2398191514878021E-3</v>
      </c>
      <c r="W204" s="17">
        <f t="shared" si="238"/>
        <v>3.8814043508348106E-2</v>
      </c>
      <c r="X204" s="17">
        <f t="shared" si="239"/>
        <v>4.2074171123805952E-2</v>
      </c>
      <c r="Y204" s="17">
        <f t="shared" si="240"/>
        <v>2.2804064144651207E-2</v>
      </c>
      <c r="Z204" s="17">
        <f t="shared" si="241"/>
        <v>1.7437249443570252E-2</v>
      </c>
      <c r="AA204" s="17">
        <f t="shared" si="242"/>
        <v>2.4679799677067901E-2</v>
      </c>
      <c r="AB204" s="17">
        <f t="shared" si="243"/>
        <v>1.7465269223547058E-2</v>
      </c>
      <c r="AC204" s="17">
        <f t="shared" si="244"/>
        <v>7.9011085389949171E-4</v>
      </c>
      <c r="AD204" s="17">
        <f t="shared" si="245"/>
        <v>1.3733857818904033E-2</v>
      </c>
      <c r="AE204" s="17">
        <f t="shared" si="246"/>
        <v>1.4887412694797104E-2</v>
      </c>
      <c r="AF204" s="17">
        <f t="shared" si="247"/>
        <v>8.0689293448245568E-3</v>
      </c>
      <c r="AG204" s="17">
        <f t="shared" si="248"/>
        <v>2.915555671381586E-3</v>
      </c>
      <c r="AH204" s="17">
        <f t="shared" si="249"/>
        <v>4.7254662919844334E-3</v>
      </c>
      <c r="AI204" s="17">
        <f t="shared" si="250"/>
        <v>6.6881856478755606E-3</v>
      </c>
      <c r="AJ204" s="17">
        <f t="shared" si="251"/>
        <v>4.7330596068714918E-3</v>
      </c>
      <c r="AK204" s="17">
        <f t="shared" si="252"/>
        <v>2.2329776137234112E-3</v>
      </c>
      <c r="AL204" s="17">
        <f t="shared" si="253"/>
        <v>4.8488455387485127E-5</v>
      </c>
      <c r="AM204" s="17">
        <f t="shared" si="254"/>
        <v>3.8876413491792656E-3</v>
      </c>
      <c r="AN204" s="17">
        <f t="shared" si="255"/>
        <v>4.2141779780859954E-3</v>
      </c>
      <c r="AO204" s="17">
        <f t="shared" si="256"/>
        <v>2.284070781726585E-3</v>
      </c>
      <c r="AP204" s="17">
        <f t="shared" si="257"/>
        <v>8.2530596525439174E-4</v>
      </c>
      <c r="AQ204" s="17">
        <f t="shared" si="258"/>
        <v>2.2365657680152988E-4</v>
      </c>
      <c r="AR204" s="17">
        <f t="shared" si="259"/>
        <v>1.0244749551330192E-3</v>
      </c>
      <c r="AS204" s="17">
        <f t="shared" si="260"/>
        <v>1.4499899625040409E-3</v>
      </c>
      <c r="AT204" s="17">
        <f t="shared" si="261"/>
        <v>1.0261211759390854E-3</v>
      </c>
      <c r="AU204" s="17">
        <f t="shared" si="262"/>
        <v>4.8410664668431069E-4</v>
      </c>
      <c r="AV204" s="17">
        <f t="shared" si="263"/>
        <v>1.7129500700741845E-4</v>
      </c>
      <c r="AW204" s="17">
        <f t="shared" si="264"/>
        <v>2.0664560814652598E-6</v>
      </c>
      <c r="AX204" s="17">
        <f t="shared" si="265"/>
        <v>9.1706177651973918E-4</v>
      </c>
      <c r="AY204" s="17">
        <f t="shared" si="266"/>
        <v>9.9408901080080044E-4</v>
      </c>
      <c r="AZ204" s="17">
        <f t="shared" si="267"/>
        <v>5.3879301629231242E-4</v>
      </c>
      <c r="BA204" s="17">
        <f t="shared" si="268"/>
        <v>1.9468271033497303E-4</v>
      </c>
      <c r="BB204" s="17">
        <f t="shared" si="269"/>
        <v>5.2758698457416949E-5</v>
      </c>
      <c r="BC204" s="17">
        <f t="shared" si="270"/>
        <v>1.1438017307777839E-5</v>
      </c>
      <c r="BD204" s="17">
        <f t="shared" si="271"/>
        <v>1.8508736648823718E-4</v>
      </c>
      <c r="BE204" s="17">
        <f t="shared" si="272"/>
        <v>2.6196328397252479E-4</v>
      </c>
      <c r="BF204" s="17">
        <f t="shared" si="273"/>
        <v>1.8538478193224223E-4</v>
      </c>
      <c r="BG204" s="17">
        <f t="shared" si="274"/>
        <v>8.7461410242690142E-5</v>
      </c>
      <c r="BH204" s="17">
        <f t="shared" si="275"/>
        <v>3.0947112548466993E-5</v>
      </c>
      <c r="BI204" s="17">
        <f t="shared" si="276"/>
        <v>8.7601951299890245E-6</v>
      </c>
      <c r="BJ204" s="18">
        <f t="shared" si="277"/>
        <v>0.44514914895785046</v>
      </c>
      <c r="BK204" s="18">
        <f t="shared" si="278"/>
        <v>0.2665673836702378</v>
      </c>
      <c r="BL204" s="18">
        <f t="shared" si="279"/>
        <v>0.27103924425499487</v>
      </c>
      <c r="BM204" s="18">
        <f t="shared" si="280"/>
        <v>0.45521930940682837</v>
      </c>
      <c r="BN204" s="18">
        <f t="shared" si="281"/>
        <v>0.54398169436510568</v>
      </c>
    </row>
    <row r="205" spans="1:66" x14ac:dyDescent="0.25">
      <c r="A205" t="s">
        <v>122</v>
      </c>
      <c r="B205" t="s">
        <v>128</v>
      </c>
      <c r="C205" t="s">
        <v>137</v>
      </c>
      <c r="D205" s="15">
        <v>44229</v>
      </c>
      <c r="E205" s="14">
        <f>VLOOKUP(A205,home!$A$2:$E$405,3,FALSE)</f>
        <v>1.36038961038961</v>
      </c>
      <c r="F205" s="14">
        <f>VLOOKUP(B205,home!$B$2:$E$405,3,FALSE)</f>
        <v>1.23</v>
      </c>
      <c r="G205" s="14">
        <f>VLOOKUP(C205,away!$B$2:$E$405,4,FALSE)</f>
        <v>0.96</v>
      </c>
      <c r="H205" s="14">
        <f>VLOOKUP(A205,away!$A$2:$E$405,3,FALSE)</f>
        <v>1.1655844155844199</v>
      </c>
      <c r="I205" s="14">
        <f>VLOOKUP(C205,away!$B$2:$E$405,3,FALSE)</f>
        <v>0.74</v>
      </c>
      <c r="J205" s="14">
        <f>VLOOKUP(B205,home!$B$2:$E$405,4,FALSE)</f>
        <v>1</v>
      </c>
      <c r="K205" s="16">
        <f t="shared" si="282"/>
        <v>1.6063480519480515</v>
      </c>
      <c r="L205" s="16">
        <f t="shared" si="283"/>
        <v>0.8625324675324707</v>
      </c>
      <c r="M205" s="17">
        <f t="shared" si="228"/>
        <v>8.4679603125665623E-2</v>
      </c>
      <c r="N205" s="17">
        <f t="shared" si="229"/>
        <v>0.13602491552064713</v>
      </c>
      <c r="O205" s="17">
        <f t="shared" si="230"/>
        <v>7.3038907033650693E-2</v>
      </c>
      <c r="P205" s="17">
        <f t="shared" si="231"/>
        <v>0.11732590602991964</v>
      </c>
      <c r="Q205" s="17">
        <f t="shared" si="232"/>
        <v>0.10925167903149489</v>
      </c>
      <c r="R205" s="17">
        <f t="shared" si="233"/>
        <v>3.1499214354804732E-2</v>
      </c>
      <c r="S205" s="17">
        <f t="shared" si="234"/>
        <v>4.0639562886571244E-2</v>
      </c>
      <c r="T205" s="17">
        <f t="shared" si="235"/>
        <v>9.4233120297100792E-2</v>
      </c>
      <c r="U205" s="17">
        <f t="shared" si="236"/>
        <v>5.059870161673468E-2</v>
      </c>
      <c r="V205" s="17">
        <f t="shared" si="237"/>
        <v>6.2563584254705824E-3</v>
      </c>
      <c r="W205" s="17">
        <f t="shared" si="238"/>
        <v>5.8498740594765224E-2</v>
      </c>
      <c r="X205" s="17">
        <f t="shared" si="239"/>
        <v>5.0457063072744765E-2</v>
      </c>
      <c r="Y205" s="17">
        <f t="shared" si="240"/>
        <v>2.1760427558288022E-2</v>
      </c>
      <c r="Z205" s="17">
        <f t="shared" si="241"/>
        <v>9.056365027594649E-3</v>
      </c>
      <c r="AA205" s="17">
        <f t="shared" si="242"/>
        <v>1.4547674319807129E-2</v>
      </c>
      <c r="AB205" s="17">
        <f t="shared" si="243"/>
        <v>1.1684314151998439E-2</v>
      </c>
      <c r="AC205" s="17">
        <f t="shared" si="244"/>
        <v>5.4177223146268077E-4</v>
      </c>
      <c r="AD205" s="17">
        <f t="shared" si="245"/>
        <v>2.3492334498953871E-2</v>
      </c>
      <c r="AE205" s="17">
        <f t="shared" si="246"/>
        <v>2.0262901243480874E-2</v>
      </c>
      <c r="AF205" s="17">
        <f t="shared" si="247"/>
        <v>8.7387051044531625E-3</v>
      </c>
      <c r="AG205" s="17">
        <f t="shared" si="248"/>
        <v>2.5124722922608613E-3</v>
      </c>
      <c r="AH205" s="17">
        <f t="shared" si="249"/>
        <v>1.9528522185314958E-3</v>
      </c>
      <c r="AI205" s="17">
        <f t="shared" si="250"/>
        <v>3.1369603569804992E-3</v>
      </c>
      <c r="AJ205" s="17">
        <f t="shared" si="251"/>
        <v>2.5195250792369446E-3</v>
      </c>
      <c r="AK205" s="17">
        <f t="shared" si="252"/>
        <v>1.349078067622176E-3</v>
      </c>
      <c r="AL205" s="17">
        <f t="shared" si="253"/>
        <v>3.0025609744004417E-5</v>
      </c>
      <c r="AM205" s="17">
        <f t="shared" si="254"/>
        <v>7.5473731516213045E-3</v>
      </c>
      <c r="AN205" s="17">
        <f t="shared" si="255"/>
        <v>6.5098543878562443E-3</v>
      </c>
      <c r="AO205" s="17">
        <f t="shared" si="256"/>
        <v>2.8074803842173639E-3</v>
      </c>
      <c r="AP205" s="17">
        <f t="shared" si="257"/>
        <v>8.0718099444933734E-4</v>
      </c>
      <c r="AQ205" s="17">
        <f t="shared" si="258"/>
        <v>1.7405495372192507E-4</v>
      </c>
      <c r="AR205" s="17">
        <f t="shared" si="259"/>
        <v>3.3687968855524629E-4</v>
      </c>
      <c r="AS205" s="17">
        <f t="shared" si="260"/>
        <v>5.4114603145158629E-4</v>
      </c>
      <c r="AT205" s="17">
        <f t="shared" si="261"/>
        <v>4.3463443672083732E-4</v>
      </c>
      <c r="AU205" s="17">
        <f t="shared" si="262"/>
        <v>2.3272472691201863E-4</v>
      </c>
      <c r="AV205" s="17">
        <f t="shared" si="263"/>
        <v>9.3459227928815823E-5</v>
      </c>
      <c r="AW205" s="17">
        <f t="shared" si="264"/>
        <v>1.1555917630444441E-6</v>
      </c>
      <c r="AX205" s="17">
        <f t="shared" si="265"/>
        <v>2.0206180265719869E-3</v>
      </c>
      <c r="AY205" s="17">
        <f t="shared" si="266"/>
        <v>1.7428486523997273E-3</v>
      </c>
      <c r="AZ205" s="17">
        <f t="shared" si="267"/>
        <v>7.5163177434498895E-4</v>
      </c>
      <c r="BA205" s="17">
        <f t="shared" si="268"/>
        <v>2.1610226966719756E-4</v>
      </c>
      <c r="BB205" s="17">
        <f t="shared" si="269"/>
        <v>4.6598805973853816E-5</v>
      </c>
      <c r="BC205" s="17">
        <f t="shared" si="270"/>
        <v>8.038596620138996E-6</v>
      </c>
      <c r="BD205" s="17">
        <f t="shared" si="271"/>
        <v>4.8428278171854445E-5</v>
      </c>
      <c r="BE205" s="17">
        <f t="shared" si="272"/>
        <v>7.7792670300556749E-5</v>
      </c>
      <c r="BF205" s="17">
        <f t="shared" si="273"/>
        <v>6.2481052196568194E-5</v>
      </c>
      <c r="BG205" s="17">
        <f t="shared" si="274"/>
        <v>3.345543882654062E-5</v>
      </c>
      <c r="BH205" s="17">
        <f t="shared" si="275"/>
        <v>1.3435269746520179E-5</v>
      </c>
      <c r="BI205" s="17">
        <f t="shared" si="276"/>
        <v>4.3163438769438522E-6</v>
      </c>
      <c r="BJ205" s="18">
        <f t="shared" si="277"/>
        <v>0.54786414121163363</v>
      </c>
      <c r="BK205" s="18">
        <f t="shared" si="278"/>
        <v>0.25121607696123349</v>
      </c>
      <c r="BL205" s="18">
        <f t="shared" si="279"/>
        <v>0.19220598036405429</v>
      </c>
      <c r="BM205" s="18">
        <f t="shared" si="280"/>
        <v>0.44678064540769669</v>
      </c>
      <c r="BN205" s="18">
        <f t="shared" si="281"/>
        <v>0.55182022509618267</v>
      </c>
    </row>
    <row r="206" spans="1:66" x14ac:dyDescent="0.25">
      <c r="A206" t="s">
        <v>122</v>
      </c>
      <c r="B206" t="s">
        <v>401</v>
      </c>
      <c r="C206" t="s">
        <v>125</v>
      </c>
      <c r="D206" s="15">
        <v>44229</v>
      </c>
      <c r="E206" s="14">
        <f>VLOOKUP(A206,home!$A$2:$E$405,3,FALSE)</f>
        <v>1.36038961038961</v>
      </c>
      <c r="F206" s="14">
        <f>VLOOKUP(B206,home!$B$2:$E$405,3,FALSE)</f>
        <v>0.98</v>
      </c>
      <c r="G206" s="14">
        <f>VLOOKUP(C206,away!$B$2:$E$405,4,FALSE)</f>
        <v>1.23</v>
      </c>
      <c r="H206" s="14">
        <f>VLOOKUP(A206,away!$A$2:$E$405,3,FALSE)</f>
        <v>1.1655844155844199</v>
      </c>
      <c r="I206" s="14">
        <f>VLOOKUP(C206,away!$B$2:$E$405,3,FALSE)</f>
        <v>0.98</v>
      </c>
      <c r="J206" s="14">
        <f>VLOOKUP(B206,home!$B$2:$E$405,4,FALSE)</f>
        <v>1.22</v>
      </c>
      <c r="K206" s="16">
        <f t="shared" si="282"/>
        <v>1.639813636363636</v>
      </c>
      <c r="L206" s="16">
        <f t="shared" si="283"/>
        <v>1.3935727272727325</v>
      </c>
      <c r="M206" s="17">
        <f t="shared" si="228"/>
        <v>4.815230052239939E-2</v>
      </c>
      <c r="N206" s="17">
        <f t="shared" si="229"/>
        <v>7.8960799018910344E-2</v>
      </c>
      <c r="O206" s="17">
        <f t="shared" si="230"/>
        <v>6.7103732763456339E-2</v>
      </c>
      <c r="P206" s="17">
        <f t="shared" si="231"/>
        <v>0.11003761603641697</v>
      </c>
      <c r="Q206" s="17">
        <f t="shared" si="232"/>
        <v>6.4740497484688811E-2</v>
      </c>
      <c r="R206" s="17">
        <f t="shared" si="233"/>
        <v>4.6756965938675246E-2</v>
      </c>
      <c r="S206" s="17">
        <f t="shared" si="234"/>
        <v>6.2864477977253849E-2</v>
      </c>
      <c r="T206" s="17">
        <f t="shared" si="235"/>
        <v>9.0220591644731257E-2</v>
      </c>
      <c r="U206" s="17">
        <f t="shared" si="236"/>
        <v>7.6672710341229702E-2</v>
      </c>
      <c r="V206" s="17">
        <f t="shared" si="237"/>
        <v>1.5961986389352253E-2</v>
      </c>
      <c r="W206" s="17">
        <f t="shared" si="238"/>
        <v>3.5387450200119443E-2</v>
      </c>
      <c r="X206" s="17">
        <f t="shared" si="239"/>
        <v>4.9314985486608454E-2</v>
      </c>
      <c r="Y206" s="17">
        <f t="shared" si="240"/>
        <v>3.4362009409994093E-2</v>
      </c>
      <c r="Z206" s="17">
        <f t="shared" si="241"/>
        <v>2.17197441807193E-2</v>
      </c>
      <c r="AA206" s="17">
        <f t="shared" si="242"/>
        <v>3.5616332685873234E-2</v>
      </c>
      <c r="AB206" s="17">
        <f t="shared" si="243"/>
        <v>2.9202074007779414E-2</v>
      </c>
      <c r="AC206" s="17">
        <f t="shared" si="244"/>
        <v>2.2797702685474651E-3</v>
      </c>
      <c r="AD206" s="17">
        <f t="shared" si="245"/>
        <v>1.4507205848573752E-2</v>
      </c>
      <c r="AE206" s="17">
        <f t="shared" si="246"/>
        <v>2.0216846419503855E-2</v>
      </c>
      <c r="AF206" s="17">
        <f t="shared" si="247"/>
        <v>1.4086822900840987E-2</v>
      </c>
      <c r="AG206" s="17">
        <f t="shared" si="248"/>
        <v>6.5436707361776515E-3</v>
      </c>
      <c r="AH206" s="17">
        <f t="shared" si="249"/>
        <v>7.5670107833977641E-3</v>
      </c>
      <c r="AI206" s="17">
        <f t="shared" si="250"/>
        <v>1.2408487469126333E-2</v>
      </c>
      <c r="AJ206" s="17">
        <f t="shared" si="251"/>
        <v>1.0173803479260333E-2</v>
      </c>
      <c r="AK206" s="17">
        <f t="shared" si="252"/>
        <v>5.5610472263249635E-3</v>
      </c>
      <c r="AL206" s="17">
        <f t="shared" si="253"/>
        <v>2.08389200715318E-4</v>
      </c>
      <c r="AM206" s="17">
        <f t="shared" si="254"/>
        <v>4.7578227952051041E-3</v>
      </c>
      <c r="AN206" s="17">
        <f t="shared" si="255"/>
        <v>6.6303720885943513E-3</v>
      </c>
      <c r="AO206" s="17">
        <f t="shared" si="256"/>
        <v>4.619952857167718E-3</v>
      </c>
      <c r="AP206" s="17">
        <f t="shared" si="257"/>
        <v>2.1460801010115562E-3</v>
      </c>
      <c r="AQ206" s="17">
        <f t="shared" si="258"/>
        <v>7.4767967482810389E-4</v>
      </c>
      <c r="AR206" s="17">
        <f t="shared" si="259"/>
        <v>2.1090359709443588E-3</v>
      </c>
      <c r="AS206" s="17">
        <f t="shared" si="260"/>
        <v>3.4584259447359798E-3</v>
      </c>
      <c r="AT206" s="17">
        <f t="shared" si="261"/>
        <v>2.8355870122659262E-3</v>
      </c>
      <c r="AU206" s="17">
        <f t="shared" si="262"/>
        <v>1.549944749936428E-3</v>
      </c>
      <c r="AV206" s="17">
        <f t="shared" si="263"/>
        <v>6.3540513413899572E-4</v>
      </c>
      <c r="AW206" s="17">
        <f t="shared" si="264"/>
        <v>1.3228080835688526E-5</v>
      </c>
      <c r="AX206" s="17">
        <f t="shared" si="265"/>
        <v>1.3003237831631796E-3</v>
      </c>
      <c r="AY206" s="17">
        <f t="shared" si="266"/>
        <v>1.8120957608403093E-3</v>
      </c>
      <c r="AZ206" s="17">
        <f t="shared" si="267"/>
        <v>1.262643615756794E-3</v>
      </c>
      <c r="BA206" s="17">
        <f t="shared" si="268"/>
        <v>5.8652856906123304E-4</v>
      </c>
      <c r="BB206" s="17">
        <f t="shared" si="269"/>
        <v>2.0434255440250894E-4</v>
      </c>
      <c r="BC206" s="17">
        <f t="shared" si="270"/>
        <v>5.6953242167316184E-5</v>
      </c>
      <c r="BD206" s="17">
        <f t="shared" si="271"/>
        <v>4.8984916832420396E-4</v>
      </c>
      <c r="BE206" s="17">
        <f t="shared" si="272"/>
        <v>8.0326134597941547E-4</v>
      </c>
      <c r="BF206" s="17">
        <f t="shared" si="273"/>
        <v>6.5859945435042724E-4</v>
      </c>
      <c r="BG206" s="17">
        <f t="shared" si="274"/>
        <v>3.5999345538182667E-4</v>
      </c>
      <c r="BH206" s="17">
        <f t="shared" si="275"/>
        <v>1.4758054428419602E-4</v>
      </c>
      <c r="BI206" s="17">
        <f t="shared" si="276"/>
        <v>4.8400917795838397E-5</v>
      </c>
      <c r="BJ206" s="18">
        <f t="shared" si="277"/>
        <v>0.43246567419234672</v>
      </c>
      <c r="BK206" s="18">
        <f t="shared" si="278"/>
        <v>0.24131663615552559</v>
      </c>
      <c r="BL206" s="18">
        <f t="shared" si="279"/>
        <v>0.304158248393261</v>
      </c>
      <c r="BM206" s="18">
        <f t="shared" si="280"/>
        <v>0.58210952347730105</v>
      </c>
      <c r="BN206" s="18">
        <f t="shared" si="281"/>
        <v>0.41575191176454707</v>
      </c>
    </row>
    <row r="207" spans="1:66" x14ac:dyDescent="0.25">
      <c r="A207" t="s">
        <v>122</v>
      </c>
      <c r="B207" t="s">
        <v>140</v>
      </c>
      <c r="C207" t="s">
        <v>129</v>
      </c>
      <c r="D207" s="15">
        <v>44229</v>
      </c>
      <c r="E207" s="14">
        <f>VLOOKUP(A207,home!$A$2:$E$405,3,FALSE)</f>
        <v>1.36038961038961</v>
      </c>
      <c r="F207" s="14">
        <f>VLOOKUP(B207,home!$B$2:$E$405,3,FALSE)</f>
        <v>1.23</v>
      </c>
      <c r="G207" s="14">
        <f>VLOOKUP(C207,away!$B$2:$E$405,4,FALSE)</f>
        <v>1.1599999999999999</v>
      </c>
      <c r="H207" s="14">
        <f>VLOOKUP(A207,away!$A$2:$E$405,3,FALSE)</f>
        <v>1.1655844155844199</v>
      </c>
      <c r="I207" s="14">
        <f>VLOOKUP(C207,away!$B$2:$E$405,3,FALSE)</f>
        <v>0.53</v>
      </c>
      <c r="J207" s="14">
        <f>VLOOKUP(B207,home!$B$2:$E$405,4,FALSE)</f>
        <v>0.64</v>
      </c>
      <c r="K207" s="16">
        <f t="shared" si="282"/>
        <v>1.9410038961038956</v>
      </c>
      <c r="L207" s="16">
        <f t="shared" si="283"/>
        <v>0.39536623376623525</v>
      </c>
      <c r="M207" s="17">
        <f t="shared" si="228"/>
        <v>9.6677930420145219E-2</v>
      </c>
      <c r="N207" s="17">
        <f t="shared" si="229"/>
        <v>0.18765223961276314</v>
      </c>
      <c r="O207" s="17">
        <f t="shared" si="230"/>
        <v>3.8223189238526953E-2</v>
      </c>
      <c r="P207" s="17">
        <f t="shared" si="231"/>
        <v>7.4191359233497289E-2</v>
      </c>
      <c r="Q207" s="17">
        <f t="shared" si="232"/>
        <v>0.18211686410049757</v>
      </c>
      <c r="R207" s="17">
        <f t="shared" si="233"/>
        <v>7.5560791858852467E-3</v>
      </c>
      <c r="S207" s="17">
        <f t="shared" si="234"/>
        <v>1.4233749525338618E-2</v>
      </c>
      <c r="T207" s="17">
        <f t="shared" si="235"/>
        <v>7.2002858664731009E-2</v>
      </c>
      <c r="U207" s="17">
        <f t="shared" si="236"/>
        <v>1.4666379139072813E-2</v>
      </c>
      <c r="V207" s="17">
        <f t="shared" si="237"/>
        <v>1.2136760797017683E-3</v>
      </c>
      <c r="W207" s="17">
        <f t="shared" si="238"/>
        <v>0.11782984758842985</v>
      </c>
      <c r="X207" s="17">
        <f t="shared" si="239"/>
        <v>4.6585943066287015E-2</v>
      </c>
      <c r="Y207" s="17">
        <f t="shared" si="240"/>
        <v>9.2092544282830792E-3</v>
      </c>
      <c r="Z207" s="17">
        <f t="shared" si="241"/>
        <v>9.9580618992096363E-4</v>
      </c>
      <c r="AA207" s="17">
        <f t="shared" si="242"/>
        <v>1.9328636944009657E-3</v>
      </c>
      <c r="AB207" s="17">
        <f t="shared" si="243"/>
        <v>1.8758479807350226E-3</v>
      </c>
      <c r="AC207" s="17">
        <f t="shared" si="244"/>
        <v>5.8211500307606462E-5</v>
      </c>
      <c r="AD207" s="17">
        <f t="shared" si="245"/>
        <v>5.7177048311617643E-2</v>
      </c>
      <c r="AE207" s="17">
        <f t="shared" si="246"/>
        <v>2.2605874248834344E-2</v>
      </c>
      <c r="AF207" s="17">
        <f t="shared" si="247"/>
        <v>4.468799681377378E-3</v>
      </c>
      <c r="AG207" s="17">
        <f t="shared" si="248"/>
        <v>5.8893749982730865E-4</v>
      </c>
      <c r="AH207" s="17">
        <f t="shared" si="249"/>
        <v>9.8427035717538937E-5</v>
      </c>
      <c r="AI207" s="17">
        <f t="shared" si="250"/>
        <v>1.9104725980970035E-4</v>
      </c>
      <c r="AJ207" s="17">
        <f t="shared" si="251"/>
        <v>1.8541173781530084E-4</v>
      </c>
      <c r="AK207" s="17">
        <f t="shared" si="252"/>
        <v>1.1996163516096432E-4</v>
      </c>
      <c r="AL207" s="17">
        <f t="shared" si="253"/>
        <v>1.7868774443448552E-6</v>
      </c>
      <c r="AM207" s="17">
        <f t="shared" si="254"/>
        <v>2.2196174708114084E-2</v>
      </c>
      <c r="AN207" s="17">
        <f t="shared" si="255"/>
        <v>8.7756179983644305E-3</v>
      </c>
      <c r="AO207" s="17">
        <f t="shared" si="256"/>
        <v>1.7347915184922663E-3</v>
      </c>
      <c r="AP207" s="17">
        <f t="shared" si="257"/>
        <v>2.2862599634529852E-4</v>
      </c>
      <c r="AQ207" s="17">
        <f t="shared" si="258"/>
        <v>2.2597749779023435E-5</v>
      </c>
      <c r="AR207" s="17">
        <f t="shared" si="259"/>
        <v>7.7829452824836221E-6</v>
      </c>
      <c r="AS207" s="17">
        <f t="shared" si="260"/>
        <v>1.5106727116464141E-5</v>
      </c>
      <c r="AT207" s="17">
        <f t="shared" si="261"/>
        <v>1.4661108095217638E-5</v>
      </c>
      <c r="AU207" s="17">
        <f t="shared" si="262"/>
        <v>9.4857559780059352E-6</v>
      </c>
      <c r="AV207" s="17">
        <f t="shared" si="263"/>
        <v>4.6029723277000853E-6</v>
      </c>
      <c r="AW207" s="17">
        <f t="shared" si="264"/>
        <v>3.809063816423285E-8</v>
      </c>
      <c r="AX207" s="17">
        <f t="shared" si="265"/>
        <v>7.1804769311753711E-3</v>
      </c>
      <c r="AY207" s="17">
        <f t="shared" si="266"/>
        <v>2.8389181209241407E-3</v>
      </c>
      <c r="AZ207" s="17">
        <f t="shared" si="267"/>
        <v>5.6120618272024754E-4</v>
      </c>
      <c r="BA207" s="17">
        <f t="shared" si="268"/>
        <v>7.3960658276143302E-5</v>
      </c>
      <c r="BB207" s="17">
        <f t="shared" si="269"/>
        <v>7.3103867273775786E-6</v>
      </c>
      <c r="BC207" s="17">
        <f t="shared" si="270"/>
        <v>5.7805601355558979E-7</v>
      </c>
      <c r="BD207" s="17">
        <f t="shared" si="271"/>
        <v>5.1285229399070567E-7</v>
      </c>
      <c r="BE207" s="17">
        <f t="shared" si="272"/>
        <v>9.9544830076177983E-7</v>
      </c>
      <c r="BF207" s="17">
        <f t="shared" si="273"/>
        <v>9.6608451507430893E-7</v>
      </c>
      <c r="BG207" s="17">
        <f t="shared" si="274"/>
        <v>6.2505793590829221E-7</v>
      </c>
      <c r="BH207" s="17">
        <f t="shared" si="275"/>
        <v>3.033099722221636E-7</v>
      </c>
      <c r="BI207" s="17">
        <f t="shared" si="276"/>
        <v>1.1774516756207669E-7</v>
      </c>
      <c r="BJ207" s="18">
        <f t="shared" si="277"/>
        <v>0.74385792550958041</v>
      </c>
      <c r="BK207" s="18">
        <f t="shared" si="278"/>
        <v>0.18921563175735898</v>
      </c>
      <c r="BL207" s="18">
        <f t="shared" si="279"/>
        <v>6.4904366914109918E-2</v>
      </c>
      <c r="BM207" s="18">
        <f t="shared" si="280"/>
        <v>0.40971718854936867</v>
      </c>
      <c r="BN207" s="18">
        <f t="shared" si="281"/>
        <v>0.58641766179131549</v>
      </c>
    </row>
    <row r="208" spans="1:66" x14ac:dyDescent="0.25">
      <c r="A208" t="s">
        <v>122</v>
      </c>
      <c r="B208" t="s">
        <v>141</v>
      </c>
      <c r="C208" t="s">
        <v>136</v>
      </c>
      <c r="D208" s="15">
        <v>44229</v>
      </c>
      <c r="E208" s="14">
        <f>VLOOKUP(A208,home!$A$2:$E$405,3,FALSE)</f>
        <v>1.36038961038961</v>
      </c>
      <c r="F208" s="14">
        <f>VLOOKUP(B208,home!$B$2:$E$405,3,FALSE)</f>
        <v>0.63</v>
      </c>
      <c r="G208" s="14">
        <f>VLOOKUP(C208,away!$B$2:$E$405,4,FALSE)</f>
        <v>1.04</v>
      </c>
      <c r="H208" s="14">
        <f>VLOOKUP(A208,away!$A$2:$E$405,3,FALSE)</f>
        <v>1.1655844155844199</v>
      </c>
      <c r="I208" s="14">
        <f>VLOOKUP(C208,away!$B$2:$E$405,3,FALSE)</f>
        <v>1.1599999999999999</v>
      </c>
      <c r="J208" s="14">
        <f>VLOOKUP(B208,home!$B$2:$E$405,4,FALSE)</f>
        <v>0.67</v>
      </c>
      <c r="K208" s="16">
        <f t="shared" si="282"/>
        <v>0.89132727272727252</v>
      </c>
      <c r="L208" s="16">
        <f t="shared" si="283"/>
        <v>0.90589220779221125</v>
      </c>
      <c r="M208" s="17">
        <f t="shared" si="228"/>
        <v>0.16575914457974811</v>
      </c>
      <c r="N208" s="17">
        <f t="shared" si="229"/>
        <v>0.14774564626787254</v>
      </c>
      <c r="O208" s="17">
        <f t="shared" si="230"/>
        <v>0.15015991744509635</v>
      </c>
      <c r="P208" s="17">
        <f t="shared" si="231"/>
        <v>0.13384162968929011</v>
      </c>
      <c r="Q208" s="17">
        <f t="shared" si="232"/>
        <v>6.5844861972635574E-2</v>
      </c>
      <c r="R208" s="17">
        <f t="shared" si="233"/>
        <v>6.8014349568117249E-2</v>
      </c>
      <c r="S208" s="17">
        <f t="shared" si="234"/>
        <v>2.7017486551498653E-2</v>
      </c>
      <c r="T208" s="17">
        <f t="shared" si="235"/>
        <v>5.9648347384164239E-2</v>
      </c>
      <c r="U208" s="17">
        <f t="shared" si="236"/>
        <v>6.0623044706869286E-2</v>
      </c>
      <c r="V208" s="17">
        <f t="shared" si="237"/>
        <v>2.4239081210464392E-3</v>
      </c>
      <c r="W208" s="17">
        <f t="shared" si="238"/>
        <v>1.9563107081724321E-2</v>
      </c>
      <c r="X208" s="17">
        <f t="shared" si="239"/>
        <v>1.772206626553869E-2</v>
      </c>
      <c r="Y208" s="17">
        <f t="shared" si="240"/>
        <v>8.0271408679643535E-3</v>
      </c>
      <c r="Z208" s="17">
        <f t="shared" si="241"/>
        <v>2.0537889763937656E-2</v>
      </c>
      <c r="AA208" s="17">
        <f t="shared" si="242"/>
        <v>1.8305981270863917E-2</v>
      </c>
      <c r="AB208" s="17">
        <f t="shared" si="243"/>
        <v>8.1583101803778309E-3</v>
      </c>
      <c r="AC208" s="17">
        <f t="shared" si="244"/>
        <v>1.2232349758156154E-4</v>
      </c>
      <c r="AD208" s="17">
        <f t="shared" si="245"/>
        <v>4.3592827203062321E-3</v>
      </c>
      <c r="AE208" s="17">
        <f t="shared" si="246"/>
        <v>3.9490402478886489E-3</v>
      </c>
      <c r="AF208" s="17">
        <f t="shared" si="247"/>
        <v>1.7887023944100743E-3</v>
      </c>
      <c r="AG208" s="17">
        <f t="shared" si="248"/>
        <v>5.4012385371845248E-4</v>
      </c>
      <c r="AH208" s="17">
        <f t="shared" si="249"/>
        <v>4.651278575411635E-3</v>
      </c>
      <c r="AI208" s="17">
        <f t="shared" si="250"/>
        <v>4.1458114473164453E-3</v>
      </c>
      <c r="AJ208" s="17">
        <f t="shared" si="251"/>
        <v>1.8476374052890368E-3</v>
      </c>
      <c r="AK208" s="17">
        <f t="shared" si="252"/>
        <v>5.4894986981505718E-4</v>
      </c>
      <c r="AL208" s="17">
        <f t="shared" si="253"/>
        <v>3.9507868617730353E-6</v>
      </c>
      <c r="AM208" s="17">
        <f t="shared" si="254"/>
        <v>7.7710951562753622E-4</v>
      </c>
      <c r="AN208" s="17">
        <f t="shared" si="255"/>
        <v>7.039774548081646E-4</v>
      </c>
      <c r="AO208" s="17">
        <f t="shared" si="256"/>
        <v>3.1886384538605485E-4</v>
      </c>
      <c r="AP208" s="17">
        <f t="shared" si="257"/>
        <v>9.6285424293962531E-5</v>
      </c>
      <c r="AQ208" s="17">
        <f t="shared" si="258"/>
        <v>2.1806053897966881E-5</v>
      </c>
      <c r="AR208" s="17">
        <f t="shared" si="259"/>
        <v>8.4271140354725161E-4</v>
      </c>
      <c r="AS208" s="17">
        <f t="shared" si="260"/>
        <v>7.511316570199437E-4</v>
      </c>
      <c r="AT208" s="17">
        <f t="shared" si="261"/>
        <v>3.3475206565535166E-4</v>
      </c>
      <c r="AU208" s="17">
        <f t="shared" si="262"/>
        <v>9.9457881906801852E-5</v>
      </c>
      <c r="AV208" s="17">
        <f t="shared" si="263"/>
        <v>2.2162380657805206E-5</v>
      </c>
      <c r="AW208" s="17">
        <f t="shared" si="264"/>
        <v>8.8612465305770892E-8</v>
      </c>
      <c r="AX208" s="17">
        <f t="shared" si="265"/>
        <v>1.1544315086245056E-4</v>
      </c>
      <c r="AY208" s="17">
        <f t="shared" si="266"/>
        <v>1.0457905080927464E-4</v>
      </c>
      <c r="AZ208" s="17">
        <f t="shared" si="267"/>
        <v>4.7368673613213811E-5</v>
      </c>
      <c r="BA208" s="17">
        <f t="shared" si="268"/>
        <v>1.4303637439887643E-5</v>
      </c>
      <c r="BB208" s="17">
        <f t="shared" si="269"/>
        <v>3.2393884249697873E-6</v>
      </c>
      <c r="BC208" s="17">
        <f t="shared" si="270"/>
        <v>5.8690734643848292E-7</v>
      </c>
      <c r="BD208" s="17">
        <f t="shared" si="271"/>
        <v>1.2723428231518208E-4</v>
      </c>
      <c r="BE208" s="17">
        <f t="shared" si="272"/>
        <v>1.1340738585340308E-4</v>
      </c>
      <c r="BF208" s="17">
        <f t="shared" si="273"/>
        <v>5.0541547969921611E-5</v>
      </c>
      <c r="BG208" s="17">
        <f t="shared" si="274"/>
        <v>1.5016353370481619E-5</v>
      </c>
      <c r="BH208" s="17">
        <f t="shared" si="275"/>
        <v>3.3461213240050914E-6</v>
      </c>
      <c r="BI208" s="17">
        <f t="shared" si="276"/>
        <v>5.9649783878800589E-7</v>
      </c>
      <c r="BJ208" s="18">
        <f t="shared" si="277"/>
        <v>0.331391882158733</v>
      </c>
      <c r="BK208" s="18">
        <f t="shared" si="278"/>
        <v>0.32927302227683591</v>
      </c>
      <c r="BL208" s="18">
        <f t="shared" si="279"/>
        <v>0.31881563804661583</v>
      </c>
      <c r="BM208" s="18">
        <f t="shared" si="280"/>
        <v>0.26854839228501853</v>
      </c>
      <c r="BN208" s="18">
        <f t="shared" si="281"/>
        <v>0.73136554952276001</v>
      </c>
    </row>
    <row r="209" spans="1:66" x14ac:dyDescent="0.25">
      <c r="A209" t="s">
        <v>145</v>
      </c>
      <c r="B209" t="s">
        <v>347</v>
      </c>
      <c r="C209" t="s">
        <v>355</v>
      </c>
      <c r="D209" s="15">
        <v>44229</v>
      </c>
      <c r="E209" s="14">
        <f>VLOOKUP(A209,home!$A$2:$E$405,3,FALSE)</f>
        <v>1.4345794392523401</v>
      </c>
      <c r="F209" s="14">
        <f>VLOOKUP(B209,home!$B$2:$E$405,3,FALSE)</f>
        <v>0.85</v>
      </c>
      <c r="G209" s="14">
        <f>VLOOKUP(C209,away!$B$2:$E$405,4,FALSE)</f>
        <v>2.1800000000000002</v>
      </c>
      <c r="H209" s="14">
        <f>VLOOKUP(A209,away!$A$2:$E$405,3,FALSE)</f>
        <v>1.2757009345794399</v>
      </c>
      <c r="I209" s="14">
        <f>VLOOKUP(C209,away!$B$2:$E$405,3,FALSE)</f>
        <v>0.78</v>
      </c>
      <c r="J209" s="14">
        <f>VLOOKUP(B209,home!$B$2:$E$405,4,FALSE)</f>
        <v>1.1299999999999999</v>
      </c>
      <c r="K209" s="16">
        <f t="shared" si="282"/>
        <v>2.6582757009345865</v>
      </c>
      <c r="L209" s="16">
        <f t="shared" si="283"/>
        <v>1.1244028037383182</v>
      </c>
      <c r="M209" s="17">
        <f t="shared" si="228"/>
        <v>2.2761642535829209E-2</v>
      </c>
      <c r="N209" s="17">
        <f t="shared" si="229"/>
        <v>6.0506721266353897E-2</v>
      </c>
      <c r="O209" s="17">
        <f t="shared" si="230"/>
        <v>2.5593254684975725E-2</v>
      </c>
      <c r="P209" s="17">
        <f t="shared" si="231"/>
        <v>6.803392703690124E-2</v>
      </c>
      <c r="Q209" s="17">
        <f t="shared" si="232"/>
        <v>8.0421773442785296E-2</v>
      </c>
      <c r="R209" s="17">
        <f t="shared" si="233"/>
        <v>1.4388563662287784E-2</v>
      </c>
      <c r="S209" s="17">
        <f t="shared" si="234"/>
        <v>5.0837886817443854E-2</v>
      </c>
      <c r="T209" s="17">
        <f t="shared" si="235"/>
        <v>9.0426467540675598E-2</v>
      </c>
      <c r="U209" s="17">
        <f t="shared" si="236"/>
        <v>3.8248769154809979E-2</v>
      </c>
      <c r="V209" s="17">
        <f t="shared" si="237"/>
        <v>1.6883672593798787E-2</v>
      </c>
      <c r="W209" s="17">
        <f t="shared" si="238"/>
        <v>7.1261082056340866E-2</v>
      </c>
      <c r="X209" s="17">
        <f t="shared" si="239"/>
        <v>8.0126160461576015E-2</v>
      </c>
      <c r="Y209" s="17">
        <f t="shared" si="240"/>
        <v>4.5047039737891245E-2</v>
      </c>
      <c r="Z209" s="17">
        <f t="shared" si="241"/>
        <v>5.3928471078812231E-3</v>
      </c>
      <c r="AA209" s="17">
        <f t="shared" si="242"/>
        <v>1.4335674425736016E-2</v>
      </c>
      <c r="AB209" s="17">
        <f t="shared" si="243"/>
        <v>1.905408749122172E-2</v>
      </c>
      <c r="AC209" s="17">
        <f t="shared" si="244"/>
        <v>3.1540522272099861E-3</v>
      </c>
      <c r="AD209" s="17">
        <f t="shared" si="245"/>
        <v>4.7357900713169136E-2</v>
      </c>
      <c r="AE209" s="17">
        <f t="shared" si="246"/>
        <v>5.3249356341048271E-2</v>
      </c>
      <c r="AF209" s="17">
        <f t="shared" si="247"/>
        <v>2.9936862783567747E-2</v>
      </c>
      <c r="AG209" s="17">
        <f t="shared" si="248"/>
        <v>1.122036414965763E-2</v>
      </c>
      <c r="AH209" s="17">
        <f t="shared" si="249"/>
        <v>1.5159331020584313E-3</v>
      </c>
      <c r="AI209" s="17">
        <f t="shared" si="250"/>
        <v>4.0297681294443185E-3</v>
      </c>
      <c r="AJ209" s="17">
        <f t="shared" si="251"/>
        <v>5.356117349451228E-3</v>
      </c>
      <c r="AK209" s="17">
        <f t="shared" si="252"/>
        <v>4.7460122004667872E-3</v>
      </c>
      <c r="AL209" s="17">
        <f t="shared" si="253"/>
        <v>3.7709503390856707E-4</v>
      </c>
      <c r="AM209" s="17">
        <f t="shared" si="254"/>
        <v>2.5178071342618041E-2</v>
      </c>
      <c r="AN209" s="17">
        <f t="shared" si="255"/>
        <v>2.8310294010363127E-2</v>
      </c>
      <c r="AO209" s="17">
        <f t="shared" si="256"/>
        <v>1.5916086979954214E-2</v>
      </c>
      <c r="AP209" s="17">
        <f t="shared" si="257"/>
        <v>5.9653642749344874E-3</v>
      </c>
      <c r="AQ209" s="17">
        <f t="shared" si="258"/>
        <v>1.6768680790141836E-3</v>
      </c>
      <c r="AR209" s="17">
        <f t="shared" si="259"/>
        <v>3.4090388604684515E-4</v>
      </c>
      <c r="AS209" s="17">
        <f t="shared" si="260"/>
        <v>9.0621651663250181E-4</v>
      </c>
      <c r="AT209" s="17">
        <f t="shared" si="261"/>
        <v>1.2044866729748818E-3</v>
      </c>
      <c r="AU209" s="17">
        <f t="shared" si="262"/>
        <v>1.067285884956224E-3</v>
      </c>
      <c r="AV209" s="17">
        <f t="shared" si="263"/>
        <v>7.0928503348239897E-4</v>
      </c>
      <c r="AW209" s="17">
        <f t="shared" si="264"/>
        <v>3.1309076201978851E-5</v>
      </c>
      <c r="AX209" s="17">
        <f t="shared" si="265"/>
        <v>1.1155042541079845E-2</v>
      </c>
      <c r="AY209" s="17">
        <f t="shared" si="266"/>
        <v>1.254276110901039E-2</v>
      </c>
      <c r="AZ209" s="17">
        <f t="shared" si="267"/>
        <v>7.0515578787956135E-3</v>
      </c>
      <c r="BA209" s="17">
        <f t="shared" si="268"/>
        <v>2.6429304832136053E-3</v>
      </c>
      <c r="BB209" s="17">
        <f t="shared" si="269"/>
        <v>7.4292961135271121E-4</v>
      </c>
      <c r="BC209" s="17">
        <f t="shared" si="270"/>
        <v>1.6707042759704147E-4</v>
      </c>
      <c r="BD209" s="17">
        <f t="shared" si="271"/>
        <v>6.388554754606013E-5</v>
      </c>
      <c r="BE209" s="17">
        <f t="shared" si="272"/>
        <v>1.6982539868259285E-4</v>
      </c>
      <c r="BF209" s="17">
        <f t="shared" si="273"/>
        <v>2.2572136535973261E-4</v>
      </c>
      <c r="BG209" s="17">
        <f t="shared" si="274"/>
        <v>2.0000987357251838E-4</v>
      </c>
      <c r="BH209" s="17">
        <f t="shared" si="275"/>
        <v>1.3292034671620603E-4</v>
      </c>
      <c r="BI209" s="17">
        <f t="shared" si="276"/>
        <v>7.0667785567098154E-5</v>
      </c>
      <c r="BJ209" s="18">
        <f t="shared" si="277"/>
        <v>0.68090270523099905</v>
      </c>
      <c r="BK209" s="18">
        <f t="shared" si="278"/>
        <v>0.17459103735410203</v>
      </c>
      <c r="BL209" s="18">
        <f t="shared" si="279"/>
        <v>0.13235938851198906</v>
      </c>
      <c r="BM209" s="18">
        <f t="shared" si="280"/>
        <v>0.70902864354302964</v>
      </c>
      <c r="BN209" s="18">
        <f t="shared" si="281"/>
        <v>0.27170588262913314</v>
      </c>
    </row>
    <row r="210" spans="1:66" x14ac:dyDescent="0.25">
      <c r="A210" t="s">
        <v>145</v>
      </c>
      <c r="B210" t="s">
        <v>366</v>
      </c>
      <c r="C210" t="s">
        <v>391</v>
      </c>
      <c r="D210" s="15">
        <v>44229</v>
      </c>
      <c r="E210" s="14">
        <f>VLOOKUP(A210,home!$A$2:$E$405,3,FALSE)</f>
        <v>1.4345794392523401</v>
      </c>
      <c r="F210" s="14">
        <f>VLOOKUP(B210,home!$B$2:$E$405,3,FALSE)</f>
        <v>1.39</v>
      </c>
      <c r="G210" s="14">
        <f>VLOOKUP(C210,away!$B$2:$E$405,4,FALSE)</f>
        <v>1.66</v>
      </c>
      <c r="H210" s="14">
        <f>VLOOKUP(A210,away!$A$2:$E$405,3,FALSE)</f>
        <v>1.2757009345794399</v>
      </c>
      <c r="I210" s="14">
        <f>VLOOKUP(C210,away!$B$2:$E$405,3,FALSE)</f>
        <v>0.87</v>
      </c>
      <c r="J210" s="14">
        <f>VLOOKUP(B210,home!$B$2:$E$405,4,FALSE)</f>
        <v>0.87</v>
      </c>
      <c r="K210" s="16">
        <f t="shared" si="282"/>
        <v>3.3101485981308492</v>
      </c>
      <c r="L210" s="16">
        <f t="shared" si="283"/>
        <v>0.96557803738317793</v>
      </c>
      <c r="M210" s="17">
        <f t="shared" si="228"/>
        <v>1.3901943402151231E-2</v>
      </c>
      <c r="N210" s="17">
        <f t="shared" si="229"/>
        <v>4.6017498463925305E-2</v>
      </c>
      <c r="O210" s="17">
        <f t="shared" si="230"/>
        <v>1.3423411226061202E-2</v>
      </c>
      <c r="P210" s="17">
        <f t="shared" si="231"/>
        <v>4.4433485852080394E-2</v>
      </c>
      <c r="Q210" s="17">
        <f t="shared" si="232"/>
        <v>7.6162379014925438E-2</v>
      </c>
      <c r="R210" s="17">
        <f t="shared" si="233"/>
        <v>6.4806755333237471E-3</v>
      </c>
      <c r="S210" s="17">
        <f t="shared" si="234"/>
        <v>3.5504652260732024E-2</v>
      </c>
      <c r="T210" s="17">
        <f t="shared" si="235"/>
        <v>7.3540720451665431E-2</v>
      </c>
      <c r="U210" s="17">
        <f t="shared" si="236"/>
        <v>2.1451999031572494E-2</v>
      </c>
      <c r="V210" s="17">
        <f t="shared" si="237"/>
        <v>1.2608912279976216E-2</v>
      </c>
      <c r="W210" s="17">
        <f t="shared" si="238"/>
        <v>8.4036264042188613E-2</v>
      </c>
      <c r="X210" s="17">
        <f t="shared" si="239"/>
        <v>8.1143570902870998E-2</v>
      </c>
      <c r="Y210" s="17">
        <f t="shared" si="240"/>
        <v>3.9175224969328459E-2</v>
      </c>
      <c r="Z210" s="17">
        <f t="shared" si="241"/>
        <v>2.0858659874613081E-3</v>
      </c>
      <c r="AA210" s="17">
        <f t="shared" si="242"/>
        <v>6.9045263742838689E-3</v>
      </c>
      <c r="AB210" s="17">
        <f t="shared" si="243"/>
        <v>1.1427504149296615E-2</v>
      </c>
      <c r="AC210" s="17">
        <f t="shared" si="244"/>
        <v>2.5187931877376489E-3</v>
      </c>
      <c r="AD210" s="17">
        <f t="shared" si="245"/>
        <v>6.9543130402851136E-2</v>
      </c>
      <c r="AE210" s="17">
        <f t="shared" si="246"/>
        <v>6.7149319367867402E-2</v>
      </c>
      <c r="AF210" s="17">
        <f t="shared" si="247"/>
        <v>3.2418954003420812E-2</v>
      </c>
      <c r="AG210" s="17">
        <f t="shared" si="248"/>
        <v>1.0434343326879531E-2</v>
      </c>
      <c r="AH210" s="17">
        <f t="shared" si="249"/>
        <v>5.0351659660430358E-4</v>
      </c>
      <c r="AI210" s="17">
        <f t="shared" si="250"/>
        <v>1.6667147563853516E-3</v>
      </c>
      <c r="AJ210" s="17">
        <f t="shared" si="251"/>
        <v>2.7585367571664864E-3</v>
      </c>
      <c r="AK210" s="17">
        <f t="shared" si="252"/>
        <v>3.0437221932090208E-3</v>
      </c>
      <c r="AL210" s="17">
        <f t="shared" si="253"/>
        <v>3.2202335525071611E-4</v>
      </c>
      <c r="AM210" s="17">
        <f t="shared" si="254"/>
        <v>4.6039619122525723E-2</v>
      </c>
      <c r="AN210" s="17">
        <f t="shared" si="255"/>
        <v>4.4454845074197405E-2</v>
      </c>
      <c r="AO210" s="17">
        <f t="shared" si="256"/>
        <v>2.1462311029458385E-2</v>
      </c>
      <c r="AP210" s="17">
        <f t="shared" si="257"/>
        <v>6.9078453871772539E-3</v>
      </c>
      <c r="AQ210" s="17">
        <f t="shared" si="258"/>
        <v>1.6675159478742626E-3</v>
      </c>
      <c r="AR210" s="17">
        <f t="shared" si="259"/>
        <v>9.7236913427808166E-5</v>
      </c>
      <c r="AS210" s="17">
        <f t="shared" si="260"/>
        <v>3.2186863266962996E-4</v>
      </c>
      <c r="AT210" s="17">
        <f t="shared" si="261"/>
        <v>5.3271650160683455E-4</v>
      </c>
      <c r="AU210" s="17">
        <f t="shared" si="262"/>
        <v>5.877902603316778E-4</v>
      </c>
      <c r="AV210" s="17">
        <f t="shared" si="263"/>
        <v>4.8641827655796757E-4</v>
      </c>
      <c r="AW210" s="17">
        <f t="shared" si="264"/>
        <v>2.8590367599168396E-5</v>
      </c>
      <c r="AX210" s="17">
        <f t="shared" si="265"/>
        <v>2.5399663449484449E-2</v>
      </c>
      <c r="AY210" s="17">
        <f t="shared" si="266"/>
        <v>2.4525357183746429E-2</v>
      </c>
      <c r="AZ210" s="17">
        <f t="shared" si="267"/>
        <v>1.1840573127801651E-2</v>
      </c>
      <c r="BA210" s="17">
        <f t="shared" si="268"/>
        <v>3.8109991207449052E-3</v>
      </c>
      <c r="BB210" s="17">
        <f t="shared" si="269"/>
        <v>9.199542628694705E-4</v>
      </c>
      <c r="BC210" s="17">
        <f t="shared" si="270"/>
        <v>1.7765752632475834E-4</v>
      </c>
      <c r="BD210" s="17">
        <f t="shared" si="271"/>
        <v>1.5648304671470161E-5</v>
      </c>
      <c r="BE210" s="17">
        <f t="shared" si="272"/>
        <v>5.1798213771391371E-5</v>
      </c>
      <c r="BF210" s="17">
        <f t="shared" si="273"/>
        <v>8.572989235052662E-5</v>
      </c>
      <c r="BG210" s="17">
        <f t="shared" si="274"/>
        <v>9.4592894327334755E-5</v>
      </c>
      <c r="BH210" s="17">
        <f t="shared" si="275"/>
        <v>7.8279134137691677E-5</v>
      </c>
      <c r="BI210" s="17">
        <f t="shared" si="276"/>
        <v>5.1823113225755379E-5</v>
      </c>
      <c r="BJ210" s="18">
        <f t="shared" si="277"/>
        <v>0.76682774617812766</v>
      </c>
      <c r="BK210" s="18">
        <f t="shared" si="278"/>
        <v>0.13381516752167466</v>
      </c>
      <c r="BL210" s="18">
        <f t="shared" si="279"/>
        <v>7.0064508754981172E-2</v>
      </c>
      <c r="BM210" s="18">
        <f t="shared" si="280"/>
        <v>0.74787712813363016</v>
      </c>
      <c r="BN210" s="18">
        <f t="shared" si="281"/>
        <v>0.20041939349246732</v>
      </c>
    </row>
    <row r="211" spans="1:66" x14ac:dyDescent="0.25">
      <c r="A211" t="s">
        <v>145</v>
      </c>
      <c r="B211" t="s">
        <v>375</v>
      </c>
      <c r="C211" t="s">
        <v>148</v>
      </c>
      <c r="D211" s="15">
        <v>44229</v>
      </c>
      <c r="E211" s="14">
        <f>VLOOKUP(A211,home!$A$2:$E$405,3,FALSE)</f>
        <v>1.4345794392523401</v>
      </c>
      <c r="F211" s="14">
        <f>VLOOKUP(B211,home!$B$2:$E$405,3,FALSE)</f>
        <v>0.84</v>
      </c>
      <c r="G211" s="14">
        <f>VLOOKUP(C211,away!$B$2:$E$405,4,FALSE)</f>
        <v>1.01</v>
      </c>
      <c r="H211" s="14">
        <f>VLOOKUP(A211,away!$A$2:$E$405,3,FALSE)</f>
        <v>1.2757009345794399</v>
      </c>
      <c r="I211" s="14">
        <f>VLOOKUP(C211,away!$B$2:$E$405,3,FALSE)</f>
        <v>0.89</v>
      </c>
      <c r="J211" s="14">
        <f>VLOOKUP(B211,home!$B$2:$E$405,4,FALSE)</f>
        <v>0.63</v>
      </c>
      <c r="K211" s="16">
        <f t="shared" si="282"/>
        <v>1.2170971962616854</v>
      </c>
      <c r="L211" s="16">
        <f t="shared" si="283"/>
        <v>0.715285514018692</v>
      </c>
      <c r="M211" s="17">
        <f t="shared" si="228"/>
        <v>0.14480276407740211</v>
      </c>
      <c r="N211" s="17">
        <f t="shared" si="229"/>
        <v>0.17623903816954842</v>
      </c>
      <c r="O211" s="17">
        <f t="shared" si="230"/>
        <v>0.10357531953443196</v>
      </c>
      <c r="P211" s="17">
        <f t="shared" si="231"/>
        <v>0.12606123100726532</v>
      </c>
      <c r="Q211" s="17">
        <f t="shared" si="232"/>
        <v>0.10725001961400676</v>
      </c>
      <c r="R211" s="17">
        <f t="shared" si="233"/>
        <v>3.7042962836418211E-2</v>
      </c>
      <c r="S211" s="17">
        <f t="shared" si="234"/>
        <v>2.7436344299637445E-2</v>
      </c>
      <c r="T211" s="17">
        <f t="shared" si="235"/>
        <v>7.6714385408119631E-2</v>
      </c>
      <c r="U211" s="17">
        <f t="shared" si="236"/>
        <v>4.5084886209430415E-2</v>
      </c>
      <c r="V211" s="17">
        <f t="shared" si="237"/>
        <v>2.6539236616771656E-3</v>
      </c>
      <c r="W211" s="17">
        <f t="shared" si="238"/>
        <v>4.3511232723739475E-2</v>
      </c>
      <c r="X211" s="17">
        <f t="shared" si="239"/>
        <v>3.1122954464386923E-2</v>
      </c>
      <c r="Y211" s="17">
        <f t="shared" si="240"/>
        <v>1.1130899240919671E-2</v>
      </c>
      <c r="Z211" s="17">
        <f t="shared" si="241"/>
        <v>8.8320982377409034E-3</v>
      </c>
      <c r="AA211" s="17">
        <f t="shared" si="242"/>
        <v>1.0749522002262228E-2</v>
      </c>
      <c r="AB211" s="17">
        <f t="shared" si="243"/>
        <v>6.5416065450533281E-3</v>
      </c>
      <c r="AC211" s="17">
        <f t="shared" si="244"/>
        <v>1.4440197581945863E-4</v>
      </c>
      <c r="AD211" s="17">
        <f t="shared" si="245"/>
        <v>1.3239349838488257E-2</v>
      </c>
      <c r="AE211" s="17">
        <f t="shared" si="246"/>
        <v>9.4699151544963608E-3</v>
      </c>
      <c r="AF211" s="17">
        <f t="shared" si="247"/>
        <v>3.3868465644986642E-3</v>
      </c>
      <c r="AG211" s="17">
        <f t="shared" si="248"/>
        <v>8.0752076192995635E-4</v>
      </c>
      <c r="AH211" s="17">
        <f t="shared" si="249"/>
        <v>1.5793679819615214E-3</v>
      </c>
      <c r="AI211" s="17">
        <f t="shared" si="250"/>
        <v>1.9222443427108439E-3</v>
      </c>
      <c r="AJ211" s="17">
        <f t="shared" si="251"/>
        <v>1.1697791000216272E-3</v>
      </c>
      <c r="AK211" s="17">
        <f t="shared" si="252"/>
        <v>4.7457828762728009E-4</v>
      </c>
      <c r="AL211" s="17">
        <f t="shared" si="253"/>
        <v>5.0284926389808142E-6</v>
      </c>
      <c r="AM211" s="17">
        <f t="shared" si="254"/>
        <v>3.2227151137503274E-3</v>
      </c>
      <c r="AN211" s="17">
        <f t="shared" si="255"/>
        <v>2.3051614366747107E-3</v>
      </c>
      <c r="AO211" s="17">
        <f t="shared" si="256"/>
        <v>8.2442429156396831E-4</v>
      </c>
      <c r="AP211" s="17">
        <f t="shared" si="257"/>
        <v>1.9656625105360975E-4</v>
      </c>
      <c r="AQ211" s="17">
        <f t="shared" si="258"/>
        <v>3.5150247980902123E-5</v>
      </c>
      <c r="AR211" s="17">
        <f t="shared" si="259"/>
        <v>2.2593980776040227E-4</v>
      </c>
      <c r="AS211" s="17">
        <f t="shared" si="260"/>
        <v>2.7499070654908982E-4</v>
      </c>
      <c r="AT211" s="17">
        <f t="shared" si="261"/>
        <v>1.6734520896945855E-4</v>
      </c>
      <c r="AU211" s="17">
        <f t="shared" si="262"/>
        <v>6.7891794881517965E-5</v>
      </c>
      <c r="AV211" s="17">
        <f t="shared" si="263"/>
        <v>2.0657728299867245E-5</v>
      </c>
      <c r="AW211" s="17">
        <f t="shared" si="264"/>
        <v>1.2160180171431387E-7</v>
      </c>
      <c r="AX211" s="17">
        <f t="shared" si="265"/>
        <v>6.5372625488261391E-4</v>
      </c>
      <c r="AY211" s="17">
        <f t="shared" si="266"/>
        <v>4.6760092025122492E-4</v>
      </c>
      <c r="AZ211" s="17">
        <f t="shared" si="267"/>
        <v>1.6723408229875539E-4</v>
      </c>
      <c r="BA211" s="17">
        <f t="shared" si="268"/>
        <v>3.9873372172836511E-5</v>
      </c>
      <c r="BB211" s="17">
        <f t="shared" si="269"/>
        <v>7.1302113775764915E-6</v>
      </c>
      <c r="BC211" s="17">
        <f t="shared" si="270"/>
        <v>1.0200273820543456E-6</v>
      </c>
      <c r="BD211" s="17">
        <f t="shared" si="271"/>
        <v>2.6935245255197294E-5</v>
      </c>
      <c r="BE211" s="17">
        <f t="shared" si="272"/>
        <v>3.2782811480721492E-5</v>
      </c>
      <c r="BF211" s="17">
        <f t="shared" si="273"/>
        <v>1.9949933969380762E-5</v>
      </c>
      <c r="BG211" s="17">
        <f t="shared" si="274"/>
        <v>8.093669566579695E-6</v>
      </c>
      <c r="BH211" s="17">
        <f t="shared" si="275"/>
        <v>2.4626956342381698E-6</v>
      </c>
      <c r="BI211" s="17">
        <f t="shared" si="276"/>
        <v>5.9946799033543327E-7</v>
      </c>
      <c r="BJ211" s="18">
        <f t="shared" si="277"/>
        <v>0.48079276414952266</v>
      </c>
      <c r="BK211" s="18">
        <f t="shared" si="278"/>
        <v>0.30157129443469166</v>
      </c>
      <c r="BL211" s="18">
        <f t="shared" si="279"/>
        <v>0.20898791591027424</v>
      </c>
      <c r="BM211" s="18">
        <f t="shared" si="280"/>
        <v>0.30474525817470716</v>
      </c>
      <c r="BN211" s="18">
        <f t="shared" si="281"/>
        <v>0.69497133523907273</v>
      </c>
    </row>
    <row r="212" spans="1:66" x14ac:dyDescent="0.25">
      <c r="A212" t="s">
        <v>145</v>
      </c>
      <c r="B212" t="s">
        <v>423</v>
      </c>
      <c r="C212" t="s">
        <v>425</v>
      </c>
      <c r="D212" s="15">
        <v>44229</v>
      </c>
      <c r="E212" s="14">
        <f>VLOOKUP(A212,home!$A$2:$E$405,3,FALSE)</f>
        <v>1.4345794392523401</v>
      </c>
      <c r="F212" s="14">
        <f>VLOOKUP(B212,home!$B$2:$E$405,3,FALSE)</f>
        <v>0.93</v>
      </c>
      <c r="G212" s="14">
        <f>VLOOKUP(C212,away!$B$2:$E$405,4,FALSE)</f>
        <v>0.77</v>
      </c>
      <c r="H212" s="14">
        <f>VLOOKUP(A212,away!$A$2:$E$405,3,FALSE)</f>
        <v>1.2757009345794399</v>
      </c>
      <c r="I212" s="14">
        <f>VLOOKUP(C212,away!$B$2:$E$405,3,FALSE)</f>
        <v>0.85</v>
      </c>
      <c r="J212" s="14">
        <f>VLOOKUP(B212,home!$B$2:$E$405,4,FALSE)</f>
        <v>0.7</v>
      </c>
      <c r="K212" s="16">
        <f t="shared" si="282"/>
        <v>1.0273023364486007</v>
      </c>
      <c r="L212" s="16">
        <f t="shared" si="283"/>
        <v>0.75904205607476671</v>
      </c>
      <c r="M212" s="17">
        <f t="shared" si="228"/>
        <v>0.1675716274554741</v>
      </c>
      <c r="N212" s="17">
        <f t="shared" si="229"/>
        <v>0.17214672440750303</v>
      </c>
      <c r="O212" s="17">
        <f t="shared" si="230"/>
        <v>0.12719391264359789</v>
      </c>
      <c r="P212" s="17">
        <f t="shared" si="231"/>
        <v>0.13066660364080732</v>
      </c>
      <c r="Q212" s="17">
        <f t="shared" si="232"/>
        <v>8.8423366097900608E-2</v>
      </c>
      <c r="R212" s="17">
        <f t="shared" si="233"/>
        <v>4.8272764486595392E-2</v>
      </c>
      <c r="S212" s="17">
        <f t="shared" si="234"/>
        <v>2.5472333184149196E-2</v>
      </c>
      <c r="T212" s="17">
        <f t="shared" si="235"/>
        <v>6.7117053608002297E-2</v>
      </c>
      <c r="U212" s="17">
        <f t="shared" si="236"/>
        <v>4.9590723743912483E-2</v>
      </c>
      <c r="V212" s="17">
        <f t="shared" si="237"/>
        <v>2.2069390163480329E-3</v>
      </c>
      <c r="W212" s="17">
        <f t="shared" si="238"/>
        <v>3.027917686300776E-2</v>
      </c>
      <c r="X212" s="17">
        <f t="shared" si="239"/>
        <v>2.2983168662348917E-2</v>
      </c>
      <c r="Y212" s="17">
        <f t="shared" si="240"/>
        <v>8.7225957982912314E-3</v>
      </c>
      <c r="Z212" s="17">
        <f t="shared" si="241"/>
        <v>1.2213686136106119E-2</v>
      </c>
      <c r="AA212" s="17">
        <f t="shared" si="242"/>
        <v>1.2547148304271697E-2</v>
      </c>
      <c r="AB212" s="17">
        <f t="shared" si="243"/>
        <v>6.4448573843727064E-3</v>
      </c>
      <c r="AC212" s="17">
        <f t="shared" si="244"/>
        <v>1.0755595610346014E-4</v>
      </c>
      <c r="AD212" s="17">
        <f t="shared" si="245"/>
        <v>7.7764672842770711E-3</v>
      </c>
      <c r="AE212" s="17">
        <f t="shared" si="246"/>
        <v>5.9026657164558249E-3</v>
      </c>
      <c r="AF212" s="17">
        <f t="shared" si="247"/>
        <v>2.240185760870332E-3</v>
      </c>
      <c r="AG212" s="17">
        <f t="shared" si="248"/>
        <v>5.667984019734777E-4</v>
      </c>
      <c r="AH212" s="17">
        <f t="shared" si="249"/>
        <v>2.3176753592504653E-3</v>
      </c>
      <c r="AI212" s="17">
        <f t="shared" si="250"/>
        <v>2.3809533116873529E-3</v>
      </c>
      <c r="AJ212" s="17">
        <f t="shared" si="251"/>
        <v>1.2229794500357254E-3</v>
      </c>
      <c r="AK212" s="17">
        <f t="shared" si="252"/>
        <v>4.1878988215010847E-4</v>
      </c>
      <c r="AL212" s="17">
        <f t="shared" si="253"/>
        <v>3.3547377199313102E-6</v>
      </c>
      <c r="AM212" s="17">
        <f t="shared" si="254"/>
        <v>1.5977566020907881E-3</v>
      </c>
      <c r="AN212" s="17">
        <f t="shared" si="255"/>
        <v>1.2127644563580248E-3</v>
      </c>
      <c r="AO212" s="17">
        <f t="shared" si="256"/>
        <v>4.6026961324419579E-4</v>
      </c>
      <c r="AP212" s="17">
        <f t="shared" si="257"/>
        <v>1.1645466452853739E-4</v>
      </c>
      <c r="AQ212" s="17">
        <f t="shared" si="258"/>
        <v>2.209849700080955E-5</v>
      </c>
      <c r="AR212" s="17">
        <f t="shared" si="259"/>
        <v>3.5184261399985942E-4</v>
      </c>
      <c r="AS212" s="17">
        <f t="shared" si="260"/>
        <v>3.6144873942423869E-4</v>
      </c>
      <c r="AT212" s="17">
        <f t="shared" si="261"/>
        <v>1.8565856725846094E-4</v>
      </c>
      <c r="AU212" s="17">
        <f t="shared" si="262"/>
        <v>6.357582664210553E-5</v>
      </c>
      <c r="AV212" s="17">
        <f t="shared" si="263"/>
        <v>1.632789881277155E-5</v>
      </c>
      <c r="AW212" s="17">
        <f t="shared" si="264"/>
        <v>7.266414809949547E-8</v>
      </c>
      <c r="AX212" s="17">
        <f t="shared" si="265"/>
        <v>2.7356318173400723E-4</v>
      </c>
      <c r="AY212" s="17">
        <f t="shared" si="266"/>
        <v>2.0764595992973591E-4</v>
      </c>
      <c r="AZ212" s="17">
        <f t="shared" si="267"/>
        <v>7.8806008180342665E-5</v>
      </c>
      <c r="BA212" s="17">
        <f t="shared" si="268"/>
        <v>1.9939024826750732E-5</v>
      </c>
      <c r="BB212" s="17">
        <f t="shared" si="269"/>
        <v>3.783639600155673E-6</v>
      </c>
      <c r="BC212" s="17">
        <f t="shared" si="270"/>
        <v>5.7438831630961418E-7</v>
      </c>
      <c r="BD212" s="17">
        <f t="shared" si="271"/>
        <v>4.4510556857528946E-5</v>
      </c>
      <c r="BE212" s="17">
        <f t="shared" si="272"/>
        <v>4.5725799056367772E-5</v>
      </c>
      <c r="BF212" s="17">
        <f t="shared" si="273"/>
        <v>2.3487110103292915E-5</v>
      </c>
      <c r="BG212" s="17">
        <f t="shared" si="274"/>
        <v>8.0427876951794501E-6</v>
      </c>
      <c r="BH212" s="17">
        <f t="shared" si="275"/>
        <v>2.0655936477044761E-6</v>
      </c>
      <c r="BI212" s="17">
        <f t="shared" si="276"/>
        <v>4.2439783608803928E-7</v>
      </c>
      <c r="BJ212" s="18">
        <f t="shared" si="277"/>
        <v>0.41015185863644005</v>
      </c>
      <c r="BK212" s="18">
        <f t="shared" si="278"/>
        <v>0.32623605995053184</v>
      </c>
      <c r="BL212" s="18">
        <f t="shared" si="279"/>
        <v>0.25149291445720739</v>
      </c>
      <c r="BM212" s="18">
        <f t="shared" si="280"/>
        <v>0.26561194715262548</v>
      </c>
      <c r="BN212" s="18">
        <f t="shared" si="281"/>
        <v>0.73427499873187829</v>
      </c>
    </row>
    <row r="213" spans="1:66" x14ac:dyDescent="0.25">
      <c r="A213" t="s">
        <v>145</v>
      </c>
      <c r="B213" t="s">
        <v>427</v>
      </c>
      <c r="C213" t="s">
        <v>349</v>
      </c>
      <c r="D213" s="15">
        <v>44229</v>
      </c>
      <c r="E213" s="14">
        <f>VLOOKUP(A213,home!$A$2:$E$405,3,FALSE)</f>
        <v>1.4345794392523401</v>
      </c>
      <c r="F213" s="14">
        <f>VLOOKUP(B213,home!$B$2:$E$405,3,FALSE)</f>
        <v>1.25</v>
      </c>
      <c r="G213" s="14">
        <f>VLOOKUP(C213,away!$B$2:$E$405,4,FALSE)</f>
        <v>0.8</v>
      </c>
      <c r="H213" s="14">
        <f>VLOOKUP(A213,away!$A$2:$E$405,3,FALSE)</f>
        <v>1.2757009345794399</v>
      </c>
      <c r="I213" s="14">
        <f>VLOOKUP(C213,away!$B$2:$E$405,3,FALSE)</f>
        <v>0.91</v>
      </c>
      <c r="J213" s="14">
        <f>VLOOKUP(B213,home!$B$2:$E$405,4,FALSE)</f>
        <v>0.63</v>
      </c>
      <c r="K213" s="16">
        <f t="shared" si="282"/>
        <v>1.4345794392523403</v>
      </c>
      <c r="L213" s="16">
        <f t="shared" si="283"/>
        <v>0.73135934579439299</v>
      </c>
      <c r="M213" s="17">
        <f t="shared" si="228"/>
        <v>0.11464225962430045</v>
      </c>
      <c r="N213" s="17">
        <f t="shared" si="229"/>
        <v>0.16446342852645018</v>
      </c>
      <c r="O213" s="17">
        <f t="shared" si="230"/>
        <v>8.3844687999219333E-2</v>
      </c>
      <c r="P213" s="17">
        <f t="shared" si="231"/>
        <v>0.1202818654942075</v>
      </c>
      <c r="Q213" s="17">
        <f t="shared" si="232"/>
        <v>0.11796792653649614</v>
      </c>
      <c r="R213" s="17">
        <f t="shared" si="233"/>
        <v>3.0660298081722021E-2</v>
      </c>
      <c r="S213" s="17">
        <f t="shared" si="234"/>
        <v>3.1549725236966489E-2</v>
      </c>
      <c r="T213" s="17">
        <f t="shared" si="235"/>
        <v>8.627694557645281E-2</v>
      </c>
      <c r="U213" s="17">
        <f t="shared" si="236"/>
        <v>4.398463322938638E-2</v>
      </c>
      <c r="V213" s="17">
        <f t="shared" si="237"/>
        <v>3.6779726000287258E-3</v>
      </c>
      <c r="W213" s="17">
        <f t="shared" si="238"/>
        <v>5.6411453966829318E-2</v>
      </c>
      <c r="X213" s="17">
        <f t="shared" si="239"/>
        <v>4.1257044068490803E-2</v>
      </c>
      <c r="Y213" s="17">
        <f t="shared" si="240"/>
        <v>1.5086862379670937E-2</v>
      </c>
      <c r="Z213" s="17">
        <f t="shared" si="241"/>
        <v>7.4745651823031013E-3</v>
      </c>
      <c r="AA213" s="17">
        <f t="shared" si="242"/>
        <v>1.0722857527883449E-2</v>
      </c>
      <c r="AB213" s="17">
        <f t="shared" si="243"/>
        <v>7.6913954697668888E-3</v>
      </c>
      <c r="AC213" s="17">
        <f t="shared" si="244"/>
        <v>2.4118146256549712E-4</v>
      </c>
      <c r="AD213" s="17">
        <f t="shared" si="245"/>
        <v>2.0231677999785796E-2</v>
      </c>
      <c r="AE213" s="17">
        <f t="shared" si="246"/>
        <v>1.479662678624615E-2</v>
      </c>
      <c r="AF213" s="17">
        <f t="shared" si="247"/>
        <v>5.4108256431763882E-3</v>
      </c>
      <c r="AG213" s="17">
        <f t="shared" si="248"/>
        <v>1.3190859675336699E-3</v>
      </c>
      <c r="AH213" s="17">
        <f t="shared" si="249"/>
        <v>1.3666482754566855E-3</v>
      </c>
      <c r="AI213" s="17">
        <f t="shared" si="250"/>
        <v>1.96056551665983E-3</v>
      </c>
      <c r="AJ213" s="17">
        <f t="shared" si="251"/>
        <v>1.4062934897536672E-3</v>
      </c>
      <c r="AK213" s="17">
        <f t="shared" si="252"/>
        <v>6.7247990865167769E-4</v>
      </c>
      <c r="AL213" s="17">
        <f t="shared" si="253"/>
        <v>1.0121836863672647E-5</v>
      </c>
      <c r="AM213" s="17">
        <f t="shared" si="254"/>
        <v>5.8047898560133204E-3</v>
      </c>
      <c r="AN213" s="17">
        <f t="shared" si="255"/>
        <v>4.2453873115678303E-3</v>
      </c>
      <c r="AO213" s="17">
        <f t="shared" si="256"/>
        <v>1.5524518434160326E-3</v>
      </c>
      <c r="AP213" s="17">
        <f t="shared" si="257"/>
        <v>3.7846672152601644E-4</v>
      </c>
      <c r="AQ213" s="17">
        <f t="shared" si="258"/>
        <v>6.9198793465054007E-5</v>
      </c>
      <c r="AR213" s="17">
        <f t="shared" si="259"/>
        <v>1.999021977338075E-4</v>
      </c>
      <c r="AS213" s="17">
        <f t="shared" si="260"/>
        <v>2.86775582730276E-4</v>
      </c>
      <c r="AT213" s="17">
        <f t="shared" si="261"/>
        <v>2.0570117733223128E-4</v>
      </c>
      <c r="AU213" s="17">
        <f t="shared" si="262"/>
        <v>9.8364893210272885E-5</v>
      </c>
      <c r="AV213" s="17">
        <f t="shared" si="263"/>
        <v>3.5278063335927387E-5</v>
      </c>
      <c r="AW213" s="17">
        <f t="shared" si="264"/>
        <v>2.9499336655814315E-7</v>
      </c>
      <c r="AX213" s="17">
        <f t="shared" si="265"/>
        <v>1.3879053627695423E-3</v>
      </c>
      <c r="AY213" s="17">
        <f t="shared" si="266"/>
        <v>1.0150575581396619E-3</v>
      </c>
      <c r="AZ213" s="17">
        <f t="shared" si="267"/>
        <v>3.7118591583233857E-4</v>
      </c>
      <c r="BA213" s="17">
        <f t="shared" si="268"/>
        <v>9.0490096190410613E-5</v>
      </c>
      <c r="BB213" s="17">
        <f t="shared" si="269"/>
        <v>1.6545194387672593E-5</v>
      </c>
      <c r="BC213" s="17">
        <f t="shared" si="270"/>
        <v>2.4200965086818594E-6</v>
      </c>
      <c r="BD213" s="17">
        <f t="shared" si="271"/>
        <v>2.4366723426243135E-5</v>
      </c>
      <c r="BE213" s="17">
        <f t="shared" si="272"/>
        <v>3.495600042923674E-5</v>
      </c>
      <c r="BF213" s="17">
        <f t="shared" si="273"/>
        <v>2.5073579747139508E-5</v>
      </c>
      <c r="BG213" s="17">
        <f t="shared" si="274"/>
        <v>1.1990013991233414E-5</v>
      </c>
      <c r="BH213" s="17">
        <f t="shared" si="275"/>
        <v>4.3001568870428352E-6</v>
      </c>
      <c r="BI213" s="17">
        <f t="shared" si="276"/>
        <v>1.2337833311421994E-6</v>
      </c>
      <c r="BJ213" s="18">
        <f t="shared" si="277"/>
        <v>0.53815577620094868</v>
      </c>
      <c r="BK213" s="18">
        <f t="shared" si="278"/>
        <v>0.27141818381307203</v>
      </c>
      <c r="BL213" s="18">
        <f t="shared" si="279"/>
        <v>0.18323780167065445</v>
      </c>
      <c r="BM213" s="18">
        <f t="shared" si="280"/>
        <v>0.36741109803980965</v>
      </c>
      <c r="BN213" s="18">
        <f t="shared" si="281"/>
        <v>0.63186046626239567</v>
      </c>
    </row>
    <row r="214" spans="1:66" x14ac:dyDescent="0.25">
      <c r="A214" t="s">
        <v>145</v>
      </c>
      <c r="B214" t="s">
        <v>357</v>
      </c>
      <c r="C214" t="s">
        <v>433</v>
      </c>
      <c r="D214" s="15">
        <v>44229</v>
      </c>
      <c r="E214" s="14">
        <f>VLOOKUP(A214,home!$A$2:$E$405,3,FALSE)</f>
        <v>1.4345794392523401</v>
      </c>
      <c r="F214" s="14">
        <f>VLOOKUP(B214,home!$B$2:$E$405,3,FALSE)</f>
        <v>0.52</v>
      </c>
      <c r="G214" s="14">
        <f>VLOOKUP(C214,away!$B$2:$E$405,4,FALSE)</f>
        <v>0.7</v>
      </c>
      <c r="H214" s="14">
        <f>VLOOKUP(A214,away!$A$2:$E$405,3,FALSE)</f>
        <v>1.2757009345794399</v>
      </c>
      <c r="I214" s="14">
        <f>VLOOKUP(C214,away!$B$2:$E$405,3,FALSE)</f>
        <v>0.61</v>
      </c>
      <c r="J214" s="14">
        <f>VLOOKUP(B214,home!$B$2:$E$405,4,FALSE)</f>
        <v>0.59</v>
      </c>
      <c r="K214" s="16">
        <f t="shared" si="282"/>
        <v>0.52218691588785182</v>
      </c>
      <c r="L214" s="16">
        <f t="shared" si="283"/>
        <v>0.45912476635514038</v>
      </c>
      <c r="M214" s="17">
        <f t="shared" si="228"/>
        <v>0.37481913266962669</v>
      </c>
      <c r="N214" s="17">
        <f t="shared" si="229"/>
        <v>0.19572564690451194</v>
      </c>
      <c r="O214" s="17">
        <f t="shared" si="230"/>
        <v>0.1720887467123787</v>
      </c>
      <c r="P214" s="17">
        <f t="shared" si="231"/>
        <v>8.9862491904742742E-2</v>
      </c>
      <c r="Q214" s="17">
        <f t="shared" si="232"/>
        <v>5.1102685958610866E-2</v>
      </c>
      <c r="R214" s="17">
        <f t="shared" si="233"/>
        <v>3.9505102813334907E-2</v>
      </c>
      <c r="S214" s="17">
        <f t="shared" si="234"/>
        <v>5.3861094241736997E-3</v>
      </c>
      <c r="T214" s="17">
        <f t="shared" si="235"/>
        <v>2.3462508750867327E-2</v>
      </c>
      <c r="U214" s="17">
        <f t="shared" si="236"/>
        <v>2.0629047799927854E-2</v>
      </c>
      <c r="V214" s="17">
        <f t="shared" si="237"/>
        <v>1.4347933957151881E-4</v>
      </c>
      <c r="W214" s="17">
        <f t="shared" si="238"/>
        <v>8.8950513247708137E-3</v>
      </c>
      <c r="X214" s="17">
        <f t="shared" si="239"/>
        <v>4.083938361202381E-3</v>
      </c>
      <c r="Y214" s="17">
        <f t="shared" si="240"/>
        <v>9.3751862294791919E-4</v>
      </c>
      <c r="Z214" s="17">
        <f t="shared" si="241"/>
        <v>6.045923699669397E-3</v>
      </c>
      <c r="AA214" s="17">
        <f t="shared" si="242"/>
        <v>3.1571022504236334E-3</v>
      </c>
      <c r="AB214" s="17">
        <f t="shared" si="243"/>
        <v>8.2429874364565656E-4</v>
      </c>
      <c r="AC214" s="17">
        <f t="shared" si="244"/>
        <v>2.1499387749550853E-6</v>
      </c>
      <c r="AD214" s="17">
        <f t="shared" si="245"/>
        <v>1.1612198544865553E-3</v>
      </c>
      <c r="AE214" s="17">
        <f t="shared" si="246"/>
        <v>5.3314479437808972E-4</v>
      </c>
      <c r="AF214" s="17">
        <f t="shared" si="247"/>
        <v>1.2238998957614993E-4</v>
      </c>
      <c r="AG214" s="17">
        <f t="shared" si="248"/>
        <v>1.8730758456119302E-5</v>
      </c>
      <c r="AH214" s="17">
        <f t="shared" si="249"/>
        <v>6.9395832650292913E-4</v>
      </c>
      <c r="AI214" s="17">
        <f t="shared" si="250"/>
        <v>3.623759582712595E-4</v>
      </c>
      <c r="AJ214" s="17">
        <f t="shared" si="251"/>
        <v>9.4613992020786924E-5</v>
      </c>
      <c r="AK214" s="17">
        <f t="shared" si="252"/>
        <v>1.6468729564390849E-5</v>
      </c>
      <c r="AL214" s="17">
        <f t="shared" si="253"/>
        <v>2.0617822188963173E-8</v>
      </c>
      <c r="AM214" s="17">
        <f t="shared" si="254"/>
        <v>1.2127476289641494E-4</v>
      </c>
      <c r="AN214" s="17">
        <f t="shared" si="255"/>
        <v>5.5680247179591549E-5</v>
      </c>
      <c r="AO214" s="17">
        <f t="shared" si="256"/>
        <v>1.2782090238463219E-5</v>
      </c>
      <c r="AP214" s="17">
        <f t="shared" si="257"/>
        <v>1.9561913980882489E-6</v>
      </c>
      <c r="AQ214" s="17">
        <f t="shared" si="258"/>
        <v>2.2453397964830059E-7</v>
      </c>
      <c r="AR214" s="17">
        <f t="shared" si="259"/>
        <v>6.3722690903172317E-5</v>
      </c>
      <c r="AS214" s="17">
        <f t="shared" si="260"/>
        <v>3.3275155434802428E-5</v>
      </c>
      <c r="AT214" s="17">
        <f t="shared" si="261"/>
        <v>8.6879253960941838E-6</v>
      </c>
      <c r="AU214" s="17">
        <f t="shared" si="262"/>
        <v>1.5122403226833886E-6</v>
      </c>
      <c r="AV214" s="17">
        <f t="shared" si="263"/>
        <v>1.974180275458221E-7</v>
      </c>
      <c r="AW214" s="17">
        <f t="shared" si="264"/>
        <v>1.3730836481888187E-10</v>
      </c>
      <c r="AX214" s="17">
        <f t="shared" si="265"/>
        <v>1.0554682401984894E-5</v>
      </c>
      <c r="AY214" s="17">
        <f t="shared" si="266"/>
        <v>4.8459160917640259E-6</v>
      </c>
      <c r="AZ214" s="17">
        <f t="shared" si="267"/>
        <v>1.1124400467038868E-6</v>
      </c>
      <c r="BA214" s="17">
        <f t="shared" si="268"/>
        <v>1.7024959217567451E-7</v>
      </c>
      <c r="BB214" s="17">
        <f t="shared" si="269"/>
        <v>1.954145105742862E-8</v>
      </c>
      <c r="BC214" s="17">
        <f t="shared" si="270"/>
        <v>1.7943928301964654E-9</v>
      </c>
      <c r="BD214" s="17">
        <f t="shared" si="271"/>
        <v>4.8761109287399701E-6</v>
      </c>
      <c r="BE214" s="17">
        <f t="shared" si="272"/>
        <v>2.5462413274057741E-6</v>
      </c>
      <c r="BF214" s="17">
        <f t="shared" si="273"/>
        <v>6.6480695293210543E-7</v>
      </c>
      <c r="BG214" s="17">
        <f t="shared" si="274"/>
        <v>1.157178308041388E-7</v>
      </c>
      <c r="BH214" s="17">
        <f t="shared" si="275"/>
        <v>1.5106584295211371E-8</v>
      </c>
      <c r="BI214" s="17">
        <f t="shared" si="276"/>
        <v>1.5776921325432575E-9</v>
      </c>
      <c r="BJ214" s="18">
        <f t="shared" si="277"/>
        <v>0.28625145776947691</v>
      </c>
      <c r="BK214" s="18">
        <f t="shared" si="278"/>
        <v>0.47021822981080363</v>
      </c>
      <c r="BL214" s="18">
        <f t="shared" si="279"/>
        <v>0.23748733031747077</v>
      </c>
      <c r="BM214" s="18">
        <f t="shared" si="280"/>
        <v>7.68942888554313E-2</v>
      </c>
      <c r="BN214" s="18">
        <f t="shared" si="281"/>
        <v>0.92310380696320582</v>
      </c>
    </row>
    <row r="215" spans="1:66" x14ac:dyDescent="0.25">
      <c r="A215" t="s">
        <v>145</v>
      </c>
      <c r="B215" t="s">
        <v>404</v>
      </c>
      <c r="C215" t="s">
        <v>360</v>
      </c>
      <c r="D215" s="15">
        <v>44229</v>
      </c>
      <c r="E215" s="14">
        <f>VLOOKUP(A215,home!$A$2:$E$405,3,FALSE)</f>
        <v>1.4345794392523401</v>
      </c>
      <c r="F215" s="14">
        <f>VLOOKUP(B215,home!$B$2:$E$405,3,FALSE)</f>
        <v>1.1200000000000001</v>
      </c>
      <c r="G215" s="14">
        <f>VLOOKUP(C215,away!$B$2:$E$405,4,FALSE)</f>
        <v>0.6</v>
      </c>
      <c r="H215" s="14">
        <f>VLOOKUP(A215,away!$A$2:$E$405,3,FALSE)</f>
        <v>1.2757009345794399</v>
      </c>
      <c r="I215" s="14">
        <f>VLOOKUP(C215,away!$B$2:$E$405,3,FALSE)</f>
        <v>1.19</v>
      </c>
      <c r="J215" s="14">
        <f>VLOOKUP(B215,home!$B$2:$E$405,4,FALSE)</f>
        <v>0.63</v>
      </c>
      <c r="K215" s="16">
        <f t="shared" si="282"/>
        <v>0.96403738317757259</v>
      </c>
      <c r="L215" s="16">
        <f t="shared" si="283"/>
        <v>0.95639299065420602</v>
      </c>
      <c r="M215" s="17">
        <f t="shared" si="228"/>
        <v>0.14654387990573572</v>
      </c>
      <c r="N215" s="17">
        <f t="shared" si="229"/>
        <v>0.14127377850501394</v>
      </c>
      <c r="O215" s="17">
        <f t="shared" si="230"/>
        <v>0.14015353956511739</v>
      </c>
      <c r="P215" s="17">
        <f t="shared" si="231"/>
        <v>0.13511325152543013</v>
      </c>
      <c r="Q215" s="17">
        <f t="shared" si="232"/>
        <v>6.8096601870790807E-2</v>
      </c>
      <c r="R215" s="17">
        <f t="shared" si="233"/>
        <v>6.7020931427727595E-2</v>
      </c>
      <c r="S215" s="17">
        <f t="shared" si="234"/>
        <v>3.1143557051848649E-2</v>
      </c>
      <c r="T215" s="17">
        <f t="shared" si="235"/>
        <v>6.512711271659441E-2</v>
      </c>
      <c r="U215" s="17">
        <f t="shared" si="236"/>
        <v>6.4610683351710038E-2</v>
      </c>
      <c r="V215" s="17">
        <f t="shared" si="237"/>
        <v>3.1904795418043969E-3</v>
      </c>
      <c r="W215" s="17">
        <f t="shared" si="238"/>
        <v>2.1882556623600728E-2</v>
      </c>
      <c r="X215" s="17">
        <f t="shared" si="239"/>
        <v>2.0928323772405503E-2</v>
      </c>
      <c r="Y215" s="17">
        <f t="shared" si="240"/>
        <v>1.0007851081035206E-2</v>
      </c>
      <c r="Z215" s="17">
        <f t="shared" si="241"/>
        <v>2.1366116348198294E-2</v>
      </c>
      <c r="AA215" s="17">
        <f t="shared" si="242"/>
        <v>2.0597734892984634E-2</v>
      </c>
      <c r="AB215" s="17">
        <f t="shared" si="243"/>
        <v>9.928493222809141E-3</v>
      </c>
      <c r="AC215" s="17">
        <f t="shared" si="244"/>
        <v>1.8385110363182937E-4</v>
      </c>
      <c r="AD215" s="17">
        <f t="shared" si="245"/>
        <v>5.2739006561627732E-3</v>
      </c>
      <c r="AE215" s="17">
        <f t="shared" si="246"/>
        <v>5.0439216209606941E-3</v>
      </c>
      <c r="AF215" s="17">
        <f t="shared" si="247"/>
        <v>2.4119856418480042E-3</v>
      </c>
      <c r="AG215" s="17">
        <f t="shared" si="248"/>
        <v>7.689353871406726E-4</v>
      </c>
      <c r="AH215" s="17">
        <f t="shared" si="249"/>
        <v>5.1086009782297711E-3</v>
      </c>
      <c r="AI215" s="17">
        <f t="shared" si="250"/>
        <v>4.9248823187510154E-3</v>
      </c>
      <c r="AJ215" s="17">
        <f t="shared" si="251"/>
        <v>2.3738853315131126E-3</v>
      </c>
      <c r="AK215" s="17">
        <f t="shared" si="252"/>
        <v>7.6283806765184198E-4</v>
      </c>
      <c r="AL215" s="17">
        <f t="shared" si="253"/>
        <v>6.7804183768613436E-6</v>
      </c>
      <c r="AM215" s="17">
        <f t="shared" si="254"/>
        <v>1.016847477541129E-3</v>
      </c>
      <c r="AN215" s="17">
        <f t="shared" si="255"/>
        <v>9.7250580008474599E-4</v>
      </c>
      <c r="AO215" s="17">
        <f t="shared" si="256"/>
        <v>4.6504886528580576E-4</v>
      </c>
      <c r="AP215" s="17">
        <f t="shared" si="257"/>
        <v>1.4825649169034562E-4</v>
      </c>
      <c r="AQ215" s="17">
        <f t="shared" si="258"/>
        <v>3.5447867367907513E-5</v>
      </c>
      <c r="AR215" s="17">
        <f t="shared" si="259"/>
        <v>9.7716603352563497E-4</v>
      </c>
      <c r="AS215" s="17">
        <f t="shared" si="260"/>
        <v>9.4202458589006126E-4</v>
      </c>
      <c r="AT215" s="17">
        <f t="shared" si="261"/>
        <v>4.5407345833519552E-4</v>
      </c>
      <c r="AU215" s="17">
        <f t="shared" si="262"/>
        <v>1.4591459618128419E-4</v>
      </c>
      <c r="AV215" s="17">
        <f t="shared" si="263"/>
        <v>3.5166781367504345E-5</v>
      </c>
      <c r="AW215" s="17">
        <f t="shared" si="264"/>
        <v>1.7365378399323336E-7</v>
      </c>
      <c r="AX215" s="17">
        <f t="shared" si="265"/>
        <v>1.6337983022324419E-4</v>
      </c>
      <c r="AY215" s="17">
        <f t="shared" si="266"/>
        <v>1.5625532443978493E-4</v>
      </c>
      <c r="AZ215" s="17">
        <f t="shared" si="267"/>
        <v>7.472074852330458E-5</v>
      </c>
      <c r="BA215" s="17">
        <f t="shared" si="268"/>
        <v>2.3820800048041375E-5</v>
      </c>
      <c r="BB215" s="17">
        <f t="shared" si="269"/>
        <v>5.6955115494305352E-6</v>
      </c>
      <c r="BC215" s="17">
        <f t="shared" si="270"/>
        <v>1.0894294648130886E-6</v>
      </c>
      <c r="BD215" s="17">
        <f t="shared" si="271"/>
        <v>1.5575912419488162E-4</v>
      </c>
      <c r="BE215" s="17">
        <f t="shared" si="272"/>
        <v>1.5015761849486418E-4</v>
      </c>
      <c r="BF215" s="17">
        <f t="shared" si="273"/>
        <v>7.2378778798982569E-5</v>
      </c>
      <c r="BG215" s="17">
        <f t="shared" si="274"/>
        <v>2.3258616170319845E-5</v>
      </c>
      <c r="BH215" s="17">
        <f t="shared" si="275"/>
        <v>5.6055438672916774E-6</v>
      </c>
      <c r="BI215" s="17">
        <f t="shared" si="276"/>
        <v>1.0807907682221923E-6</v>
      </c>
      <c r="BJ215" s="18">
        <f t="shared" si="277"/>
        <v>0.34387803602177131</v>
      </c>
      <c r="BK215" s="18">
        <f t="shared" si="278"/>
        <v>0.31633805487126743</v>
      </c>
      <c r="BL215" s="18">
        <f t="shared" si="279"/>
        <v>0.31844417508408873</v>
      </c>
      <c r="BM215" s="18">
        <f t="shared" si="280"/>
        <v>0.30166831785485448</v>
      </c>
      <c r="BN215" s="18">
        <f t="shared" si="281"/>
        <v>0.6982019827998156</v>
      </c>
    </row>
    <row r="216" spans="1:66" x14ac:dyDescent="0.25">
      <c r="A216" t="s">
        <v>145</v>
      </c>
      <c r="B216" t="s">
        <v>432</v>
      </c>
      <c r="C216" t="s">
        <v>146</v>
      </c>
      <c r="D216" s="15">
        <v>44229</v>
      </c>
      <c r="E216" s="14">
        <f>VLOOKUP(A216,home!$A$2:$E$405,3,FALSE)</f>
        <v>1.4345794392523401</v>
      </c>
      <c r="F216" s="14">
        <f>VLOOKUP(B216,home!$B$2:$E$405,3,FALSE)</f>
        <v>1.66</v>
      </c>
      <c r="G216" s="14">
        <f>VLOOKUP(C216,away!$B$2:$E$405,4,FALSE)</f>
        <v>0.84</v>
      </c>
      <c r="H216" s="14">
        <f>VLOOKUP(A216,away!$A$2:$E$405,3,FALSE)</f>
        <v>1.2757009345794399</v>
      </c>
      <c r="I216" s="14">
        <f>VLOOKUP(C216,away!$B$2:$E$405,3,FALSE)</f>
        <v>0.77</v>
      </c>
      <c r="J216" s="14">
        <f>VLOOKUP(B216,home!$B$2:$E$405,4,FALSE)</f>
        <v>1.96</v>
      </c>
      <c r="K216" s="16">
        <f t="shared" si="282"/>
        <v>2.000377570093463</v>
      </c>
      <c r="L216" s="16">
        <f t="shared" si="283"/>
        <v>1.9252878504672908</v>
      </c>
      <c r="M216" s="17">
        <f t="shared" si="228"/>
        <v>1.9729004417492296E-2</v>
      </c>
      <c r="N216" s="17">
        <f t="shared" si="229"/>
        <v>3.9465457917026429E-2</v>
      </c>
      <c r="O216" s="17">
        <f t="shared" si="230"/>
        <v>3.7984012506813422E-2</v>
      </c>
      <c r="P216" s="17">
        <f t="shared" si="231"/>
        <v>7.5982366640779134E-2</v>
      </c>
      <c r="Q216" s="17">
        <f t="shared" si="232"/>
        <v>3.9472908405343586E-2</v>
      </c>
      <c r="R216" s="17">
        <f t="shared" si="233"/>
        <v>3.6565078895682765E-2</v>
      </c>
      <c r="S216" s="17">
        <f t="shared" si="234"/>
        <v>7.3157772158221543E-2</v>
      </c>
      <c r="T216" s="17">
        <f t="shared" si="235"/>
        <v>7.5996710975416201E-2</v>
      </c>
      <c r="U216" s="17">
        <f t="shared" si="236"/>
        <v>7.314396367162164E-2</v>
      </c>
      <c r="V216" s="17">
        <f t="shared" si="237"/>
        <v>3.1305857829749227E-2</v>
      </c>
      <c r="W216" s="17">
        <f t="shared" si="238"/>
        <v>2.6320240200134345E-2</v>
      </c>
      <c r="X216" s="17">
        <f t="shared" si="239"/>
        <v>5.0674038678699421E-2</v>
      </c>
      <c r="Y216" s="17">
        <f t="shared" si="240"/>
        <v>4.87810555011048E-2</v>
      </c>
      <c r="Z216" s="17">
        <f t="shared" si="241"/>
        <v>2.3466100716411996E-2</v>
      </c>
      <c r="AA216" s="17">
        <f t="shared" si="242"/>
        <v>4.6941061530664692E-2</v>
      </c>
      <c r="AB216" s="17">
        <f t="shared" si="243"/>
        <v>4.6949923301159394E-2</v>
      </c>
      <c r="AC216" s="17">
        <f t="shared" si="244"/>
        <v>7.5355207911400497E-3</v>
      </c>
      <c r="AD216" s="17">
        <f t="shared" si="245"/>
        <v>1.316260453395526E-2</v>
      </c>
      <c r="AE216" s="17">
        <f t="shared" si="246"/>
        <v>2.5341802589729737E-2</v>
      </c>
      <c r="AF216" s="17">
        <f t="shared" si="247"/>
        <v>2.4395132317473603E-2</v>
      </c>
      <c r="AG216" s="17">
        <f t="shared" si="248"/>
        <v>1.5655883953791298E-2</v>
      </c>
      <c r="AH216" s="17">
        <f t="shared" si="249"/>
        <v>1.129474965178745E-2</v>
      </c>
      <c r="AI216" s="17">
        <f t="shared" si="250"/>
        <v>2.2593763863256563E-2</v>
      </c>
      <c r="AJ216" s="17">
        <f t="shared" si="251"/>
        <v>2.2598029228023335E-2</v>
      </c>
      <c r="AK216" s="17">
        <f t="shared" si="252"/>
        <v>1.5068196932018123E-2</v>
      </c>
      <c r="AL216" s="17">
        <f t="shared" si="253"/>
        <v>1.1608628422708717E-3</v>
      </c>
      <c r="AM216" s="17">
        <f t="shared" si="254"/>
        <v>5.2660357747469225E-3</v>
      </c>
      <c r="AN216" s="17">
        <f t="shared" si="255"/>
        <v>1.0138634697246357E-2</v>
      </c>
      <c r="AO216" s="17">
        <f t="shared" si="256"/>
        <v>9.7598951014672679E-3</v>
      </c>
      <c r="AP216" s="17">
        <f t="shared" si="257"/>
        <v>6.2635358202300538E-3</v>
      </c>
      <c r="AQ216" s="17">
        <f t="shared" si="258"/>
        <v>3.0147773539138997E-3</v>
      </c>
      <c r="AR216" s="17">
        <f t="shared" si="259"/>
        <v>4.349128855731208E-3</v>
      </c>
      <c r="AS216" s="17">
        <f t="shared" si="260"/>
        <v>8.699899812450956E-3</v>
      </c>
      <c r="AT216" s="17">
        <f t="shared" si="261"/>
        <v>8.7015422234436104E-3</v>
      </c>
      <c r="AU216" s="17">
        <f t="shared" si="262"/>
        <v>5.8021232963325993E-3</v>
      </c>
      <c r="AV216" s="17">
        <f t="shared" si="263"/>
        <v>2.9016093252251206E-3</v>
      </c>
      <c r="AW216" s="17">
        <f t="shared" si="264"/>
        <v>1.2418983666346651E-4</v>
      </c>
      <c r="AX216" s="17">
        <f t="shared" si="265"/>
        <v>1.7556766411855815E-3</v>
      </c>
      <c r="AY216" s="17">
        <f t="shared" si="266"/>
        <v>3.380182906623821E-3</v>
      </c>
      <c r="AZ216" s="17">
        <f t="shared" si="267"/>
        <v>3.2539125412400292E-3</v>
      </c>
      <c r="BA216" s="17">
        <f t="shared" si="268"/>
        <v>2.0882394273775253E-3</v>
      </c>
      <c r="BB216" s="17">
        <f t="shared" si="269"/>
        <v>1.0051154995991804E-3</v>
      </c>
      <c r="BC216" s="17">
        <f t="shared" si="270"/>
        <v>3.8702733193893263E-4</v>
      </c>
      <c r="BD216" s="17">
        <f t="shared" si="271"/>
        <v>1.3955541576760025E-3</v>
      </c>
      <c r="BE216" s="17">
        <f t="shared" si="272"/>
        <v>2.7916352348657508E-3</v>
      </c>
      <c r="BF216" s="17">
        <f t="shared" si="273"/>
        <v>2.7921622538540232E-3</v>
      </c>
      <c r="BG216" s="17">
        <f t="shared" si="274"/>
        <v>1.8617929148903993E-3</v>
      </c>
      <c r="BH216" s="17">
        <f t="shared" si="275"/>
        <v>9.3107219677642091E-4</v>
      </c>
      <c r="BI216" s="17">
        <f t="shared" si="276"/>
        <v>3.7249918771383979E-4</v>
      </c>
      <c r="BJ216" s="18">
        <f t="shared" si="277"/>
        <v>0.40557886816824418</v>
      </c>
      <c r="BK216" s="18">
        <f t="shared" si="278"/>
        <v>0.21225156758627697</v>
      </c>
      <c r="BL216" s="18">
        <f t="shared" si="279"/>
        <v>0.35373779903998726</v>
      </c>
      <c r="BM216" s="18">
        <f t="shared" si="280"/>
        <v>0.7425795136578226</v>
      </c>
      <c r="BN216" s="18">
        <f t="shared" si="281"/>
        <v>0.24919882878313765</v>
      </c>
    </row>
    <row r="217" spans="1:66" x14ac:dyDescent="0.25">
      <c r="A217" t="s">
        <v>154</v>
      </c>
      <c r="B217" t="s">
        <v>163</v>
      </c>
      <c r="C217" t="s">
        <v>155</v>
      </c>
      <c r="D217" s="15">
        <v>44229</v>
      </c>
      <c r="E217" s="14">
        <f>VLOOKUP(A217,home!$A$2:$E$405,3,FALSE)</f>
        <v>1.33891213389121</v>
      </c>
      <c r="F217" s="14">
        <f>VLOOKUP(B217,home!$B$2:$E$405,3,FALSE)</f>
        <v>1.87</v>
      </c>
      <c r="G217" s="14">
        <f>VLOOKUP(C217,away!$B$2:$E$405,4,FALSE)</f>
        <v>0.87</v>
      </c>
      <c r="H217" s="14">
        <f>VLOOKUP(A217,away!$A$2:$E$405,3,FALSE)</f>
        <v>1.02928870292887</v>
      </c>
      <c r="I217" s="14">
        <f>VLOOKUP(C217,away!$B$2:$E$405,3,FALSE)</f>
        <v>1.31</v>
      </c>
      <c r="J217" s="14">
        <f>VLOOKUP(B217,home!$B$2:$E$405,4,FALSE)</f>
        <v>0.89</v>
      </c>
      <c r="K217" s="16">
        <f t="shared" si="282"/>
        <v>2.1782761506276098</v>
      </c>
      <c r="L217" s="16">
        <f t="shared" si="283"/>
        <v>1.2000476987447695</v>
      </c>
      <c r="M217" s="17">
        <f t="shared" si="228"/>
        <v>3.4104571251792379E-2</v>
      </c>
      <c r="N217" s="17">
        <f t="shared" si="229"/>
        <v>7.428917418515936E-2</v>
      </c>
      <c r="O217" s="17">
        <f t="shared" si="230"/>
        <v>4.0927112247390471E-2</v>
      </c>
      <c r="P217" s="17">
        <f t="shared" si="231"/>
        <v>8.9150552522549831E-2</v>
      </c>
      <c r="Q217" s="17">
        <f t="shared" si="232"/>
        <v>8.0911168188676469E-2</v>
      </c>
      <c r="R217" s="17">
        <f t="shared" si="233"/>
        <v>2.455724343437491E-2</v>
      </c>
      <c r="S217" s="17">
        <f t="shared" si="234"/>
        <v>5.8260672421282939E-2</v>
      </c>
      <c r="T217" s="17">
        <f t="shared" si="235"/>
        <v>9.7097261187572198E-2</v>
      </c>
      <c r="U217" s="17">
        <f t="shared" si="236"/>
        <v>5.3492457698255329E-2</v>
      </c>
      <c r="V217" s="17">
        <f t="shared" si="237"/>
        <v>1.6921717027790852E-2</v>
      </c>
      <c r="W217" s="17">
        <f t="shared" si="238"/>
        <v>5.8748955994937783E-2</v>
      </c>
      <c r="X217" s="17">
        <f t="shared" si="239"/>
        <v>7.0501549445382811E-2</v>
      </c>
      <c r="Y217" s="17">
        <f t="shared" si="240"/>
        <v>4.2302611084936124E-2</v>
      </c>
      <c r="Z217" s="17">
        <f t="shared" si="241"/>
        <v>9.8232878236455667E-3</v>
      </c>
      <c r="AA217" s="17">
        <f t="shared" si="242"/>
        <v>2.1397833586997737E-2</v>
      </c>
      <c r="AB217" s="17">
        <f t="shared" si="243"/>
        <v>2.3305195288827806E-2</v>
      </c>
      <c r="AC217" s="17">
        <f t="shared" si="244"/>
        <v>2.7646228336958472E-3</v>
      </c>
      <c r="AD217" s="17">
        <f t="shared" si="245"/>
        <v>3.1992862429510972E-2</v>
      </c>
      <c r="AE217" s="17">
        <f t="shared" si="246"/>
        <v>3.8392960934792643E-2</v>
      </c>
      <c r="AF217" s="17">
        <f t="shared" si="247"/>
        <v>2.3036692208897876E-2</v>
      </c>
      <c r="AG217" s="17">
        <f t="shared" si="248"/>
        <v>9.2150431573264826E-3</v>
      </c>
      <c r="AH217" s="17">
        <f t="shared" si="249"/>
        <v>2.9471034867183466E-3</v>
      </c>
      <c r="AI217" s="17">
        <f t="shared" si="250"/>
        <v>6.419605238550047E-3</v>
      </c>
      <c r="AJ217" s="17">
        <f t="shared" si="251"/>
        <v>6.9918364937888184E-3</v>
      </c>
      <c r="AK217" s="17">
        <f t="shared" si="252"/>
        <v>5.0767168945026519E-3</v>
      </c>
      <c r="AL217" s="17">
        <f t="shared" si="253"/>
        <v>2.8907286512506878E-4</v>
      </c>
      <c r="AM217" s="17">
        <f t="shared" si="254"/>
        <v>1.3937857844102765E-2</v>
      </c>
      <c r="AN217" s="17">
        <f t="shared" si="255"/>
        <v>1.6726094231247258E-2</v>
      </c>
      <c r="AO217" s="17">
        <f t="shared" si="256"/>
        <v>1.003605544559822E-2</v>
      </c>
      <c r="AP217" s="17">
        <f t="shared" si="257"/>
        <v>4.0145817473216843E-3</v>
      </c>
      <c r="AQ217" s="17">
        <f t="shared" si="258"/>
        <v>1.2044223968240364E-3</v>
      </c>
      <c r="AR217" s="17">
        <f t="shared" si="259"/>
        <v>7.0733295143980733E-4</v>
      </c>
      <c r="AS217" s="17">
        <f t="shared" si="260"/>
        <v>1.5407664986743694E-3</v>
      </c>
      <c r="AT217" s="17">
        <f t="shared" si="261"/>
        <v>1.6781074588741931E-3</v>
      </c>
      <c r="AU217" s="17">
        <f t="shared" si="262"/>
        <v>1.2184604852853195E-3</v>
      </c>
      <c r="AV217" s="17">
        <f t="shared" si="263"/>
        <v>6.6353585389478868E-4</v>
      </c>
      <c r="AW217" s="17">
        <f t="shared" si="264"/>
        <v>2.0990185234595075E-5</v>
      </c>
      <c r="AX217" s="17">
        <f t="shared" si="265"/>
        <v>5.0600838887745071E-3</v>
      </c>
      <c r="AY217" s="17">
        <f t="shared" si="266"/>
        <v>6.0723420261793318E-3</v>
      </c>
      <c r="AZ217" s="17">
        <f t="shared" si="267"/>
        <v>3.64355003725383E-3</v>
      </c>
      <c r="BA217" s="17">
        <f t="shared" si="268"/>
        <v>1.4574779458226255E-3</v>
      </c>
      <c r="BB217" s="17">
        <f t="shared" si="269"/>
        <v>4.3726076371392416E-4</v>
      </c>
      <c r="BC217" s="17">
        <f t="shared" si="270"/>
        <v>1.0494675464925497E-4</v>
      </c>
      <c r="BD217" s="17">
        <f t="shared" si="271"/>
        <v>1.4147221343694785E-4</v>
      </c>
      <c r="BE217" s="17">
        <f t="shared" si="272"/>
        <v>3.0816554850620237E-4</v>
      </c>
      <c r="BF217" s="17">
        <f t="shared" si="273"/>
        <v>3.3563483237806829E-4</v>
      </c>
      <c r="BG217" s="17">
        <f t="shared" si="274"/>
        <v>2.4370178356301393E-4</v>
      </c>
      <c r="BH217" s="17">
        <f t="shared" si="275"/>
        <v>1.327124457501812E-4</v>
      </c>
      <c r="BI217" s="17">
        <f t="shared" si="276"/>
        <v>5.7816871093816027E-5</v>
      </c>
      <c r="BJ217" s="18">
        <f t="shared" si="277"/>
        <v>0.58918295189868031</v>
      </c>
      <c r="BK217" s="18">
        <f t="shared" si="278"/>
        <v>0.20756355094841625</v>
      </c>
      <c r="BL217" s="18">
        <f t="shared" si="279"/>
        <v>0.19214281131230282</v>
      </c>
      <c r="BM217" s="18">
        <f t="shared" si="280"/>
        <v>0.64872142831215684</v>
      </c>
      <c r="BN217" s="18">
        <f t="shared" si="281"/>
        <v>0.34393982182994343</v>
      </c>
    </row>
    <row r="218" spans="1:66" x14ac:dyDescent="0.25">
      <c r="A218" t="s">
        <v>154</v>
      </c>
      <c r="B218" t="s">
        <v>160</v>
      </c>
      <c r="C218" t="s">
        <v>173</v>
      </c>
      <c r="D218" s="15">
        <v>44229</v>
      </c>
      <c r="E218" s="14">
        <f>VLOOKUP(A218,home!$A$2:$E$405,3,FALSE)</f>
        <v>1.33891213389121</v>
      </c>
      <c r="F218" s="14">
        <f>VLOOKUP(B218,home!$B$2:$E$405,3,FALSE)</f>
        <v>0.75</v>
      </c>
      <c r="G218" s="14">
        <f>VLOOKUP(C218,away!$B$2:$E$405,4,FALSE)</f>
        <v>1.0900000000000001</v>
      </c>
      <c r="H218" s="14">
        <f>VLOOKUP(A218,away!$A$2:$E$405,3,FALSE)</f>
        <v>1.02928870292887</v>
      </c>
      <c r="I218" s="14">
        <f>VLOOKUP(C218,away!$B$2:$E$405,3,FALSE)</f>
        <v>1.0900000000000001</v>
      </c>
      <c r="J218" s="14">
        <f>VLOOKUP(B218,home!$B$2:$E$405,4,FALSE)</f>
        <v>0.97</v>
      </c>
      <c r="K218" s="16">
        <f t="shared" si="282"/>
        <v>1.0945606694560643</v>
      </c>
      <c r="L218" s="16">
        <f t="shared" si="283"/>
        <v>1.0882669456066942</v>
      </c>
      <c r="M218" s="17">
        <f t="shared" si="228"/>
        <v>0.11272234418657481</v>
      </c>
      <c r="N218" s="17">
        <f t="shared" si="229"/>
        <v>0.12338144451551421</v>
      </c>
      <c r="O218" s="17">
        <f t="shared" si="230"/>
        <v>0.12267200120955028</v>
      </c>
      <c r="P218" s="17">
        <f t="shared" si="231"/>
        <v>0.13427194776744047</v>
      </c>
      <c r="Q218" s="17">
        <f t="shared" si="232"/>
        <v>6.7524238253678745E-2</v>
      </c>
      <c r="R218" s="17">
        <f t="shared" si="233"/>
        <v>6.6749942033888982E-2</v>
      </c>
      <c r="S218" s="17">
        <f t="shared" si="234"/>
        <v>3.9985319874605449E-2</v>
      </c>
      <c r="T218" s="17">
        <f t="shared" si="235"/>
        <v>7.3484396518749676E-2</v>
      </c>
      <c r="U218" s="17">
        <f t="shared" si="236"/>
        <v>7.3061861238767012E-2</v>
      </c>
      <c r="V218" s="17">
        <f t="shared" si="237"/>
        <v>5.2921645860705517E-3</v>
      </c>
      <c r="W218" s="17">
        <f t="shared" si="238"/>
        <v>2.4636458475819134E-2</v>
      </c>
      <c r="X218" s="17">
        <f t="shared" si="239"/>
        <v>2.6811043416045847E-2</v>
      </c>
      <c r="Y218" s="17">
        <f t="shared" si="240"/>
        <v>1.4588786163454338E-2</v>
      </c>
      <c r="Z218" s="17">
        <f t="shared" si="241"/>
        <v>2.4213918512214751E-2</v>
      </c>
      <c r="AA218" s="17">
        <f t="shared" si="242"/>
        <v>2.6503602856884363E-2</v>
      </c>
      <c r="AB218" s="17">
        <f t="shared" si="243"/>
        <v>1.4504900643014506E-2</v>
      </c>
      <c r="AC218" s="17">
        <f t="shared" si="244"/>
        <v>3.9399311866987528E-4</v>
      </c>
      <c r="AD218" s="17">
        <f t="shared" si="245"/>
        <v>6.741524620579779E-3</v>
      </c>
      <c r="AE218" s="17">
        <f t="shared" si="246"/>
        <v>7.3365784075706854E-3</v>
      </c>
      <c r="AF218" s="17">
        <f t="shared" si="247"/>
        <v>3.992077887405486E-3</v>
      </c>
      <c r="AG218" s="17">
        <f t="shared" si="248"/>
        <v>1.4481488030502643E-3</v>
      </c>
      <c r="AH218" s="17">
        <f t="shared" si="249"/>
        <v>6.5878017851143337E-3</v>
      </c>
      <c r="AI218" s="17">
        <f t="shared" si="250"/>
        <v>7.2107487321585997E-3</v>
      </c>
      <c r="AJ218" s="17">
        <f t="shared" si="251"/>
        <v>3.9463009797754923E-3</v>
      </c>
      <c r="AK218" s="17">
        <f t="shared" si="252"/>
        <v>1.4398219474327284E-3</v>
      </c>
      <c r="AL218" s="17">
        <f t="shared" si="253"/>
        <v>1.8772577462800196E-5</v>
      </c>
      <c r="AM218" s="17">
        <f t="shared" si="254"/>
        <v>1.4758015403712691E-3</v>
      </c>
      <c r="AN218" s="17">
        <f t="shared" si="255"/>
        <v>1.6060660346614956E-3</v>
      </c>
      <c r="AO218" s="17">
        <f t="shared" si="256"/>
        <v>8.7391428899186044E-4</v>
      </c>
      <c r="AP218" s="17">
        <f t="shared" si="257"/>
        <v>3.1701734466773929E-4</v>
      </c>
      <c r="AQ218" s="17">
        <f t="shared" si="258"/>
        <v>8.6249874346476304E-5</v>
      </c>
      <c r="AR218" s="17">
        <f t="shared" si="259"/>
        <v>1.4338573853897414E-3</v>
      </c>
      <c r="AS218" s="17">
        <f t="shared" si="260"/>
        <v>1.5694438996567172E-3</v>
      </c>
      <c r="AT218" s="17">
        <f t="shared" si="261"/>
        <v>8.5892578274099633E-4</v>
      </c>
      <c r="AU218" s="17">
        <f t="shared" si="262"/>
        <v>3.1338212659001968E-4</v>
      </c>
      <c r="AV218" s="17">
        <f t="shared" si="263"/>
        <v>8.5753937568984245E-5</v>
      </c>
      <c r="AW218" s="17">
        <f t="shared" si="264"/>
        <v>6.2115027433476046E-7</v>
      </c>
      <c r="AX218" s="17">
        <f t="shared" si="265"/>
        <v>2.6922572033551113E-4</v>
      </c>
      <c r="AY218" s="17">
        <f t="shared" si="266"/>
        <v>2.9298945234828877E-4</v>
      </c>
      <c r="AZ218" s="17">
        <f t="shared" si="267"/>
        <v>1.5942536820102513E-4</v>
      </c>
      <c r="BA218" s="17">
        <f t="shared" si="268"/>
        <v>5.7832452834784066E-5</v>
      </c>
      <c r="BB218" s="17">
        <f t="shared" si="269"/>
        <v>1.5734286700863414E-5</v>
      </c>
      <c r="BC218" s="17">
        <f t="shared" si="270"/>
        <v>3.4246208258497327E-6</v>
      </c>
      <c r="BD218" s="17">
        <f t="shared" si="271"/>
        <v>2.6006993287228233E-4</v>
      </c>
      <c r="BE218" s="17">
        <f t="shared" si="272"/>
        <v>2.8466231983007901E-4</v>
      </c>
      <c r="BF218" s="17">
        <f t="shared" si="273"/>
        <v>1.5579008968106382E-4</v>
      </c>
      <c r="BG218" s="17">
        <f t="shared" si="274"/>
        <v>5.6840568285308505E-5</v>
      </c>
      <c r="BH218" s="17">
        <f t="shared" si="275"/>
        <v>1.5553862618657601E-5</v>
      </c>
      <c r="BI218" s="17">
        <f t="shared" si="276"/>
        <v>3.4049292561011049E-6</v>
      </c>
      <c r="BJ218" s="18">
        <f t="shared" si="277"/>
        <v>0.35510237804615324</v>
      </c>
      <c r="BK218" s="18">
        <f t="shared" si="278"/>
        <v>0.2929775315631723</v>
      </c>
      <c r="BL218" s="18">
        <f t="shared" si="279"/>
        <v>0.32771466626107637</v>
      </c>
      <c r="BM218" s="18">
        <f t="shared" si="280"/>
        <v>0.37239420811389523</v>
      </c>
      <c r="BN218" s="18">
        <f t="shared" si="281"/>
        <v>0.62732191796664749</v>
      </c>
    </row>
    <row r="219" spans="1:66" x14ac:dyDescent="0.25">
      <c r="A219" t="s">
        <v>154</v>
      </c>
      <c r="B219" t="s">
        <v>164</v>
      </c>
      <c r="C219" t="s">
        <v>165</v>
      </c>
      <c r="D219" s="15">
        <v>44229</v>
      </c>
      <c r="E219" s="14">
        <f>VLOOKUP(A219,home!$A$2:$E$405,3,FALSE)</f>
        <v>1.33891213389121</v>
      </c>
      <c r="F219" s="14">
        <f>VLOOKUP(B219,home!$B$2:$E$405,3,FALSE)</f>
        <v>0.93</v>
      </c>
      <c r="G219" s="14">
        <f>VLOOKUP(C219,away!$B$2:$E$405,4,FALSE)</f>
        <v>1.43</v>
      </c>
      <c r="H219" s="14">
        <f>VLOOKUP(A219,away!$A$2:$E$405,3,FALSE)</f>
        <v>1.02928870292887</v>
      </c>
      <c r="I219" s="14">
        <f>VLOOKUP(C219,away!$B$2:$E$405,3,FALSE)</f>
        <v>0.81</v>
      </c>
      <c r="J219" s="14">
        <f>VLOOKUP(B219,home!$B$2:$E$405,4,FALSE)</f>
        <v>1.54</v>
      </c>
      <c r="K219" s="16">
        <f t="shared" si="282"/>
        <v>1.7806192468619202</v>
      </c>
      <c r="L219" s="16">
        <f t="shared" si="283"/>
        <v>1.2839347280334725</v>
      </c>
      <c r="M219" s="17">
        <f t="shared" si="228"/>
        <v>4.6674655290479768E-2</v>
      </c>
      <c r="N219" s="17">
        <f t="shared" si="229"/>
        <v>8.3109789550873808E-2</v>
      </c>
      <c r="O219" s="17">
        <f t="shared" si="230"/>
        <v>5.992721084643822E-2</v>
      </c>
      <c r="P219" s="17">
        <f t="shared" si="231"/>
        <v>0.10670754504392031</v>
      </c>
      <c r="Q219" s="17">
        <f t="shared" si="232"/>
        <v>7.3993445438464839E-2</v>
      </c>
      <c r="R219" s="17">
        <f t="shared" si="233"/>
        <v>3.8471313579963119E-2</v>
      </c>
      <c r="S219" s="17">
        <f t="shared" si="234"/>
        <v>6.0988667717181803E-2</v>
      </c>
      <c r="T219" s="17">
        <f t="shared" si="235"/>
        <v>9.5002754245294946E-2</v>
      </c>
      <c r="U219" s="17">
        <f t="shared" si="236"/>
        <v>6.8502761412542676E-2</v>
      </c>
      <c r="V219" s="17">
        <f t="shared" si="237"/>
        <v>1.5492469371457542E-2</v>
      </c>
      <c r="W219" s="17">
        <f t="shared" si="238"/>
        <v>4.3918051029785951E-2</v>
      </c>
      <c r="X219" s="17">
        <f t="shared" si="239"/>
        <v>5.6387910904688393E-2</v>
      </c>
      <c r="Y219" s="17">
        <f t="shared" si="240"/>
        <v>3.6199198525893393E-2</v>
      </c>
      <c r="Z219" s="17">
        <f t="shared" si="241"/>
        <v>1.6464885179460133E-2</v>
      </c>
      <c r="AA219" s="17">
        <f t="shared" si="242"/>
        <v>2.9317691447918289E-2</v>
      </c>
      <c r="AB219" s="17">
        <f t="shared" si="243"/>
        <v>2.6101822832861221E-2</v>
      </c>
      <c r="AC219" s="17">
        <f t="shared" si="244"/>
        <v>2.2136791410240437E-3</v>
      </c>
      <c r="AD219" s="17">
        <f t="shared" si="245"/>
        <v>1.9550331737075207E-2</v>
      </c>
      <c r="AE219" s="17">
        <f t="shared" si="246"/>
        <v>2.5101349861805823E-2</v>
      </c>
      <c r="AF219" s="17">
        <f t="shared" si="247"/>
        <v>1.6114247404045354E-2</v>
      </c>
      <c r="AG219" s="17">
        <f t="shared" si="248"/>
        <v>6.8965472860590222E-3</v>
      </c>
      <c r="AH219" s="17">
        <f t="shared" si="249"/>
        <v>5.284959468748125E-3</v>
      </c>
      <c r="AI219" s="17">
        <f t="shared" si="250"/>
        <v>9.4105005489380587E-3</v>
      </c>
      <c r="AJ219" s="17">
        <f t="shared" si="251"/>
        <v>8.3782592000218904E-3</v>
      </c>
      <c r="AK219" s="17">
        <f t="shared" si="252"/>
        <v>4.972829862252311E-3</v>
      </c>
      <c r="AL219" s="17">
        <f t="shared" si="253"/>
        <v>2.0243643166383785E-4</v>
      </c>
      <c r="AM219" s="17">
        <f t="shared" si="254"/>
        <v>6.962339394714313E-3</v>
      </c>
      <c r="AN219" s="17">
        <f t="shared" si="255"/>
        <v>8.9391893372292534E-3</v>
      </c>
      <c r="AO219" s="17">
        <f t="shared" si="256"/>
        <v>5.7386678152675803E-3</v>
      </c>
      <c r="AP219" s="17">
        <f t="shared" si="257"/>
        <v>2.4560249668900084E-3</v>
      </c>
      <c r="AQ219" s="17">
        <f t="shared" si="258"/>
        <v>7.8834393697683536E-4</v>
      </c>
      <c r="AR219" s="17">
        <f t="shared" si="259"/>
        <v>1.3571085996350086E-3</v>
      </c>
      <c r="AS219" s="17">
        <f t="shared" si="260"/>
        <v>2.4164936925919239E-3</v>
      </c>
      <c r="AT219" s="17">
        <f t="shared" si="261"/>
        <v>2.1514275894748071E-3</v>
      </c>
      <c r="AU219" s="17">
        <f t="shared" si="262"/>
        <v>1.2769577913495291E-3</v>
      </c>
      <c r="AV219" s="17">
        <f t="shared" si="263"/>
        <v>5.6844390517681487E-4</v>
      </c>
      <c r="AW219" s="17">
        <f t="shared" si="264"/>
        <v>1.2855831806994958E-5</v>
      </c>
      <c r="AX219" s="17">
        <f t="shared" si="265"/>
        <v>2.0662125882355466E-3</v>
      </c>
      <c r="AY219" s="17">
        <f t="shared" si="266"/>
        <v>2.6528820975355444E-3</v>
      </c>
      <c r="AZ219" s="17">
        <f t="shared" si="267"/>
        <v>1.7030637272020838E-3</v>
      </c>
      <c r="BA219" s="17">
        <f t="shared" si="268"/>
        <v>7.2887422113629343E-4</v>
      </c>
      <c r="BB219" s="17">
        <f t="shared" si="269"/>
        <v>2.3395673122130901E-4</v>
      </c>
      <c r="BC219" s="17">
        <f t="shared" si="270"/>
        <v>6.0077034414446269E-5</v>
      </c>
      <c r="BD219" s="17">
        <f t="shared" si="271"/>
        <v>2.9040647679737735E-4</v>
      </c>
      <c r="BE219" s="17">
        <f t="shared" si="272"/>
        <v>5.171033619987697E-4</v>
      </c>
      <c r="BF219" s="17">
        <f t="shared" si="273"/>
        <v>4.6038209949600823E-4</v>
      </c>
      <c r="BG219" s="17">
        <f t="shared" si="274"/>
        <v>2.7325507575776397E-4</v>
      </c>
      <c r="BH219" s="17">
        <f t="shared" si="275"/>
        <v>1.2164081179924663E-4</v>
      </c>
      <c r="BI219" s="17">
        <f t="shared" si="276"/>
        <v>4.3319194138729442E-5</v>
      </c>
      <c r="BJ219" s="18">
        <f t="shared" si="277"/>
        <v>0.48860325783481001</v>
      </c>
      <c r="BK219" s="18">
        <f t="shared" si="278"/>
        <v>0.23493233509326289</v>
      </c>
      <c r="BL219" s="18">
        <f t="shared" si="279"/>
        <v>0.25984388779789996</v>
      </c>
      <c r="BM219" s="18">
        <f t="shared" si="280"/>
        <v>0.58832037988956432</v>
      </c>
      <c r="BN219" s="18">
        <f t="shared" si="281"/>
        <v>0.40888395975014014</v>
      </c>
    </row>
    <row r="220" spans="1:66" x14ac:dyDescent="0.25">
      <c r="A220" t="s">
        <v>154</v>
      </c>
      <c r="B220" t="s">
        <v>167</v>
      </c>
      <c r="C220" t="s">
        <v>157</v>
      </c>
      <c r="D220" s="15">
        <v>44229</v>
      </c>
      <c r="E220" s="14">
        <f>VLOOKUP(A220,home!$A$2:$E$405,3,FALSE)</f>
        <v>1.33891213389121</v>
      </c>
      <c r="F220" s="14">
        <f>VLOOKUP(B220,home!$B$2:$E$405,3,FALSE)</f>
        <v>1.43</v>
      </c>
      <c r="G220" s="14">
        <f>VLOOKUP(C220,away!$B$2:$E$405,4,FALSE)</f>
        <v>0.68</v>
      </c>
      <c r="H220" s="14">
        <f>VLOOKUP(A220,away!$A$2:$E$405,3,FALSE)</f>
        <v>1.02928870292887</v>
      </c>
      <c r="I220" s="14">
        <f>VLOOKUP(C220,away!$B$2:$E$405,3,FALSE)</f>
        <v>0.87</v>
      </c>
      <c r="J220" s="14">
        <f>VLOOKUP(B220,home!$B$2:$E$405,4,FALSE)</f>
        <v>0.49</v>
      </c>
      <c r="K220" s="16">
        <f t="shared" si="282"/>
        <v>1.3019581589958127</v>
      </c>
      <c r="L220" s="16">
        <f t="shared" si="283"/>
        <v>0.43878577405857727</v>
      </c>
      <c r="M220" s="17">
        <f t="shared" si="228"/>
        <v>0.17538987374690454</v>
      </c>
      <c r="N220" s="17">
        <f t="shared" si="229"/>
        <v>0.22835027713002787</v>
      </c>
      <c r="O220" s="17">
        <f t="shared" si="230"/>
        <v>7.6958581514071644E-2</v>
      </c>
      <c r="P220" s="17">
        <f t="shared" si="231"/>
        <v>0.10019685310698991</v>
      </c>
      <c r="Q220" s="17">
        <f t="shared" si="232"/>
        <v>0.14865125320919739</v>
      </c>
      <c r="R220" s="17">
        <f t="shared" si="233"/>
        <v>1.6884165380051025E-2</v>
      </c>
      <c r="S220" s="17">
        <f t="shared" si="234"/>
        <v>1.4310132560775764E-2</v>
      </c>
      <c r="T220" s="17">
        <f t="shared" si="235"/>
        <v>6.5226055204175237E-2</v>
      </c>
      <c r="U220" s="17">
        <f t="shared" si="236"/>
        <v>2.198247687439207E-2</v>
      </c>
      <c r="V220" s="17">
        <f t="shared" si="237"/>
        <v>9.0834475693257494E-4</v>
      </c>
      <c r="W220" s="17">
        <f t="shared" si="238"/>
        <v>6.4512570653555687E-2</v>
      </c>
      <c r="X220" s="17">
        <f t="shared" si="239"/>
        <v>2.8307198250729085E-2</v>
      </c>
      <c r="Y220" s="17">
        <f t="shared" si="240"/>
        <v>6.2103979479378839E-3</v>
      </c>
      <c r="Z220" s="17">
        <f t="shared" si="241"/>
        <v>2.4695105252062408E-3</v>
      </c>
      <c r="AA220" s="17">
        <f t="shared" si="242"/>
        <v>3.2151993770183E-3</v>
      </c>
      <c r="AB220" s="17">
        <f t="shared" si="243"/>
        <v>2.0930275308536153E-3</v>
      </c>
      <c r="AC220" s="17">
        <f t="shared" si="244"/>
        <v>3.2432490341565383E-5</v>
      </c>
      <c r="AD220" s="17">
        <f t="shared" si="245"/>
        <v>2.0998166930047666E-2</v>
      </c>
      <c r="AE220" s="17">
        <f t="shared" si="246"/>
        <v>9.2136969302121837E-3</v>
      </c>
      <c r="AF220" s="17">
        <f t="shared" si="247"/>
        <v>2.0214195697321456E-3</v>
      </c>
      <c r="AG220" s="17">
        <f t="shared" si="248"/>
        <v>2.956567168673586E-4</v>
      </c>
      <c r="AH220" s="17">
        <f t="shared" si="249"/>
        <v>2.7089652183710599E-4</v>
      </c>
      <c r="AI220" s="17">
        <f t="shared" si="250"/>
        <v>3.526959368494075E-4</v>
      </c>
      <c r="AJ220" s="17">
        <f t="shared" si="251"/>
        <v>2.2959767631287905E-4</v>
      </c>
      <c r="AK220" s="17">
        <f t="shared" si="252"/>
        <v>9.9642189320677508E-5</v>
      </c>
      <c r="AL220" s="17">
        <f t="shared" si="253"/>
        <v>7.4112225551563166E-7</v>
      </c>
      <c r="AM220" s="17">
        <f t="shared" si="254"/>
        <v>5.4677469517063169E-3</v>
      </c>
      <c r="AN220" s="17">
        <f t="shared" si="255"/>
        <v>2.3991695785608824E-3</v>
      </c>
      <c r="AO220" s="17">
        <f t="shared" si="256"/>
        <v>5.2636074031331382E-4</v>
      </c>
      <c r="AP220" s="17">
        <f t="shared" si="257"/>
        <v>7.6986534957474407E-5</v>
      </c>
      <c r="AQ220" s="17">
        <f t="shared" si="258"/>
        <v>8.4451490833507802E-6</v>
      </c>
      <c r="AR220" s="17">
        <f t="shared" si="259"/>
        <v>2.3773108004814179E-5</v>
      </c>
      <c r="AS220" s="17">
        <f t="shared" si="260"/>
        <v>3.0951591931556487E-5</v>
      </c>
      <c r="AT220" s="17">
        <f t="shared" si="261"/>
        <v>2.0148838824599473E-5</v>
      </c>
      <c r="AU220" s="17">
        <f t="shared" si="262"/>
        <v>8.7443150339929616E-6</v>
      </c>
      <c r="AV220" s="17">
        <f t="shared" si="263"/>
        <v>2.8461830758342212E-6</v>
      </c>
      <c r="AW220" s="17">
        <f t="shared" si="264"/>
        <v>1.1760801519213407E-8</v>
      </c>
      <c r="AX220" s="17">
        <f t="shared" si="265"/>
        <v>1.1864629591830868E-3</v>
      </c>
      <c r="AY220" s="17">
        <f t="shared" si="266"/>
        <v>5.2060306793698093E-4</v>
      </c>
      <c r="AZ220" s="17">
        <f t="shared" si="267"/>
        <v>1.1421661007099915E-4</v>
      </c>
      <c r="BA220" s="17">
        <f t="shared" si="268"/>
        <v>1.670554122011669E-5</v>
      </c>
      <c r="BB220" s="17">
        <f t="shared" si="269"/>
        <v>1.8325384588340924E-6</v>
      </c>
      <c r="BC220" s="17">
        <f t="shared" si="270"/>
        <v>1.6081836123032598E-7</v>
      </c>
      <c r="BD220" s="17">
        <f t="shared" si="271"/>
        <v>1.7385502662784241E-6</v>
      </c>
      <c r="BE220" s="17">
        <f t="shared" si="272"/>
        <v>2.263519704005537E-6</v>
      </c>
      <c r="BF220" s="17">
        <f t="shared" si="273"/>
        <v>1.4735039733388982E-6</v>
      </c>
      <c r="BG220" s="17">
        <f t="shared" si="274"/>
        <v>6.3948017346710908E-7</v>
      </c>
      <c r="BH220" s="17">
        <f t="shared" si="275"/>
        <v>2.0814410734039009E-7</v>
      </c>
      <c r="BI220" s="17">
        <f t="shared" si="276"/>
        <v>5.4198983759744163E-8</v>
      </c>
      <c r="BJ220" s="18">
        <f t="shared" si="277"/>
        <v>0.58410538303233517</v>
      </c>
      <c r="BK220" s="18">
        <f t="shared" si="278"/>
        <v>0.29135898085213691</v>
      </c>
      <c r="BL220" s="18">
        <f t="shared" si="279"/>
        <v>0.12217912443478571</v>
      </c>
      <c r="BM220" s="18">
        <f t="shared" si="280"/>
        <v>0.25316140345008609</v>
      </c>
      <c r="BN220" s="18">
        <f t="shared" si="281"/>
        <v>0.74643100408724228</v>
      </c>
    </row>
    <row r="221" spans="1:66" x14ac:dyDescent="0.25">
      <c r="A221" t="s">
        <v>154</v>
      </c>
      <c r="B221" t="s">
        <v>168</v>
      </c>
      <c r="C221" t="s">
        <v>171</v>
      </c>
      <c r="D221" s="15">
        <v>44229</v>
      </c>
      <c r="E221" s="14">
        <f>VLOOKUP(A221,home!$A$2:$E$405,3,FALSE)</f>
        <v>1.33891213389121</v>
      </c>
      <c r="F221" s="14">
        <f>VLOOKUP(B221,home!$B$2:$E$405,3,FALSE)</f>
        <v>0.75</v>
      </c>
      <c r="G221" s="14">
        <f>VLOOKUP(C221,away!$B$2:$E$405,4,FALSE)</f>
        <v>1.0900000000000001</v>
      </c>
      <c r="H221" s="14">
        <f>VLOOKUP(A221,away!$A$2:$E$405,3,FALSE)</f>
        <v>1.02928870292887</v>
      </c>
      <c r="I221" s="14">
        <f>VLOOKUP(C221,away!$B$2:$E$405,3,FALSE)</f>
        <v>0.68</v>
      </c>
      <c r="J221" s="14">
        <f>VLOOKUP(B221,home!$B$2:$E$405,4,FALSE)</f>
        <v>0.81</v>
      </c>
      <c r="K221" s="16">
        <f t="shared" si="282"/>
        <v>1.0945606694560643</v>
      </c>
      <c r="L221" s="16">
        <f t="shared" si="283"/>
        <v>0.56693221757322165</v>
      </c>
      <c r="M221" s="17">
        <f t="shared" si="228"/>
        <v>0.1898553358614489</v>
      </c>
      <c r="N221" s="17">
        <f t="shared" si="229"/>
        <v>0.20780818352031341</v>
      </c>
      <c r="O221" s="17">
        <f t="shared" si="230"/>
        <v>0.10763510657804</v>
      </c>
      <c r="P221" s="17">
        <f t="shared" si="231"/>
        <v>0.11781315431303428</v>
      </c>
      <c r="Q221" s="17">
        <f t="shared" si="232"/>
        <v>0.11372933223622146</v>
      </c>
      <c r="R221" s="17">
        <f t="shared" si="233"/>
        <v>3.0510904830509139E-2</v>
      </c>
      <c r="S221" s="17">
        <f t="shared" si="234"/>
        <v>1.8276993988881121E-2</v>
      </c>
      <c r="T221" s="17">
        <f t="shared" si="235"/>
        <v>6.4476822527802707E-2</v>
      </c>
      <c r="U221" s="17">
        <f t="shared" si="236"/>
        <v>3.339603641699234E-2</v>
      </c>
      <c r="V221" s="17">
        <f t="shared" si="237"/>
        <v>1.2601818955236578E-3</v>
      </c>
      <c r="W221" s="17">
        <f t="shared" si="238"/>
        <v>4.1494551343089908E-2</v>
      </c>
      <c r="X221" s="17">
        <f t="shared" si="239"/>
        <v>2.3524598010143862E-2</v>
      </c>
      <c r="Y221" s="17">
        <f t="shared" si="240"/>
        <v>6.6684262587047285E-3</v>
      </c>
      <c r="Z221" s="17">
        <f t="shared" si="241"/>
        <v>5.7658716452420218E-3</v>
      </c>
      <c r="AA221" s="17">
        <f t="shared" si="242"/>
        <v>6.3110963280138457E-3</v>
      </c>
      <c r="AB221" s="17">
        <f t="shared" si="243"/>
        <v>3.4539389108962722E-3</v>
      </c>
      <c r="AC221" s="17">
        <f t="shared" si="244"/>
        <v>4.8874714083677084E-5</v>
      </c>
      <c r="AD221" s="17">
        <f t="shared" si="245"/>
        <v>1.1354575974217879E-2</v>
      </c>
      <c r="AE221" s="17">
        <f t="shared" si="246"/>
        <v>6.4372749366669651E-3</v>
      </c>
      <c r="AF221" s="17">
        <f t="shared" si="247"/>
        <v>1.8247492774865611E-3</v>
      </c>
      <c r="AG221" s="17">
        <f t="shared" si="248"/>
        <v>3.448363848001967E-4</v>
      </c>
      <c r="AH221" s="17">
        <f t="shared" si="249"/>
        <v>8.1721459951990499E-4</v>
      </c>
      <c r="AI221" s="17">
        <f t="shared" si="250"/>
        <v>8.9449095913977656E-4</v>
      </c>
      <c r="AJ221" s="17">
        <f t="shared" si="251"/>
        <v>4.8953731152921547E-4</v>
      </c>
      <c r="AK221" s="17">
        <f t="shared" si="252"/>
        <v>1.7860942914371336E-4</v>
      </c>
      <c r="AL221" s="17">
        <f t="shared" si="253"/>
        <v>1.2131519414440419E-6</v>
      </c>
      <c r="AM221" s="17">
        <f t="shared" si="254"/>
        <v>2.4856544559459341E-3</v>
      </c>
      <c r="AN221" s="17">
        <f t="shared" si="255"/>
        <v>1.409197592830188E-3</v>
      </c>
      <c r="AO221" s="17">
        <f t="shared" si="256"/>
        <v>3.994597581510322E-4</v>
      </c>
      <c r="AP221" s="17">
        <f t="shared" si="257"/>
        <v>7.5488868839942489E-5</v>
      </c>
      <c r="AQ221" s="17">
        <f t="shared" si="258"/>
        <v>1.0699267953380669E-5</v>
      </c>
      <c r="AR221" s="17">
        <f t="shared" si="259"/>
        <v>9.2661057027806413E-5</v>
      </c>
      <c r="AS221" s="17">
        <f t="shared" si="260"/>
        <v>1.0142314861286234E-4</v>
      </c>
      <c r="AT221" s="17">
        <f t="shared" si="261"/>
        <v>5.5506894722018249E-5</v>
      </c>
      <c r="AU221" s="17">
        <f t="shared" si="262"/>
        <v>2.0251887948786527E-5</v>
      </c>
      <c r="AV221" s="17">
        <f t="shared" si="263"/>
        <v>5.5417300077432451E-6</v>
      </c>
      <c r="AW221" s="17">
        <f t="shared" si="264"/>
        <v>2.0911427147938041E-8</v>
      </c>
      <c r="AX221" s="17">
        <f t="shared" si="265"/>
        <v>4.534499342227716E-4</v>
      </c>
      <c r="AY221" s="17">
        <f t="shared" si="266"/>
        <v>2.5707537676734736E-4</v>
      </c>
      <c r="AZ221" s="17">
        <f t="shared" si="267"/>
        <v>7.2872156717091862E-5</v>
      </c>
      <c r="BA221" s="17">
        <f t="shared" si="268"/>
        <v>1.3771191135654742E-5</v>
      </c>
      <c r="BB221" s="17">
        <f t="shared" si="269"/>
        <v>1.9518329822903592E-6</v>
      </c>
      <c r="BC221" s="17">
        <f t="shared" si="270"/>
        <v>2.2131140019648566E-7</v>
      </c>
      <c r="BD221" s="17">
        <f t="shared" si="271"/>
        <v>8.7554230905755019E-6</v>
      </c>
      <c r="BE221" s="17">
        <f t="shared" si="272"/>
        <v>9.5833417593914027E-6</v>
      </c>
      <c r="BF221" s="17">
        <f t="shared" si="273"/>
        <v>5.2447744858928564E-6</v>
      </c>
      <c r="BG221" s="17">
        <f t="shared" si="274"/>
        <v>1.913574624141657E-6</v>
      </c>
      <c r="BH221" s="17">
        <f t="shared" si="275"/>
        <v>5.2363088041365706E-7</v>
      </c>
      <c r="BI221" s="17">
        <f t="shared" si="276"/>
        <v>1.1462915340268821E-7</v>
      </c>
      <c r="BJ221" s="18">
        <f t="shared" si="277"/>
        <v>0.48284319221639355</v>
      </c>
      <c r="BK221" s="18">
        <f t="shared" si="278"/>
        <v>0.32751282930168041</v>
      </c>
      <c r="BL221" s="18">
        <f t="shared" si="279"/>
        <v>0.18398845545609721</v>
      </c>
      <c r="BM221" s="18">
        <f t="shared" si="280"/>
        <v>0.23250127681450572</v>
      </c>
      <c r="BN221" s="18">
        <f t="shared" si="281"/>
        <v>0.76735201733956726</v>
      </c>
    </row>
    <row r="222" spans="1:66" x14ac:dyDescent="0.25">
      <c r="A222" t="s">
        <v>154</v>
      </c>
      <c r="B222" t="s">
        <v>156</v>
      </c>
      <c r="C222" t="s">
        <v>169</v>
      </c>
      <c r="D222" s="15">
        <v>44229</v>
      </c>
      <c r="E222" s="14">
        <f>VLOOKUP(A222,home!$A$2:$E$405,3,FALSE)</f>
        <v>1.33891213389121</v>
      </c>
      <c r="F222" s="14">
        <f>VLOOKUP(B222,home!$B$2:$E$405,3,FALSE)</f>
        <v>1.63</v>
      </c>
      <c r="G222" s="14">
        <f>VLOOKUP(C222,away!$B$2:$E$405,4,FALSE)</f>
        <v>1.1200000000000001</v>
      </c>
      <c r="H222" s="14">
        <f>VLOOKUP(A222,away!$A$2:$E$405,3,FALSE)</f>
        <v>1.02928870292887</v>
      </c>
      <c r="I222" s="14">
        <f>VLOOKUP(C222,away!$B$2:$E$405,3,FALSE)</f>
        <v>0.81</v>
      </c>
      <c r="J222" s="14">
        <f>VLOOKUP(B222,home!$B$2:$E$405,4,FALSE)</f>
        <v>0.62</v>
      </c>
      <c r="K222" s="16">
        <f t="shared" si="282"/>
        <v>2.444317991631793</v>
      </c>
      <c r="L222" s="16">
        <f t="shared" si="283"/>
        <v>0.51690878661087858</v>
      </c>
      <c r="M222" s="17">
        <f t="shared" si="228"/>
        <v>5.1755385829981841E-2</v>
      </c>
      <c r="N222" s="17">
        <f t="shared" si="229"/>
        <v>0.12650662074806979</v>
      </c>
      <c r="O222" s="17">
        <f t="shared" si="230"/>
        <v>2.6752813689953771E-2</v>
      </c>
      <c r="P222" s="17">
        <f t="shared" si="231"/>
        <v>6.5392383829127348E-2</v>
      </c>
      <c r="Q222" s="17">
        <f t="shared" si="232"/>
        <v>0.15461120457752345</v>
      </c>
      <c r="R222" s="17">
        <f t="shared" si="233"/>
        <v>6.914382231450451E-3</v>
      </c>
      <c r="S222" s="17">
        <f t="shared" si="234"/>
        <v>2.0655646722948097E-2</v>
      </c>
      <c r="T222" s="17">
        <f t="shared" si="235"/>
        <v>7.9919890154613954E-2</v>
      </c>
      <c r="U222" s="17">
        <f t="shared" si="236"/>
        <v>1.6900948889353524E-2</v>
      </c>
      <c r="V222" s="17">
        <f t="shared" si="237"/>
        <v>2.8997990731567847E-3</v>
      </c>
      <c r="W222" s="17">
        <f t="shared" si="238"/>
        <v>0.12597298301890142</v>
      </c>
      <c r="X222" s="17">
        <f t="shared" si="239"/>
        <v>6.5116541798053151E-2</v>
      </c>
      <c r="Y222" s="17">
        <f t="shared" si="240"/>
        <v>1.6829656304564101E-2</v>
      </c>
      <c r="Z222" s="17">
        <f t="shared" si="241"/>
        <v>1.1913683098076242E-3</v>
      </c>
      <c r="AA222" s="17">
        <f t="shared" si="242"/>
        <v>2.9120829943227356E-3</v>
      </c>
      <c r="AB222" s="17">
        <f t="shared" si="243"/>
        <v>3.5590284280740242E-3</v>
      </c>
      <c r="AC222" s="17">
        <f t="shared" si="244"/>
        <v>2.2899159548599903E-4</v>
      </c>
      <c r="AD222" s="17">
        <f t="shared" si="245"/>
        <v>7.6979507213156773E-2</v>
      </c>
      <c r="AE222" s="17">
        <f t="shared" si="246"/>
        <v>3.9791383667456243E-2</v>
      </c>
      <c r="AF222" s="17">
        <f t="shared" si="247"/>
        <v>1.0284257924556367E-2</v>
      </c>
      <c r="AG222" s="17">
        <f t="shared" si="248"/>
        <v>1.7720077616585814E-3</v>
      </c>
      <c r="AH222" s="17">
        <f t="shared" si="249"/>
        <v>1.5395718685732804E-4</v>
      </c>
      <c r="AI222" s="17">
        <f t="shared" si="250"/>
        <v>3.7632032177638475E-4</v>
      </c>
      <c r="AJ222" s="17">
        <f t="shared" si="251"/>
        <v>4.5992326656734149E-4</v>
      </c>
      <c r="AK222" s="17">
        <f t="shared" si="252"/>
        <v>3.7473290508020589E-4</v>
      </c>
      <c r="AL222" s="17">
        <f t="shared" si="253"/>
        <v>1.1573138575263121E-5</v>
      </c>
      <c r="AM222" s="17">
        <f t="shared" si="254"/>
        <v>3.7632478893613722E-2</v>
      </c>
      <c r="AN222" s="17">
        <f t="shared" si="255"/>
        <v>1.9452559002057366E-2</v>
      </c>
      <c r="AO222" s="17">
        <f t="shared" si="256"/>
        <v>5.0275993351149972E-3</v>
      </c>
      <c r="AP222" s="17">
        <f t="shared" si="257"/>
        <v>8.6627009062665119E-4</v>
      </c>
      <c r="AQ222" s="17">
        <f t="shared" si="258"/>
        <v>1.1194565535577949E-4</v>
      </c>
      <c r="AR222" s="17">
        <f t="shared" si="259"/>
        <v>1.5916364529689154E-5</v>
      </c>
      <c r="AS222" s="17">
        <f t="shared" si="260"/>
        <v>3.8904656181289303E-5</v>
      </c>
      <c r="AT222" s="17">
        <f t="shared" si="261"/>
        <v>4.7547675531087249E-5</v>
      </c>
      <c r="AU222" s="17">
        <f t="shared" si="262"/>
        <v>3.8740546253635768E-5</v>
      </c>
      <c r="AV222" s="17">
        <f t="shared" si="263"/>
        <v>2.3673553553351389E-5</v>
      </c>
      <c r="AW222" s="17">
        <f t="shared" si="264"/>
        <v>4.06181623894383E-7</v>
      </c>
      <c r="AX222" s="17">
        <f t="shared" si="265"/>
        <v>1.5330957538227278E-2</v>
      </c>
      <c r="AY222" s="17">
        <f t="shared" si="266"/>
        <v>7.924706658667964E-3</v>
      </c>
      <c r="AZ222" s="17">
        <f t="shared" si="267"/>
        <v>2.0481752515896035E-3</v>
      </c>
      <c r="BA222" s="17">
        <f t="shared" si="268"/>
        <v>3.5290659468853767E-4</v>
      </c>
      <c r="BB222" s="17">
        <f t="shared" si="269"/>
        <v>4.5605129911857274E-5</v>
      </c>
      <c r="BC222" s="17">
        <f t="shared" si="270"/>
        <v>4.7147384731939274E-6</v>
      </c>
      <c r="BD222" s="17">
        <f t="shared" si="271"/>
        <v>1.3712181127163406E-6</v>
      </c>
      <c r="BE222" s="17">
        <f t="shared" si="272"/>
        <v>3.3516931033639431E-6</v>
      </c>
      <c r="BF222" s="17">
        <f t="shared" si="273"/>
        <v>4.0963018774903431E-6</v>
      </c>
      <c r="BG222" s="17">
        <f t="shared" si="274"/>
        <v>3.3375547927682453E-6</v>
      </c>
      <c r="BH222" s="17">
        <f t="shared" si="275"/>
        <v>2.0395113070050853E-6</v>
      </c>
      <c r="BI222" s="17">
        <f t="shared" si="276"/>
        <v>9.9704283636980135E-7</v>
      </c>
      <c r="BJ222" s="18">
        <f t="shared" si="277"/>
        <v>0.78658197205688085</v>
      </c>
      <c r="BK222" s="18">
        <f t="shared" si="278"/>
        <v>0.14886848684794329</v>
      </c>
      <c r="BL222" s="18">
        <f t="shared" si="279"/>
        <v>5.8584166031514534E-2</v>
      </c>
      <c r="BM222" s="18">
        <f t="shared" si="280"/>
        <v>0.55536890186299559</v>
      </c>
      <c r="BN222" s="18">
        <f t="shared" si="281"/>
        <v>0.4319327909061067</v>
      </c>
    </row>
    <row r="223" spans="1:66" x14ac:dyDescent="0.25">
      <c r="A223" t="s">
        <v>154</v>
      </c>
      <c r="B223" t="s">
        <v>162</v>
      </c>
      <c r="C223" t="s">
        <v>170</v>
      </c>
      <c r="D223" s="15">
        <v>44229</v>
      </c>
      <c r="E223" s="14">
        <f>VLOOKUP(A223,home!$A$2:$E$405,3,FALSE)</f>
        <v>1.33891213389121</v>
      </c>
      <c r="F223" s="14">
        <f>VLOOKUP(B223,home!$B$2:$E$405,3,FALSE)</f>
        <v>0.56000000000000005</v>
      </c>
      <c r="G223" s="14">
        <f>VLOOKUP(C223,away!$B$2:$E$405,4,FALSE)</f>
        <v>0.81</v>
      </c>
      <c r="H223" s="14">
        <f>VLOOKUP(A223,away!$A$2:$E$405,3,FALSE)</f>
        <v>1.02928870292887</v>
      </c>
      <c r="I223" s="14">
        <f>VLOOKUP(C223,away!$B$2:$E$405,3,FALSE)</f>
        <v>0.56000000000000005</v>
      </c>
      <c r="J223" s="14">
        <f>VLOOKUP(B223,home!$B$2:$E$405,4,FALSE)</f>
        <v>0.81</v>
      </c>
      <c r="K223" s="16">
        <f t="shared" si="282"/>
        <v>0.60733054393305297</v>
      </c>
      <c r="L223" s="16">
        <f t="shared" si="283"/>
        <v>0.4668853556485355</v>
      </c>
      <c r="M223" s="17">
        <f t="shared" si="228"/>
        <v>0.34156547195838333</v>
      </c>
      <c r="N223" s="17">
        <f t="shared" si="229"/>
        <v>0.20744314387323487</v>
      </c>
      <c r="O223" s="17">
        <f t="shared" si="230"/>
        <v>0.15947191685254969</v>
      </c>
      <c r="P223" s="17">
        <f t="shared" si="231"/>
        <v>9.685216600410558E-2</v>
      </c>
      <c r="Q223" s="17">
        <f t="shared" si="232"/>
        <v>6.2993278701857142E-2</v>
      </c>
      <c r="R223" s="17">
        <f t="shared" si="233"/>
        <v>3.7227551307828163E-2</v>
      </c>
      <c r="S223" s="17">
        <f t="shared" si="234"/>
        <v>6.8656984017618546E-3</v>
      </c>
      <c r="T223" s="17">
        <f t="shared" si="235"/>
        <v>2.9410639330183893E-2</v>
      </c>
      <c r="U223" s="17">
        <f t="shared" si="236"/>
        <v>2.2609428985078915E-2</v>
      </c>
      <c r="V223" s="17">
        <f t="shared" si="237"/>
        <v>2.1631049321525127E-4</v>
      </c>
      <c r="W223" s="17">
        <f t="shared" si="238"/>
        <v>1.2752580739375104E-2</v>
      </c>
      <c r="X223" s="17">
        <f t="shared" si="239"/>
        <v>5.9539931939398098E-3</v>
      </c>
      <c r="Y223" s="17">
        <f t="shared" si="240"/>
        <v>1.3899161149407736E-3</v>
      </c>
      <c r="Z223" s="17">
        <f t="shared" si="241"/>
        <v>5.7936661774264852E-3</v>
      </c>
      <c r="AA223" s="17">
        <f t="shared" si="242"/>
        <v>3.5186704309029585E-3</v>
      </c>
      <c r="AB223" s="17">
        <f t="shared" si="243"/>
        <v>1.0684980133607218E-3</v>
      </c>
      <c r="AC223" s="17">
        <f t="shared" si="244"/>
        <v>3.8334780439740361E-6</v>
      </c>
      <c r="AD223" s="17">
        <f t="shared" si="245"/>
        <v>1.9362579492487137E-3</v>
      </c>
      <c r="AE223" s="17">
        <f t="shared" si="246"/>
        <v>9.0401048126228969E-4</v>
      </c>
      <c r="AF223" s="17">
        <f t="shared" si="247"/>
        <v>2.110346275270739E-4</v>
      </c>
      <c r="AG223" s="17">
        <f t="shared" si="248"/>
        <v>3.2842992375711373E-5</v>
      </c>
      <c r="AH223" s="17">
        <f t="shared" si="249"/>
        <v>6.7624447343916396E-4</v>
      </c>
      <c r="AI223" s="17">
        <f t="shared" si="250"/>
        <v>4.1070392388552841E-4</v>
      </c>
      <c r="AJ223" s="17">
        <f t="shared" si="251"/>
        <v>1.2471651874441857E-4</v>
      </c>
      <c r="AK223" s="17">
        <f t="shared" si="252"/>
        <v>2.5248050388828184E-5</v>
      </c>
      <c r="AL223" s="17">
        <f t="shared" si="253"/>
        <v>4.3479881003113198E-8</v>
      </c>
      <c r="AM223" s="17">
        <f t="shared" si="254"/>
        <v>2.3518971870238383E-4</v>
      </c>
      <c r="AN223" s="17">
        <f t="shared" si="255"/>
        <v>1.098066354612415E-4</v>
      </c>
      <c r="AO223" s="17">
        <f t="shared" si="256"/>
        <v>2.563355502494541E-5</v>
      </c>
      <c r="AP223" s="17">
        <f t="shared" si="257"/>
        <v>3.9893104847859801E-6</v>
      </c>
      <c r="AQ223" s="17">
        <f t="shared" si="258"/>
        <v>4.656376611204336E-7</v>
      </c>
      <c r="AR223" s="17">
        <f t="shared" si="259"/>
        <v>6.3145728297400177E-5</v>
      </c>
      <c r="AS223" s="17">
        <f t="shared" si="260"/>
        <v>3.8350329513908818E-5</v>
      </c>
      <c r="AT223" s="17">
        <f t="shared" si="261"/>
        <v>1.1645663241847027E-5</v>
      </c>
      <c r="AU223" s="17">
        <f t="shared" si="262"/>
        <v>2.3575889970440397E-6</v>
      </c>
      <c r="AV223" s="17">
        <f t="shared" si="263"/>
        <v>3.5795895198633426E-7</v>
      </c>
      <c r="AW223" s="17">
        <f t="shared" si="264"/>
        <v>3.4246896507681995E-10</v>
      </c>
      <c r="AX223" s="17">
        <f t="shared" si="265"/>
        <v>2.3806316631163412E-5</v>
      </c>
      <c r="AY223" s="17">
        <f t="shared" si="266"/>
        <v>1.1114820607022376E-5</v>
      </c>
      <c r="AZ223" s="17">
        <f t="shared" si="267"/>
        <v>2.594673486039656E-6</v>
      </c>
      <c r="BA223" s="17">
        <f t="shared" si="268"/>
        <v>4.0380501777381673E-7</v>
      </c>
      <c r="BB223" s="17">
        <f t="shared" si="269"/>
        <v>4.7132662333997916E-8</v>
      </c>
      <c r="BC223" s="17">
        <f t="shared" si="270"/>
        <v>4.4011099632941923E-9</v>
      </c>
      <c r="BD223" s="17">
        <f t="shared" si="271"/>
        <v>4.9136359689695731E-6</v>
      </c>
      <c r="BE223" s="17">
        <f t="shared" si="272"/>
        <v>2.9842012057233045E-6</v>
      </c>
      <c r="BF223" s="17">
        <f t="shared" si="273"/>
        <v>9.0619827073880339E-7</v>
      </c>
      <c r="BG223" s="17">
        <f t="shared" si="274"/>
        <v>1.8345396289299655E-7</v>
      </c>
      <c r="BH223" s="17">
        <f t="shared" si="275"/>
        <v>2.7854298767619421E-8</v>
      </c>
      <c r="BI223" s="17">
        <f t="shared" si="276"/>
        <v>3.3833532842824146E-9</v>
      </c>
      <c r="BJ223" s="18">
        <f t="shared" si="277"/>
        <v>0.3234407540107942</v>
      </c>
      <c r="BK223" s="18">
        <f t="shared" si="278"/>
        <v>0.44551463863599799</v>
      </c>
      <c r="BL223" s="18">
        <f t="shared" si="279"/>
        <v>0.22525785455224098</v>
      </c>
      <c r="BM223" s="18">
        <f t="shared" si="280"/>
        <v>9.4442270200362735E-2</v>
      </c>
      <c r="BN223" s="18">
        <f t="shared" si="281"/>
        <v>0.9055535286979588</v>
      </c>
    </row>
    <row r="224" spans="1:66" x14ac:dyDescent="0.25">
      <c r="A224" t="s">
        <v>154</v>
      </c>
      <c r="B224" t="s">
        <v>174</v>
      </c>
      <c r="C224" t="s">
        <v>166</v>
      </c>
      <c r="D224" s="15">
        <v>44229</v>
      </c>
      <c r="E224" s="14">
        <f>VLOOKUP(A224,home!$A$2:$E$405,3,FALSE)</f>
        <v>1.33891213389121</v>
      </c>
      <c r="F224" s="14">
        <f>VLOOKUP(B224,home!$B$2:$E$405,3,FALSE)</f>
        <v>1.24</v>
      </c>
      <c r="G224" s="14">
        <f>VLOOKUP(C224,away!$B$2:$E$405,4,FALSE)</f>
        <v>1.56</v>
      </c>
      <c r="H224" s="14">
        <f>VLOOKUP(A224,away!$A$2:$E$405,3,FALSE)</f>
        <v>1.02928870292887</v>
      </c>
      <c r="I224" s="14">
        <f>VLOOKUP(C224,away!$B$2:$E$405,3,FALSE)</f>
        <v>0.93</v>
      </c>
      <c r="J224" s="14">
        <f>VLOOKUP(B224,home!$B$2:$E$405,4,FALSE)</f>
        <v>1.21</v>
      </c>
      <c r="K224" s="16">
        <f t="shared" si="282"/>
        <v>2.5899916317991565</v>
      </c>
      <c r="L224" s="16">
        <f t="shared" si="283"/>
        <v>1.1582585774058574</v>
      </c>
      <c r="M224" s="17">
        <f t="shared" si="228"/>
        <v>2.3558933015173974E-2</v>
      </c>
      <c r="N224" s="17">
        <f t="shared" si="229"/>
        <v>6.1017439363417456E-2</v>
      </c>
      <c r="O224" s="17">
        <f t="shared" si="230"/>
        <v>2.7287336239355295E-2</v>
      </c>
      <c r="P224" s="17">
        <f t="shared" si="231"/>
        <v>7.0673972514020078E-2</v>
      </c>
      <c r="Q224" s="17">
        <f t="shared" si="232"/>
        <v>7.9017328672531847E-2</v>
      </c>
      <c r="R224" s="17">
        <f t="shared" si="233"/>
        <v>1.5802895626895481E-2</v>
      </c>
      <c r="S224" s="17">
        <f t="shared" si="234"/>
        <v>5.3003359571668414E-2</v>
      </c>
      <c r="T224" s="17">
        <f t="shared" si="235"/>
        <v>9.1522498698657806E-2</v>
      </c>
      <c r="U224" s="17">
        <f t="shared" si="236"/>
        <v>4.0929367431854782E-2</v>
      </c>
      <c r="V224" s="17">
        <f t="shared" si="237"/>
        <v>1.7667079947532697E-2</v>
      </c>
      <c r="W224" s="17">
        <f t="shared" si="238"/>
        <v>6.8218073342993665E-2</v>
      </c>
      <c r="X224" s="17">
        <f t="shared" si="239"/>
        <v>7.9014168583624297E-2</v>
      </c>
      <c r="Y224" s="17">
        <f t="shared" si="240"/>
        <v>4.5759419249287642E-2</v>
      </c>
      <c r="Z224" s="17">
        <f t="shared" si="241"/>
        <v>6.1012798025670669E-3</v>
      </c>
      <c r="AA224" s="17">
        <f t="shared" si="242"/>
        <v>1.5802263631913911E-2</v>
      </c>
      <c r="AB224" s="17">
        <f t="shared" si="243"/>
        <v>2.0463865285070593E-2</v>
      </c>
      <c r="AC224" s="17">
        <f t="shared" si="244"/>
        <v>3.3124450123937976E-3</v>
      </c>
      <c r="AD224" s="17">
        <f t="shared" si="245"/>
        <v>4.4171059773953671E-2</v>
      </c>
      <c r="AE224" s="17">
        <f t="shared" si="246"/>
        <v>5.116150885628868E-2</v>
      </c>
      <c r="AF224" s="17">
        <f t="shared" si="247"/>
        <v>2.9629128232911049E-2</v>
      </c>
      <c r="AG224" s="17">
        <f t="shared" si="248"/>
        <v>1.1439397305609089E-2</v>
      </c>
      <c r="AH224" s="17">
        <f t="shared" si="249"/>
        <v>1.7667149161191065E-3</v>
      </c>
      <c r="AI224" s="17">
        <f t="shared" si="250"/>
        <v>4.5757768485232345E-3</v>
      </c>
      <c r="AJ224" s="17">
        <f t="shared" si="251"/>
        <v>5.9256118733277477E-3</v>
      </c>
      <c r="AK224" s="17">
        <f t="shared" si="252"/>
        <v>5.1157617217361959E-3</v>
      </c>
      <c r="AL224" s="17">
        <f t="shared" si="253"/>
        <v>3.9747750479079725E-4</v>
      </c>
      <c r="AM224" s="17">
        <f t="shared" si="254"/>
        <v>2.2880535036448071E-2</v>
      </c>
      <c r="AN224" s="17">
        <f t="shared" si="255"/>
        <v>2.6501575961601222E-2</v>
      </c>
      <c r="AO224" s="17">
        <f t="shared" si="256"/>
        <v>1.534783883614875E-2</v>
      </c>
      <c r="AP224" s="17">
        <f t="shared" si="257"/>
        <v>5.9255886588706714E-3</v>
      </c>
      <c r="AQ224" s="17">
        <f t="shared" si="258"/>
        <v>1.7158409725789576E-3</v>
      </c>
      <c r="AR224" s="17">
        <f t="shared" si="259"/>
        <v>4.0926254108516493E-4</v>
      </c>
      <c r="AS224" s="17">
        <f t="shared" si="260"/>
        <v>1.0599865566194356E-3</v>
      </c>
      <c r="AT224" s="17">
        <f t="shared" si="261"/>
        <v>1.3726781557319707E-3</v>
      </c>
      <c r="AU224" s="17">
        <f t="shared" si="262"/>
        <v>1.1850749788331011E-3</v>
      </c>
      <c r="AV224" s="17">
        <f t="shared" si="263"/>
        <v>7.6733356955807348E-4</v>
      </c>
      <c r="AW224" s="17">
        <f t="shared" si="264"/>
        <v>3.312180072750709E-5</v>
      </c>
      <c r="AX224" s="17">
        <f t="shared" si="265"/>
        <v>9.8767323792479829E-3</v>
      </c>
      <c r="AY224" s="17">
        <f t="shared" si="266"/>
        <v>1.1439809995006139E-2</v>
      </c>
      <c r="AZ224" s="17">
        <f t="shared" si="267"/>
        <v>6.6251290253045601E-3</v>
      </c>
      <c r="BA224" s="17">
        <f t="shared" si="268"/>
        <v>2.5578708399931704E-3</v>
      </c>
      <c r="BB224" s="17">
        <f t="shared" si="269"/>
        <v>7.4066896007960424E-4</v>
      </c>
      <c r="BC224" s="17">
        <f t="shared" si="270"/>
        <v>1.7157723520609564E-4</v>
      </c>
      <c r="BD224" s="17">
        <f t="shared" si="271"/>
        <v>7.9005308103801566E-5</v>
      </c>
      <c r="BE224" s="17">
        <f t="shared" si="272"/>
        <v>2.0462308685656013E-4</v>
      </c>
      <c r="BF224" s="17">
        <f t="shared" si="273"/>
        <v>2.6498604131570139E-4</v>
      </c>
      <c r="BG224" s="17">
        <f t="shared" si="274"/>
        <v>2.2877054318375071E-4</v>
      </c>
      <c r="BH224" s="17">
        <f t="shared" si="275"/>
        <v>1.4812844811201546E-4</v>
      </c>
      <c r="BI224" s="17">
        <f t="shared" si="276"/>
        <v>7.6730288208303122E-5</v>
      </c>
      <c r="BJ224" s="18">
        <f t="shared" si="277"/>
        <v>0.6647331899797605</v>
      </c>
      <c r="BK224" s="18">
        <f t="shared" si="278"/>
        <v>0.18005307756058589</v>
      </c>
      <c r="BL224" s="18">
        <f t="shared" si="279"/>
        <v>0.14346617309240423</v>
      </c>
      <c r="BM224" s="18">
        <f t="shared" si="280"/>
        <v>0.70558912680964492</v>
      </c>
      <c r="BN224" s="18">
        <f t="shared" si="281"/>
        <v>0.2773579054313941</v>
      </c>
    </row>
    <row r="225" spans="1:66" x14ac:dyDescent="0.25">
      <c r="A225" t="s">
        <v>154</v>
      </c>
      <c r="B225" t="s">
        <v>172</v>
      </c>
      <c r="C225" t="s">
        <v>161</v>
      </c>
      <c r="D225" s="15">
        <v>44229</v>
      </c>
      <c r="E225" s="14">
        <f>VLOOKUP(A225,home!$A$2:$E$405,3,FALSE)</f>
        <v>1.33891213389121</v>
      </c>
      <c r="F225" s="14">
        <f>VLOOKUP(B225,home!$B$2:$E$405,3,FALSE)</f>
        <v>0.68</v>
      </c>
      <c r="G225" s="14">
        <f>VLOOKUP(C225,away!$B$2:$E$405,4,FALSE)</f>
        <v>0.93</v>
      </c>
      <c r="H225" s="14">
        <f>VLOOKUP(A225,away!$A$2:$E$405,3,FALSE)</f>
        <v>1.02928870292887</v>
      </c>
      <c r="I225" s="14">
        <f>VLOOKUP(C225,away!$B$2:$E$405,3,FALSE)</f>
        <v>0.87</v>
      </c>
      <c r="J225" s="14">
        <f>VLOOKUP(B225,home!$B$2:$E$405,4,FALSE)</f>
        <v>1.1499999999999999</v>
      </c>
      <c r="K225" s="16">
        <f t="shared" si="282"/>
        <v>0.84672803347280134</v>
      </c>
      <c r="L225" s="16">
        <f t="shared" si="283"/>
        <v>1.0298033472803343</v>
      </c>
      <c r="M225" s="17">
        <f t="shared" si="228"/>
        <v>0.15312030172698687</v>
      </c>
      <c r="N225" s="17">
        <f t="shared" si="229"/>
        <v>0.12965125196605357</v>
      </c>
      <c r="O225" s="17">
        <f t="shared" si="230"/>
        <v>0.15768379925502579</v>
      </c>
      <c r="P225" s="17">
        <f t="shared" si="231"/>
        <v>0.13351529325372796</v>
      </c>
      <c r="Q225" s="17">
        <f t="shared" si="232"/>
        <v>5.4889674807251598E-2</v>
      </c>
      <c r="R225" s="17">
        <f t="shared" si="233"/>
        <v>8.1191652142352924E-2</v>
      </c>
      <c r="S225" s="17">
        <f t="shared" si="234"/>
        <v>2.910511103291399E-2</v>
      </c>
      <c r="T225" s="17">
        <f t="shared" si="235"/>
        <v>5.6525570847636729E-2</v>
      </c>
      <c r="U225" s="17">
        <f t="shared" si="236"/>
        <v>6.8747247952902255E-2</v>
      </c>
      <c r="V225" s="17">
        <f t="shared" si="237"/>
        <v>2.8198433888716075E-3</v>
      </c>
      <c r="W225" s="17">
        <f t="shared" si="238"/>
        <v>1.5492208802501909E-2</v>
      </c>
      <c r="X225" s="17">
        <f t="shared" si="239"/>
        <v>1.5953928481582322E-2</v>
      </c>
      <c r="Y225" s="17">
        <f t="shared" si="240"/>
        <v>8.2147044763022682E-3</v>
      </c>
      <c r="Z225" s="17">
        <f t="shared" si="241"/>
        <v>2.7870478382471857E-2</v>
      </c>
      <c r="AA225" s="17">
        <f t="shared" si="242"/>
        <v>2.3598715352736617E-2</v>
      </c>
      <c r="AB225" s="17">
        <f t="shared" si="243"/>
        <v>9.9908469215535395E-3</v>
      </c>
      <c r="AC225" s="17">
        <f t="shared" si="244"/>
        <v>1.5367500779961215E-4</v>
      </c>
      <c r="AD225" s="17">
        <f t="shared" si="245"/>
        <v>3.2794218733731154E-3</v>
      </c>
      <c r="AE225" s="17">
        <f t="shared" si="246"/>
        <v>3.3771596223439782E-3</v>
      </c>
      <c r="AF225" s="17">
        <f t="shared" si="247"/>
        <v>1.7389051416949093E-3</v>
      </c>
      <c r="AG225" s="17">
        <f t="shared" si="248"/>
        <v>5.9691011184013392E-4</v>
      </c>
      <c r="AH225" s="17">
        <f t="shared" si="249"/>
        <v>7.1752779821434281E-3</v>
      </c>
      <c r="AI225" s="17">
        <f t="shared" si="250"/>
        <v>6.0755090154409955E-3</v>
      </c>
      <c r="AJ225" s="17">
        <f t="shared" si="251"/>
        <v>2.5721519004953146E-3</v>
      </c>
      <c r="AK225" s="17">
        <f t="shared" si="252"/>
        <v>7.2597104016657564E-4</v>
      </c>
      <c r="AL225" s="17">
        <f t="shared" si="253"/>
        <v>5.3599590650539971E-6</v>
      </c>
      <c r="AM225" s="17">
        <f t="shared" si="254"/>
        <v>5.5535568675378177E-4</v>
      </c>
      <c r="AN225" s="17">
        <f t="shared" si="255"/>
        <v>5.7190714515021322E-4</v>
      </c>
      <c r="AO225" s="17">
        <f t="shared" si="256"/>
        <v>2.9447594620461481E-4</v>
      </c>
      <c r="AP225" s="17">
        <f t="shared" si="257"/>
        <v>1.0108410503168533E-4</v>
      </c>
      <c r="AQ225" s="17">
        <f t="shared" si="258"/>
        <v>2.6024187429616607E-5</v>
      </c>
      <c r="AR225" s="17">
        <f t="shared" si="259"/>
        <v>1.4778250567356373E-3</v>
      </c>
      <c r="AS225" s="17">
        <f t="shared" si="260"/>
        <v>1.2513159041065971E-3</v>
      </c>
      <c r="AT225" s="17">
        <f t="shared" si="261"/>
        <v>5.2976212736870968E-4</v>
      </c>
      <c r="AU225" s="17">
        <f t="shared" si="262"/>
        <v>1.4952148143842516E-4</v>
      </c>
      <c r="AV225" s="17">
        <f t="shared" si="263"/>
        <v>3.1651007485074415E-5</v>
      </c>
      <c r="AW225" s="17">
        <f t="shared" si="264"/>
        <v>1.2982466479102886E-7</v>
      </c>
      <c r="AX225" s="17">
        <f t="shared" si="265"/>
        <v>7.8372538087161092E-5</v>
      </c>
      <c r="AY225" s="17">
        <f t="shared" si="266"/>
        <v>8.0708302057013964E-5</v>
      </c>
      <c r="AZ225" s="17">
        <f t="shared" si="267"/>
        <v>4.1556839805812639E-5</v>
      </c>
      <c r="BA225" s="17">
        <f t="shared" si="268"/>
        <v>1.4265124244806165E-5</v>
      </c>
      <c r="BB225" s="17">
        <f t="shared" si="269"/>
        <v>3.6725681741678097E-6</v>
      </c>
      <c r="BC225" s="17">
        <f t="shared" si="270"/>
        <v>7.5640459977464734E-7</v>
      </c>
      <c r="BD225" s="17">
        <f t="shared" si="271"/>
        <v>2.5364486502018479E-4</v>
      </c>
      <c r="BE225" s="17">
        <f t="shared" si="272"/>
        <v>2.1476821775901519E-4</v>
      </c>
      <c r="BF225" s="17">
        <f t="shared" si="273"/>
        <v>9.0925135337774652E-5</v>
      </c>
      <c r="BG225" s="17">
        <f t="shared" si="274"/>
        <v>2.5662953679267423E-5</v>
      </c>
      <c r="BH225" s="17">
        <f t="shared" si="275"/>
        <v>5.4323855754874231E-6</v>
      </c>
      <c r="BI225" s="17">
        <f t="shared" si="276"/>
        <v>9.1995063107969589E-7</v>
      </c>
      <c r="BJ225" s="18">
        <f t="shared" si="277"/>
        <v>0.29148791497811932</v>
      </c>
      <c r="BK225" s="18">
        <f t="shared" si="278"/>
        <v>0.31880029267142207</v>
      </c>
      <c r="BL225" s="18">
        <f t="shared" si="279"/>
        <v>0.36179260064795471</v>
      </c>
      <c r="BM225" s="18">
        <f t="shared" si="280"/>
        <v>0.289818735051177</v>
      </c>
      <c r="BN225" s="18">
        <f t="shared" si="281"/>
        <v>0.71005197315139867</v>
      </c>
    </row>
    <row r="226" spans="1:66" x14ac:dyDescent="0.25">
      <c r="A226" t="s">
        <v>154</v>
      </c>
      <c r="B226" t="s">
        <v>158</v>
      </c>
      <c r="C226" t="s">
        <v>159</v>
      </c>
      <c r="D226" s="15">
        <v>44229</v>
      </c>
      <c r="E226" s="14">
        <f>VLOOKUP(A226,home!$A$2:$E$405,3,FALSE)</f>
        <v>1.33891213389121</v>
      </c>
      <c r="F226" s="14">
        <f>VLOOKUP(B226,home!$B$2:$E$405,3,FALSE)</f>
        <v>1.06</v>
      </c>
      <c r="G226" s="14">
        <f>VLOOKUP(C226,away!$B$2:$E$405,4,FALSE)</f>
        <v>1.06</v>
      </c>
      <c r="H226" s="14">
        <f>VLOOKUP(A226,away!$A$2:$E$405,3,FALSE)</f>
        <v>1.02928870292887</v>
      </c>
      <c r="I226" s="14">
        <f>VLOOKUP(C226,away!$B$2:$E$405,3,FALSE)</f>
        <v>0.68</v>
      </c>
      <c r="J226" s="14">
        <f>VLOOKUP(B226,home!$B$2:$E$405,4,FALSE)</f>
        <v>1.3</v>
      </c>
      <c r="K226" s="16">
        <f t="shared" si="282"/>
        <v>1.5044016736401638</v>
      </c>
      <c r="L226" s="16">
        <f t="shared" si="283"/>
        <v>0.90989121338912116</v>
      </c>
      <c r="M226" s="17">
        <f t="shared" si="228"/>
        <v>8.9430554073755997E-2</v>
      </c>
      <c r="N226" s="17">
        <f t="shared" si="229"/>
        <v>0.1345394752231257</v>
      </c>
      <c r="O226" s="17">
        <f t="shared" si="230"/>
        <v>8.1372075360231264E-2</v>
      </c>
      <c r="P226" s="17">
        <f t="shared" si="231"/>
        <v>0.12241628635950544</v>
      </c>
      <c r="Q226" s="17">
        <f t="shared" si="232"/>
        <v>0.10120070584816984</v>
      </c>
      <c r="R226" s="17">
        <f t="shared" si="233"/>
        <v>3.7019868192755913E-2</v>
      </c>
      <c r="S226" s="17">
        <f t="shared" si="234"/>
        <v>4.1892134408820877E-2</v>
      </c>
      <c r="T226" s="17">
        <f t="shared" si="235"/>
        <v>9.2081633040026784E-2</v>
      </c>
      <c r="U226" s="17">
        <f t="shared" si="236"/>
        <v>5.569275166712026E-2</v>
      </c>
      <c r="V226" s="17">
        <f t="shared" si="237"/>
        <v>6.371523040190074E-3</v>
      </c>
      <c r="W226" s="17">
        <f t="shared" si="238"/>
        <v>5.0748837083850848E-2</v>
      </c>
      <c r="X226" s="17">
        <f t="shared" si="239"/>
        <v>4.6175920952311877E-2</v>
      </c>
      <c r="Y226" s="17">
        <f t="shared" si="240"/>
        <v>2.1007532372329597E-2</v>
      </c>
      <c r="Z226" s="17">
        <f t="shared" si="241"/>
        <v>1.1228017596470671E-2</v>
      </c>
      <c r="AA226" s="17">
        <f t="shared" si="242"/>
        <v>1.6891448463791685E-2</v>
      </c>
      <c r="AB226" s="17">
        <f t="shared" si="243"/>
        <v>1.2705761669567396E-2</v>
      </c>
      <c r="AC226" s="17">
        <f t="shared" si="244"/>
        <v>5.4510046727907478E-4</v>
      </c>
      <c r="AD226" s="17">
        <f t="shared" si="245"/>
        <v>1.9086658861059324E-2</v>
      </c>
      <c r="AE226" s="17">
        <f t="shared" si="246"/>
        <v>1.7366783190633488E-2</v>
      </c>
      <c r="AF226" s="17">
        <f t="shared" si="247"/>
        <v>7.9009417149956494E-3</v>
      </c>
      <c r="AG226" s="17">
        <f t="shared" si="248"/>
        <v>2.3963324813247051E-3</v>
      </c>
      <c r="AH226" s="17">
        <f t="shared" si="249"/>
        <v>2.5540686387017751E-3</v>
      </c>
      <c r="AI226" s="17">
        <f t="shared" si="250"/>
        <v>3.8423451346548056E-3</v>
      </c>
      <c r="AJ226" s="17">
        <f t="shared" si="251"/>
        <v>2.8902152256389158E-3</v>
      </c>
      <c r="AK226" s="17">
        <f t="shared" si="252"/>
        <v>1.449348207543822E-3</v>
      </c>
      <c r="AL226" s="17">
        <f t="shared" si="253"/>
        <v>2.984625359342036E-5</v>
      </c>
      <c r="AM226" s="17">
        <f t="shared" si="254"/>
        <v>5.7428003069552921E-3</v>
      </c>
      <c r="AN226" s="17">
        <f t="shared" si="255"/>
        <v>5.2253235395469683E-3</v>
      </c>
      <c r="AO226" s="17">
        <f t="shared" si="256"/>
        <v>2.3772379878745642E-3</v>
      </c>
      <c r="AP226" s="17">
        <f t="shared" si="257"/>
        <v>7.2100931910063339E-4</v>
      </c>
      <c r="AQ226" s="17">
        <f t="shared" si="258"/>
        <v>1.6401001105533481E-4</v>
      </c>
      <c r="AR226" s="17">
        <f t="shared" si="259"/>
        <v>4.6478492254949197E-4</v>
      </c>
      <c r="AS226" s="17">
        <f t="shared" si="260"/>
        <v>6.9922321536616957E-4</v>
      </c>
      <c r="AT226" s="17">
        <f t="shared" si="261"/>
        <v>5.2595628772246126E-4</v>
      </c>
      <c r="AU226" s="17">
        <f t="shared" si="262"/>
        <v>2.6374983983707925E-4</v>
      </c>
      <c r="AV226" s="17">
        <f t="shared" si="263"/>
        <v>9.919642511830688E-5</v>
      </c>
      <c r="AW226" s="17">
        <f t="shared" si="264"/>
        <v>1.1348555947163214E-6</v>
      </c>
      <c r="AX226" s="17">
        <f t="shared" si="265"/>
        <v>1.439913065527467E-3</v>
      </c>
      <c r="AY226" s="17">
        <f t="shared" si="266"/>
        <v>1.3101642463676361E-3</v>
      </c>
      <c r="AZ226" s="17">
        <f t="shared" si="267"/>
        <v>5.960534679332459E-4</v>
      </c>
      <c r="BA226" s="17">
        <f t="shared" si="268"/>
        <v>1.8078127106085825E-4</v>
      </c>
      <c r="BB226" s="17">
        <f t="shared" si="269"/>
        <v>4.112282252089798E-5</v>
      </c>
      <c r="BC226" s="17">
        <f t="shared" si="270"/>
        <v>7.4834589763050698E-6</v>
      </c>
      <c r="BD226" s="17">
        <f t="shared" si="271"/>
        <v>7.048395285725429E-5</v>
      </c>
      <c r="BE226" s="17">
        <f t="shared" si="272"/>
        <v>1.0603617664322775E-4</v>
      </c>
      <c r="BF226" s="17">
        <f t="shared" si="273"/>
        <v>7.9760500804237959E-5</v>
      </c>
      <c r="BG226" s="17">
        <f t="shared" si="274"/>
        <v>3.9997276966757719E-5</v>
      </c>
      <c r="BH226" s="17">
        <f t="shared" si="275"/>
        <v>1.5042992602459885E-5</v>
      </c>
      <c r="BI226" s="17">
        <f t="shared" si="276"/>
        <v>4.5261406495394432E-6</v>
      </c>
      <c r="BJ226" s="18">
        <f t="shared" si="277"/>
        <v>0.51031072026474711</v>
      </c>
      <c r="BK226" s="18">
        <f t="shared" si="278"/>
        <v>0.26199560884951251</v>
      </c>
      <c r="BL226" s="18">
        <f t="shared" si="279"/>
        <v>0.21678664029112285</v>
      </c>
      <c r="BM226" s="18">
        <f t="shared" si="280"/>
        <v>0.43303299255353594</v>
      </c>
      <c r="BN226" s="18">
        <f t="shared" si="281"/>
        <v>0.56597896505754419</v>
      </c>
    </row>
    <row r="227" spans="1:66" x14ac:dyDescent="0.25">
      <c r="A227" t="s">
        <v>27</v>
      </c>
      <c r="B227" t="s">
        <v>190</v>
      </c>
      <c r="C227" t="s">
        <v>31</v>
      </c>
      <c r="D227" s="15">
        <v>44229</v>
      </c>
      <c r="E227" s="14">
        <f>VLOOKUP(A227,home!$A$2:$E$405,3,FALSE)</f>
        <v>1.30952380952381</v>
      </c>
      <c r="F227" s="14">
        <f>VLOOKUP(B227,home!$B$2:$E$405,3,FALSE)</f>
        <v>0.76</v>
      </c>
      <c r="G227" s="14">
        <f>VLOOKUP(C227,away!$B$2:$E$405,4,FALSE)</f>
        <v>0.76</v>
      </c>
      <c r="H227" s="14">
        <f>VLOOKUP(A227,away!$A$2:$E$405,3,FALSE)</f>
        <v>1.0904761904761899</v>
      </c>
      <c r="I227" s="14">
        <f>VLOOKUP(C227,away!$B$2:$E$405,3,FALSE)</f>
        <v>0.84</v>
      </c>
      <c r="J227" s="14">
        <f>VLOOKUP(B227,home!$B$2:$E$405,4,FALSE)</f>
        <v>0.83</v>
      </c>
      <c r="K227" s="16">
        <f t="shared" si="282"/>
        <v>0.75638095238095271</v>
      </c>
      <c r="L227" s="16">
        <f t="shared" si="283"/>
        <v>0.76027999999999951</v>
      </c>
      <c r="M227" s="17">
        <f t="shared" si="228"/>
        <v>0.21944339695131221</v>
      </c>
      <c r="N227" s="17">
        <f t="shared" si="229"/>
        <v>0.16598280557974499</v>
      </c>
      <c r="O227" s="17">
        <f t="shared" si="230"/>
        <v>0.16683842583414354</v>
      </c>
      <c r="P227" s="17">
        <f t="shared" si="231"/>
        <v>0.12619340742616844</v>
      </c>
      <c r="Q227" s="17">
        <f t="shared" si="232"/>
        <v>6.2773116281634997E-2</v>
      </c>
      <c r="R227" s="17">
        <f t="shared" si="233"/>
        <v>6.3421959196591285E-2</v>
      </c>
      <c r="S227" s="17">
        <f t="shared" si="234"/>
        <v>1.8142236561987053E-2</v>
      </c>
      <c r="T227" s="17">
        <f t="shared" si="235"/>
        <v>4.7725144846601432E-2</v>
      </c>
      <c r="U227" s="17">
        <f t="shared" si="236"/>
        <v>4.7971161898983636E-2</v>
      </c>
      <c r="V227" s="17">
        <f t="shared" si="237"/>
        <v>1.1592109258117037E-3</v>
      </c>
      <c r="W227" s="17">
        <f t="shared" si="238"/>
        <v>1.5826796492341127E-2</v>
      </c>
      <c r="X227" s="17">
        <f t="shared" si="239"/>
        <v>1.2032796837197105E-2</v>
      </c>
      <c r="Y227" s="17">
        <f t="shared" si="240"/>
        <v>4.5741473896921039E-3</v>
      </c>
      <c r="Z227" s="17">
        <f t="shared" si="241"/>
        <v>1.6072815712661462E-2</v>
      </c>
      <c r="AA227" s="17">
        <f t="shared" si="242"/>
        <v>1.2157171656186419E-2</v>
      </c>
      <c r="AB227" s="17">
        <f t="shared" si="243"/>
        <v>4.5977265377825025E-3</v>
      </c>
      <c r="AC227" s="17">
        <f t="shared" si="244"/>
        <v>4.1663584632224736E-5</v>
      </c>
      <c r="AD227" s="17">
        <f t="shared" si="245"/>
        <v>2.9927718510041248E-3</v>
      </c>
      <c r="AE227" s="17">
        <f t="shared" si="246"/>
        <v>2.2753445828814149E-3</v>
      </c>
      <c r="AF227" s="17">
        <f t="shared" si="247"/>
        <v>8.6494948973654033E-4</v>
      </c>
      <c r="AG227" s="17">
        <f t="shared" si="248"/>
        <v>2.1920126601896549E-4</v>
      </c>
      <c r="AH227" s="17">
        <f t="shared" si="249"/>
        <v>3.0549600825055616E-3</v>
      </c>
      <c r="AI227" s="17">
        <f t="shared" si="250"/>
        <v>2.3107136166913506E-3</v>
      </c>
      <c r="AJ227" s="17">
        <f t="shared" si="251"/>
        <v>8.7388988303631961E-4</v>
      </c>
      <c r="AK227" s="17">
        <f t="shared" si="252"/>
        <v>2.2033122066903032E-4</v>
      </c>
      <c r="AL227" s="17">
        <f t="shared" si="253"/>
        <v>9.5836462310971353E-7</v>
      </c>
      <c r="AM227" s="17">
        <f t="shared" si="254"/>
        <v>4.5273512458428154E-4</v>
      </c>
      <c r="AN227" s="17">
        <f t="shared" si="255"/>
        <v>3.4420546051893737E-4</v>
      </c>
      <c r="AO227" s="17">
        <f t="shared" si="256"/>
        <v>1.3084626376166876E-4</v>
      </c>
      <c r="AP227" s="17">
        <f t="shared" si="257"/>
        <v>3.3159932470907156E-5</v>
      </c>
      <c r="AQ227" s="17">
        <f t="shared" si="258"/>
        <v>6.3027083647453171E-6</v>
      </c>
      <c r="AR227" s="17">
        <f t="shared" si="259"/>
        <v>4.6452501030546549E-4</v>
      </c>
      <c r="AS227" s="17">
        <f t="shared" si="260"/>
        <v>3.5135786969961989E-4</v>
      </c>
      <c r="AT227" s="17">
        <f t="shared" si="261"/>
        <v>1.3288020005497057E-4</v>
      </c>
      <c r="AU227" s="17">
        <f t="shared" si="262"/>
        <v>3.3502684090050061E-5</v>
      </c>
      <c r="AV227" s="17">
        <f t="shared" si="263"/>
        <v>6.3351980248375618E-6</v>
      </c>
      <c r="AW227" s="17">
        <f t="shared" si="264"/>
        <v>1.5308844891096999E-8</v>
      </c>
      <c r="AX227" s="17">
        <f t="shared" si="265"/>
        <v>5.7073370784894684E-5</v>
      </c>
      <c r="AY227" s="17">
        <f t="shared" si="266"/>
        <v>4.3391742340339703E-5</v>
      </c>
      <c r="AZ227" s="17">
        <f t="shared" si="267"/>
        <v>1.6494936933256722E-5</v>
      </c>
      <c r="BA227" s="17">
        <f t="shared" si="268"/>
        <v>4.1802568838721382E-6</v>
      </c>
      <c r="BB227" s="17">
        <f t="shared" si="269"/>
        <v>7.945414259175766E-7</v>
      </c>
      <c r="BC227" s="17">
        <f t="shared" si="270"/>
        <v>1.2081479105932298E-7</v>
      </c>
      <c r="BD227" s="17">
        <f t="shared" si="271"/>
        <v>5.8861512472506499E-5</v>
      </c>
      <c r="BE227" s="17">
        <f t="shared" si="272"/>
        <v>4.4521726862537793E-5</v>
      </c>
      <c r="BF227" s="17">
        <f t="shared" si="273"/>
        <v>1.6837693082965489E-5</v>
      </c>
      <c r="BG227" s="17">
        <f t="shared" si="274"/>
        <v>4.2452367766638731E-6</v>
      </c>
      <c r="BH227" s="17">
        <f t="shared" si="275"/>
        <v>8.0275405905391615E-7</v>
      </c>
      <c r="BI227" s="17">
        <f t="shared" si="276"/>
        <v>1.2143757594297539E-7</v>
      </c>
      <c r="BJ227" s="18">
        <f t="shared" si="277"/>
        <v>0.3163563797697127</v>
      </c>
      <c r="BK227" s="18">
        <f t="shared" si="278"/>
        <v>0.36502426555687512</v>
      </c>
      <c r="BL227" s="18">
        <f t="shared" si="279"/>
        <v>0.30256033124959431</v>
      </c>
      <c r="BM227" s="18">
        <f t="shared" si="280"/>
        <v>0.19531730458575255</v>
      </c>
      <c r="BN227" s="18">
        <f t="shared" si="281"/>
        <v>0.80465311126959549</v>
      </c>
    </row>
    <row r="228" spans="1:66" x14ac:dyDescent="0.25">
      <c r="A228" t="s">
        <v>32</v>
      </c>
      <c r="B228" t="s">
        <v>312</v>
      </c>
      <c r="C228" t="s">
        <v>207</v>
      </c>
      <c r="D228" s="15">
        <v>44229</v>
      </c>
      <c r="E228" s="14">
        <f>VLOOKUP(A228,home!$A$2:$E$405,3,FALSE)</f>
        <v>1.2292993630573199</v>
      </c>
      <c r="F228" s="14">
        <f>VLOOKUP(B228,home!$B$2:$E$405,3,FALSE)</f>
        <v>0.61</v>
      </c>
      <c r="G228" s="14">
        <f>VLOOKUP(C228,away!$B$2:$E$405,4,FALSE)</f>
        <v>0.63</v>
      </c>
      <c r="H228" s="14">
        <f>VLOOKUP(A228,away!$A$2:$E$405,3,FALSE)</f>
        <v>1.1337579617834399</v>
      </c>
      <c r="I228" s="14">
        <f>VLOOKUP(C228,away!$B$2:$E$405,3,FALSE)</f>
        <v>1.08</v>
      </c>
      <c r="J228" s="14">
        <f>VLOOKUP(B228,home!$B$2:$E$405,4,FALSE)</f>
        <v>0.88</v>
      </c>
      <c r="K228" s="16">
        <f t="shared" si="282"/>
        <v>0.47241974522292801</v>
      </c>
      <c r="L228" s="16">
        <f t="shared" si="283"/>
        <v>1.0775235668789813</v>
      </c>
      <c r="M228" s="17">
        <f t="shared" si="228"/>
        <v>0.21226000605929107</v>
      </c>
      <c r="N228" s="17">
        <f t="shared" si="229"/>
        <v>0.10027581798354746</v>
      </c>
      <c r="O228" s="17">
        <f t="shared" si="230"/>
        <v>0.22871515883476148</v>
      </c>
      <c r="P228" s="17">
        <f t="shared" si="231"/>
        <v>0.10804955706533954</v>
      </c>
      <c r="Q228" s="17">
        <f t="shared" si="232"/>
        <v>2.3686138191904096E-2</v>
      </c>
      <c r="R228" s="17">
        <f t="shared" si="233"/>
        <v>0.12322298687346246</v>
      </c>
      <c r="S228" s="17">
        <f t="shared" si="234"/>
        <v>1.3750478715659396E-2</v>
      </c>
      <c r="T228" s="17">
        <f t="shared" si="235"/>
        <v>2.5522372110128966E-2</v>
      </c>
      <c r="U228" s="17">
        <f t="shared" si="236"/>
        <v>5.8212972064369345E-2</v>
      </c>
      <c r="V228" s="17">
        <f t="shared" si="237"/>
        <v>7.7773228443670786E-4</v>
      </c>
      <c r="W228" s="17">
        <f t="shared" si="238"/>
        <v>3.729933123311466E-3</v>
      </c>
      <c r="X228" s="17">
        <f t="shared" si="239"/>
        <v>4.0190908432506302E-3</v>
      </c>
      <c r="Y228" s="17">
        <f t="shared" si="240"/>
        <v>2.1653325505150353E-3</v>
      </c>
      <c r="Z228" s="17">
        <f t="shared" si="241"/>
        <v>4.4258557445791734E-2</v>
      </c>
      <c r="AA228" s="17">
        <f t="shared" si="242"/>
        <v>2.0908616432475255E-2</v>
      </c>
      <c r="AB228" s="17">
        <f t="shared" si="243"/>
        <v>4.938821623996943E-3</v>
      </c>
      <c r="AC228" s="17">
        <f t="shared" si="244"/>
        <v>2.4743718331860296E-5</v>
      </c>
      <c r="AD228" s="17">
        <f t="shared" si="245"/>
        <v>4.4052351395334067E-4</v>
      </c>
      <c r="AE228" s="17">
        <f t="shared" si="246"/>
        <v>4.7467446804906637E-4</v>
      </c>
      <c r="AF228" s="17">
        <f t="shared" si="247"/>
        <v>2.5573646295930648E-4</v>
      </c>
      <c r="AG228" s="17">
        <f t="shared" si="248"/>
        <v>9.185402191630882E-5</v>
      </c>
      <c r="AH228" s="17">
        <f t="shared" si="249"/>
        <v>1.1922409670976948E-2</v>
      </c>
      <c r="AI228" s="17">
        <f t="shared" si="250"/>
        <v>5.6323817392063035E-3</v>
      </c>
      <c r="AJ228" s="17">
        <f t="shared" si="251"/>
        <v>1.3304241731170571E-3</v>
      </c>
      <c r="AK228" s="17">
        <f t="shared" si="252"/>
        <v>2.0950621630079494E-4</v>
      </c>
      <c r="AL228" s="17">
        <f t="shared" si="253"/>
        <v>5.0382506917675686E-7</v>
      </c>
      <c r="AM228" s="17">
        <f t="shared" si="254"/>
        <v>4.1622401245309258E-5</v>
      </c>
      <c r="AN228" s="17">
        <f t="shared" si="255"/>
        <v>4.4849118251913785E-5</v>
      </c>
      <c r="AO228" s="17">
        <f t="shared" si="256"/>
        <v>2.4162990935089677E-5</v>
      </c>
      <c r="AP228" s="17">
        <f t="shared" si="257"/>
        <v>8.6787307262807765E-6</v>
      </c>
      <c r="AQ228" s="17">
        <f t="shared" si="258"/>
        <v>2.3378842220410678E-6</v>
      </c>
      <c r="AR228" s="17">
        <f t="shared" si="259"/>
        <v>2.5693354788927092E-3</v>
      </c>
      <c r="AS228" s="17">
        <f t="shared" si="260"/>
        <v>1.2138048123307235E-3</v>
      </c>
      <c r="AT228" s="17">
        <f t="shared" si="261"/>
        <v>2.8671268009582222E-4</v>
      </c>
      <c r="AU228" s="17">
        <f t="shared" si="262"/>
        <v>4.51495770943504E-5</v>
      </c>
      <c r="AV228" s="17">
        <f t="shared" si="263"/>
        <v>5.33238792695899E-6</v>
      </c>
      <c r="AW228" s="17">
        <f t="shared" si="264"/>
        <v>7.1241341867080335E-9</v>
      </c>
      <c r="AX228" s="17">
        <f t="shared" si="265"/>
        <v>3.277207365312579E-6</v>
      </c>
      <c r="AY228" s="17">
        <f t="shared" si="266"/>
        <v>3.5312681696736788E-6</v>
      </c>
      <c r="AZ228" s="17">
        <f t="shared" si="267"/>
        <v>1.9025123368964968E-6</v>
      </c>
      <c r="BA228" s="17">
        <f t="shared" si="268"/>
        <v>6.8333395976132659E-7</v>
      </c>
      <c r="BB228" s="17">
        <f t="shared" si="269"/>
        <v>1.840771114228907E-7</v>
      </c>
      <c r="BC228" s="17">
        <f t="shared" si="270"/>
        <v>3.9669485136234577E-8</v>
      </c>
      <c r="BD228" s="17">
        <f t="shared" si="271"/>
        <v>4.614199216208645E-4</v>
      </c>
      <c r="BE228" s="17">
        <f t="shared" si="272"/>
        <v>2.1798388181291223E-4</v>
      </c>
      <c r="BF228" s="17">
        <f t="shared" si="273"/>
        <v>5.1489944954380425E-5</v>
      </c>
      <c r="BG228" s="17">
        <f t="shared" si="274"/>
        <v>8.1082888922969959E-6</v>
      </c>
      <c r="BH228" s="17">
        <f t="shared" si="275"/>
        <v>9.5762894317321105E-7</v>
      </c>
      <c r="BI228" s="17">
        <f t="shared" si="276"/>
        <v>9.0480564270398071E-8</v>
      </c>
      <c r="BJ228" s="18">
        <f t="shared" si="277"/>
        <v>0.16079274246334455</v>
      </c>
      <c r="BK228" s="18">
        <f t="shared" si="278"/>
        <v>0.33486655293629741</v>
      </c>
      <c r="BL228" s="18">
        <f t="shared" si="279"/>
        <v>0.45995366271179511</v>
      </c>
      <c r="BM228" s="18">
        <f t="shared" si="280"/>
        <v>0.20365832640488712</v>
      </c>
      <c r="BN228" s="18">
        <f t="shared" si="281"/>
        <v>0.79620966500830614</v>
      </c>
    </row>
    <row r="229" spans="1:66" x14ac:dyDescent="0.25">
      <c r="A229" t="s">
        <v>213</v>
      </c>
      <c r="B229" t="s">
        <v>221</v>
      </c>
      <c r="C229" t="s">
        <v>215</v>
      </c>
      <c r="D229" s="15">
        <v>44229</v>
      </c>
      <c r="E229" s="14">
        <f>VLOOKUP(A229,home!$A$2:$E$405,3,FALSE)</f>
        <v>1.25308641975309</v>
      </c>
      <c r="F229" s="14">
        <f>VLOOKUP(B229,home!$B$2:$E$405,3,FALSE)</f>
        <v>1.2</v>
      </c>
      <c r="G229" s="14">
        <f>VLOOKUP(C229,away!$B$2:$E$405,4,FALSE)</f>
        <v>0.86</v>
      </c>
      <c r="H229" s="14">
        <f>VLOOKUP(A229,away!$A$2:$E$405,3,FALSE)</f>
        <v>1.2160493827160499</v>
      </c>
      <c r="I229" s="14">
        <f>VLOOKUP(C229,away!$B$2:$E$405,3,FALSE)</f>
        <v>1.17</v>
      </c>
      <c r="J229" s="14">
        <f>VLOOKUP(B229,home!$B$2:$E$405,4,FALSE)</f>
        <v>0.94</v>
      </c>
      <c r="K229" s="16">
        <f t="shared" si="282"/>
        <v>1.2931851851851888</v>
      </c>
      <c r="L229" s="16">
        <f t="shared" si="283"/>
        <v>1.3374111111111116</v>
      </c>
      <c r="M229" s="17">
        <f t="shared" si="228"/>
        <v>7.2035494930586613E-2</v>
      </c>
      <c r="N229" s="17">
        <f t="shared" si="229"/>
        <v>9.3155234851717381E-2</v>
      </c>
      <c r="O229" s="17">
        <f t="shared" si="230"/>
        <v>9.6341071314554688E-2</v>
      </c>
      <c r="P229" s="17">
        <f t="shared" si="231"/>
        <v>0.12458684614885188</v>
      </c>
      <c r="Q229" s="17">
        <f t="shared" si="232"/>
        <v>6.0233484816343948E-2</v>
      </c>
      <c r="R229" s="17">
        <f t="shared" si="233"/>
        <v>6.4423809616216729E-2</v>
      </c>
      <c r="S229" s="17">
        <f t="shared" si="234"/>
        <v>5.3868867869494665E-2</v>
      </c>
      <c r="T229" s="17">
        <f t="shared" si="235"/>
        <v>8.0556931854320835E-2</v>
      </c>
      <c r="U229" s="17">
        <f t="shared" si="236"/>
        <v>8.331191616888256E-2</v>
      </c>
      <c r="V229" s="17">
        <f t="shared" si="237"/>
        <v>1.0351921893099166E-2</v>
      </c>
      <c r="W229" s="17">
        <f t="shared" si="238"/>
        <v>2.5964350072191004E-2</v>
      </c>
      <c r="X229" s="17">
        <f t="shared" si="239"/>
        <v>3.472501027932684E-2</v>
      </c>
      <c r="Y229" s="17">
        <f t="shared" si="240"/>
        <v>2.3220807290509644E-2</v>
      </c>
      <c r="Z229" s="17">
        <f t="shared" si="241"/>
        <v>2.8720372933611703E-2</v>
      </c>
      <c r="AA229" s="17">
        <f t="shared" si="242"/>
        <v>3.7140760790740329E-2</v>
      </c>
      <c r="AB229" s="17">
        <f t="shared" si="243"/>
        <v>2.401494081054617E-2</v>
      </c>
      <c r="AC229" s="17">
        <f t="shared" si="244"/>
        <v>1.1189911493313517E-3</v>
      </c>
      <c r="AD229" s="17">
        <f t="shared" si="245"/>
        <v>8.3941782140798515E-3</v>
      </c>
      <c r="AE229" s="17">
        <f t="shared" si="246"/>
        <v>1.1226467212157221E-2</v>
      </c>
      <c r="AF229" s="17">
        <f t="shared" si="247"/>
        <v>7.5072009940318268E-3</v>
      </c>
      <c r="AG229" s="17">
        <f t="shared" si="248"/>
        <v>3.346738007587515E-3</v>
      </c>
      <c r="AH229" s="17">
        <f t="shared" si="249"/>
        <v>9.6027364691667824E-3</v>
      </c>
      <c r="AI229" s="17">
        <f t="shared" si="250"/>
        <v>1.2418116539164012E-2</v>
      </c>
      <c r="AJ229" s="17">
        <f t="shared" si="251"/>
        <v>8.029462168175034E-3</v>
      </c>
      <c r="AK229" s="17">
        <f t="shared" si="252"/>
        <v>3.4611938402963E-3</v>
      </c>
      <c r="AL229" s="17">
        <f t="shared" si="253"/>
        <v>7.7412713439678073E-5</v>
      </c>
      <c r="AM229" s="17">
        <f t="shared" si="254"/>
        <v>2.1710453816504668E-3</v>
      </c>
      <c r="AN229" s="17">
        <f t="shared" si="255"/>
        <v>2.9035802161457977E-3</v>
      </c>
      <c r="AO229" s="17">
        <f t="shared" si="256"/>
        <v>1.9416402215378969E-3</v>
      </c>
      <c r="AP229" s="17">
        <f t="shared" si="257"/>
        <v>8.6559040202167437E-4</v>
      </c>
      <c r="AQ229" s="17">
        <f t="shared" si="258"/>
        <v>2.8941255533373035E-4</v>
      </c>
      <c r="AR229" s="17">
        <f t="shared" si="259"/>
        <v>2.5685612901871079E-3</v>
      </c>
      <c r="AS229" s="17">
        <f t="shared" si="260"/>
        <v>3.3216254077101225E-3</v>
      </c>
      <c r="AT229" s="17">
        <f t="shared" si="261"/>
        <v>2.1477383839927215E-3</v>
      </c>
      <c r="AU229" s="17">
        <f t="shared" si="262"/>
        <v>9.2580781994432203E-4</v>
      </c>
      <c r="AV229" s="17">
        <f t="shared" si="263"/>
        <v>2.9931023927014862E-4</v>
      </c>
      <c r="AW229" s="17">
        <f t="shared" si="264"/>
        <v>3.7190792880678934E-6</v>
      </c>
      <c r="AX229" s="17">
        <f t="shared" si="265"/>
        <v>4.6792728731918405E-4</v>
      </c>
      <c r="AY229" s="17">
        <f t="shared" si="266"/>
        <v>6.2581115325275824E-4</v>
      </c>
      <c r="AZ229" s="17">
        <f t="shared" si="267"/>
        <v>4.1848339490874886E-4</v>
      </c>
      <c r="BA229" s="17">
        <f t="shared" si="268"/>
        <v>1.8656144738881994E-4</v>
      </c>
      <c r="BB229" s="17">
        <f t="shared" si="269"/>
        <v>6.2377338160694721E-5</v>
      </c>
      <c r="BC229" s="17">
        <f t="shared" si="270"/>
        <v>1.6684829027529654E-5</v>
      </c>
      <c r="BD229" s="17">
        <f t="shared" si="271"/>
        <v>5.7253706817768835E-4</v>
      </c>
      <c r="BE229" s="17">
        <f t="shared" si="272"/>
        <v>7.4039645453674889E-4</v>
      </c>
      <c r="BF229" s="17">
        <f t="shared" si="273"/>
        <v>4.7873486308528144E-4</v>
      </c>
      <c r="BG229" s="17">
        <f t="shared" si="274"/>
        <v>2.0636427752451523E-4</v>
      </c>
      <c r="BH229" s="17">
        <f t="shared" si="275"/>
        <v>6.6716806611537006E-5</v>
      </c>
      <c r="BI229" s="17">
        <f t="shared" si="276"/>
        <v>1.7255437182580986E-5</v>
      </c>
      <c r="BJ229" s="18">
        <f t="shared" si="277"/>
        <v>0.35827951781901329</v>
      </c>
      <c r="BK229" s="18">
        <f t="shared" si="278"/>
        <v>0.26266534585805618</v>
      </c>
      <c r="BL229" s="18">
        <f t="shared" si="279"/>
        <v>0.35008905576596538</v>
      </c>
      <c r="BM229" s="18">
        <f t="shared" si="280"/>
        <v>0.48835625862441057</v>
      </c>
      <c r="BN229" s="18">
        <f t="shared" si="281"/>
        <v>0.51077594167827123</v>
      </c>
    </row>
    <row r="230" spans="1:66" s="14" customFormat="1" x14ac:dyDescent="0.25">
      <c r="A230" s="14" t="s">
        <v>213</v>
      </c>
      <c r="B230" s="14" t="s">
        <v>223</v>
      </c>
      <c r="C230" s="14" t="s">
        <v>218</v>
      </c>
      <c r="D230" s="19">
        <v>44229</v>
      </c>
      <c r="E230" s="14">
        <f>VLOOKUP(A230,home!$A$2:$E$405,3,FALSE)</f>
        <v>1.25308641975309</v>
      </c>
      <c r="F230" s="14">
        <f>VLOOKUP(B230,home!$B$2:$E$405,3,FALSE)</f>
        <v>0.73</v>
      </c>
      <c r="G230" s="14">
        <f>VLOOKUP(C230,away!$B$2:$E$405,4,FALSE)</f>
        <v>0.51</v>
      </c>
      <c r="H230" s="14">
        <f>VLOOKUP(A230,away!$A$2:$E$405,3,FALSE)</f>
        <v>1.2160493827160499</v>
      </c>
      <c r="I230" s="14">
        <f>VLOOKUP(C230,away!$B$2:$E$405,3,FALSE)</f>
        <v>1.25</v>
      </c>
      <c r="J230" s="14">
        <f>VLOOKUP(B230,home!$B$2:$E$405,4,FALSE)</f>
        <v>1.03</v>
      </c>
      <c r="K230" s="16">
        <f t="shared" si="282"/>
        <v>0.46652407407407537</v>
      </c>
      <c r="L230" s="16">
        <f t="shared" si="283"/>
        <v>1.5656635802469143</v>
      </c>
      <c r="M230" s="17">
        <f t="shared" si="228"/>
        <v>0.13104851847393589</v>
      </c>
      <c r="N230" s="17">
        <f t="shared" si="229"/>
        <v>6.1137288739832291E-2</v>
      </c>
      <c r="O230" s="17">
        <f t="shared" si="230"/>
        <v>0.20517789261995639</v>
      </c>
      <c r="P230" s="17">
        <f t="shared" si="231"/>
        <v>9.5720426374995199E-2</v>
      </c>
      <c r="Q230" s="17">
        <f t="shared" si="232"/>
        <v>1.4261008510374826E-2</v>
      </c>
      <c r="R230" s="17">
        <f t="shared" si="233"/>
        <v>0.16061977697343896</v>
      </c>
      <c r="S230" s="17">
        <f t="shared" si="234"/>
        <v>1.747902252560218E-2</v>
      </c>
      <c r="T230" s="17">
        <f t="shared" si="235"/>
        <v>2.2327941642285166E-2</v>
      </c>
      <c r="U230" s="17">
        <f t="shared" si="236"/>
        <v>7.493299273051808E-2</v>
      </c>
      <c r="V230" s="17">
        <f t="shared" si="237"/>
        <v>1.4185581444288154E-3</v>
      </c>
      <c r="W230" s="17">
        <f t="shared" si="238"/>
        <v>2.2177012635550414E-3</v>
      </c>
      <c r="X230" s="17">
        <f t="shared" si="239"/>
        <v>3.4721741002156923E-3</v>
      </c>
      <c r="Y230" s="17">
        <f t="shared" si="240"/>
        <v>2.7181282664921549E-3</v>
      </c>
      <c r="Z230" s="17">
        <f t="shared" si="241"/>
        <v>8.3825511691565102E-2</v>
      </c>
      <c r="AA230" s="17">
        <f t="shared" si="242"/>
        <v>3.910661922569298E-2</v>
      </c>
      <c r="AB230" s="17">
        <f t="shared" si="243"/>
        <v>9.1220896622169253E-3</v>
      </c>
      <c r="AC230" s="17">
        <f t="shared" si="244"/>
        <v>6.4758930510846604E-5</v>
      </c>
      <c r="AD230" s="17">
        <f t="shared" si="245"/>
        <v>2.5865275713823064E-4</v>
      </c>
      <c r="AE230" s="17">
        <f t="shared" si="246"/>
        <v>4.0496320178177786E-4</v>
      </c>
      <c r="AF230" s="17">
        <f t="shared" si="247"/>
        <v>3.1701806818495597E-4</v>
      </c>
      <c r="AG230" s="17">
        <f t="shared" si="248"/>
        <v>1.6544788121247285E-4</v>
      </c>
      <c r="AH230" s="17">
        <f t="shared" si="249"/>
        <v>3.2810637687761351E-2</v>
      </c>
      <c r="AI230" s="17">
        <f t="shared" si="250"/>
        <v>1.530695236706282E-2</v>
      </c>
      <c r="AJ230" s="17">
        <f t="shared" si="251"/>
        <v>3.5705308899699789E-3</v>
      </c>
      <c r="AK230" s="17">
        <f t="shared" si="252"/>
        <v>5.5524620579870958E-4</v>
      </c>
      <c r="AL230" s="17">
        <f t="shared" si="253"/>
        <v>1.892048078763986E-6</v>
      </c>
      <c r="AM230" s="17">
        <f t="shared" si="254"/>
        <v>2.4133547606123957E-5</v>
      </c>
      <c r="AN230" s="17">
        <f t="shared" si="255"/>
        <v>3.7785016549063387E-5</v>
      </c>
      <c r="AO230" s="17">
        <f t="shared" si="256"/>
        <v>2.9579312144947747E-5</v>
      </c>
      <c r="AP230" s="17">
        <f t="shared" si="257"/>
        <v>1.5437083918033307E-5</v>
      </c>
      <c r="AQ230" s="17">
        <f t="shared" si="258"/>
        <v>6.0423200189200228E-6</v>
      </c>
      <c r="AR230" s="17">
        <f t="shared" si="259"/>
        <v>1.0274084094480959E-2</v>
      </c>
      <c r="AS230" s="17">
        <f t="shared" si="260"/>
        <v>4.7931075691369134E-3</v>
      </c>
      <c r="AT230" s="17">
        <f t="shared" si="261"/>
        <v>1.1180500353145202E-3</v>
      </c>
      <c r="AU230" s="17">
        <f t="shared" si="262"/>
        <v>1.738657524978646E-4</v>
      </c>
      <c r="AV230" s="17">
        <f t="shared" si="263"/>
        <v>2.0278139799314657E-5</v>
      </c>
      <c r="AW230" s="17">
        <f t="shared" si="264"/>
        <v>3.838859135072078E-8</v>
      </c>
      <c r="AX230" s="17">
        <f t="shared" si="265"/>
        <v>1.8764801585115983E-6</v>
      </c>
      <c r="AY230" s="17">
        <f t="shared" si="266"/>
        <v>2.9379366432375668E-6</v>
      </c>
      <c r="AZ230" s="17">
        <f t="shared" si="267"/>
        <v>2.2999102016949654E-6</v>
      </c>
      <c r="BA230" s="17">
        <f t="shared" si="268"/>
        <v>1.2002952135440474E-6</v>
      </c>
      <c r="BB230" s="17">
        <f t="shared" si="269"/>
        <v>4.6981462534765191E-7</v>
      </c>
      <c r="BC230" s="17">
        <f t="shared" si="270"/>
        <v>1.4711432967483354E-7</v>
      </c>
      <c r="BD230" s="17">
        <f t="shared" si="271"/>
        <v>2.680959881187155E-3</v>
      </c>
      <c r="BE230" s="17">
        <f t="shared" si="272"/>
        <v>1.2507323262005803E-3</v>
      </c>
      <c r="BF230" s="17">
        <f t="shared" si="273"/>
        <v>2.9174837019762005E-4</v>
      </c>
      <c r="BG230" s="17">
        <f t="shared" si="274"/>
        <v>4.5369212756355081E-5</v>
      </c>
      <c r="BH230" s="17">
        <f t="shared" si="275"/>
        <v>5.2914574931570703E-6</v>
      </c>
      <c r="BI230" s="17">
        <f t="shared" si="276"/>
        <v>4.937184614994862E-7</v>
      </c>
      <c r="BJ230" s="18">
        <f t="shared" si="277"/>
        <v>0.10740223326248173</v>
      </c>
      <c r="BK230" s="18">
        <f t="shared" si="278"/>
        <v>0.24573611443419494</v>
      </c>
      <c r="BL230" s="18">
        <f t="shared" si="279"/>
        <v>0.56185671891994193</v>
      </c>
      <c r="BM230" s="18">
        <f t="shared" si="280"/>
        <v>0.33085276706759847</v>
      </c>
      <c r="BN230" s="18">
        <f t="shared" si="281"/>
        <v>0.66796491169253358</v>
      </c>
    </row>
    <row r="231" spans="1:66" x14ac:dyDescent="0.25">
      <c r="A231" t="s">
        <v>213</v>
      </c>
      <c r="B231" t="s">
        <v>219</v>
      </c>
      <c r="C231" t="s">
        <v>214</v>
      </c>
      <c r="D231" s="15">
        <v>44229</v>
      </c>
      <c r="E231" s="14">
        <f>VLOOKUP(A231,home!$A$2:$E$405,3,FALSE)</f>
        <v>1.25308641975309</v>
      </c>
      <c r="F231" s="14">
        <f>VLOOKUP(B231,home!$B$2:$E$405,3,FALSE)</f>
        <v>1.04</v>
      </c>
      <c r="G231" s="14">
        <f>VLOOKUP(C231,away!$B$2:$E$405,4,FALSE)</f>
        <v>0.73</v>
      </c>
      <c r="H231" s="14">
        <f>VLOOKUP(A231,away!$A$2:$E$405,3,FALSE)</f>
        <v>1.2160493827160499</v>
      </c>
      <c r="I231" s="14">
        <f>VLOOKUP(C231,away!$B$2:$E$405,3,FALSE)</f>
        <v>1.93</v>
      </c>
      <c r="J231" s="14">
        <f>VLOOKUP(B231,home!$B$2:$E$405,4,FALSE)</f>
        <v>1.2</v>
      </c>
      <c r="K231" s="16">
        <f t="shared" si="282"/>
        <v>0.95134320987654597</v>
      </c>
      <c r="L231" s="16">
        <f t="shared" si="283"/>
        <v>2.8163703703703713</v>
      </c>
      <c r="M231" s="17">
        <f t="shared" si="228"/>
        <v>2.310483028083548E-2</v>
      </c>
      <c r="N231" s="17">
        <f t="shared" si="229"/>
        <v>2.1980623403022839E-2</v>
      </c>
      <c r="O231" s="17">
        <f t="shared" si="230"/>
        <v>6.5071759415381195E-2</v>
      </c>
      <c r="P231" s="17">
        <f t="shared" si="231"/>
        <v>6.1905576474543089E-2</v>
      </c>
      <c r="Q231" s="17">
        <f t="shared" si="232"/>
        <v>1.0455558411659639E-2</v>
      </c>
      <c r="R231" s="17">
        <f t="shared" si="233"/>
        <v>9.1633087582674425E-2</v>
      </c>
      <c r="S231" s="17">
        <f t="shared" si="234"/>
        <v>4.1466441779321808E-2</v>
      </c>
      <c r="T231" s="17">
        <f t="shared" si="235"/>
        <v>2.9446724916274907E-2</v>
      </c>
      <c r="U231" s="17">
        <f t="shared" si="236"/>
        <v>8.7174515671800151E-2</v>
      </c>
      <c r="V231" s="17">
        <f t="shared" si="237"/>
        <v>1.2344720185228593E-2</v>
      </c>
      <c r="W231" s="17">
        <f t="shared" si="238"/>
        <v>3.3156081668000007E-3</v>
      </c>
      <c r="X231" s="17">
        <f t="shared" si="239"/>
        <v>9.3379806007335454E-3</v>
      </c>
      <c r="Y231" s="17">
        <f t="shared" si="240"/>
        <v>1.3149605941499642E-2</v>
      </c>
      <c r="Z231" s="17">
        <f t="shared" si="241"/>
        <v>8.6024237604465814E-2</v>
      </c>
      <c r="AA231" s="17">
        <f t="shared" si="242"/>
        <v>8.1838574329815172E-2</v>
      </c>
      <c r="AB231" s="17">
        <f t="shared" si="243"/>
        <v>3.8928285997323335E-2</v>
      </c>
      <c r="AC231" s="17">
        <f t="shared" si="244"/>
        <v>2.0672274211568846E-3</v>
      </c>
      <c r="AD231" s="17">
        <f t="shared" si="245"/>
        <v>7.8857032902410055E-4</v>
      </c>
      <c r="AE231" s="17">
        <f t="shared" si="246"/>
        <v>2.2209061096166915E-3</v>
      </c>
      <c r="AF231" s="17">
        <f t="shared" si="247"/>
        <v>3.1274470812494917E-3</v>
      </c>
      <c r="AG231" s="17">
        <f t="shared" si="248"/>
        <v>2.9360164315107894E-3</v>
      </c>
      <c r="AH231" s="17">
        <f t="shared" si="249"/>
        <v>6.0569028480729557E-2</v>
      </c>
      <c r="AI231" s="17">
        <f t="shared" si="250"/>
        <v>5.7621933973961183E-2</v>
      </c>
      <c r="AJ231" s="17">
        <f t="shared" si="251"/>
        <v>2.7409117813041319E-2</v>
      </c>
      <c r="AK231" s="17">
        <f t="shared" si="252"/>
        <v>8.6918260400477149E-3</v>
      </c>
      <c r="AL231" s="17">
        <f t="shared" si="253"/>
        <v>2.2155177710497771E-4</v>
      </c>
      <c r="AM231" s="17">
        <f t="shared" si="254"/>
        <v>1.500402056054384E-4</v>
      </c>
      <c r="AN231" s="17">
        <f t="shared" si="255"/>
        <v>4.2256878943143527E-4</v>
      </c>
      <c r="AO231" s="17">
        <f t="shared" si="256"/>
        <v>5.9505510899898544E-4</v>
      </c>
      <c r="AP231" s="17">
        <f t="shared" si="257"/>
        <v>5.5863185924075144E-4</v>
      </c>
      <c r="AQ231" s="17">
        <f t="shared" si="258"/>
        <v>3.9332855407764116E-4</v>
      </c>
      <c r="AR231" s="17">
        <f t="shared" si="259"/>
        <v>3.411696343504917E-2</v>
      </c>
      <c r="AS231" s="17">
        <f t="shared" si="260"/>
        <v>3.2456941505540425E-2</v>
      </c>
      <c r="AT231" s="17">
        <f t="shared" si="261"/>
        <v>1.543884545732806E-2</v>
      </c>
      <c r="AU231" s="17">
        <f t="shared" si="262"/>
        <v>4.8958802647208026E-3</v>
      </c>
      <c r="AV231" s="17">
        <f t="shared" si="263"/>
        <v>1.1644156115526803E-3</v>
      </c>
      <c r="AW231" s="17">
        <f t="shared" si="264"/>
        <v>1.6489205352223843E-5</v>
      </c>
      <c r="AX231" s="17">
        <f t="shared" si="265"/>
        <v>2.3789955135202438E-5</v>
      </c>
      <c r="AY231" s="17">
        <f t="shared" si="266"/>
        <v>6.7001324755224615E-5</v>
      </c>
      <c r="AZ231" s="17">
        <f t="shared" si="267"/>
        <v>9.4350272908088749E-5</v>
      </c>
      <c r="BA231" s="17">
        <f t="shared" si="268"/>
        <v>8.8575104351566503E-5</v>
      </c>
      <c r="BB231" s="17">
        <f t="shared" si="269"/>
        <v>6.2365074862053924E-5</v>
      </c>
      <c r="BC231" s="17">
        <f t="shared" si="270"/>
        <v>3.5128629797483743E-5</v>
      </c>
      <c r="BD231" s="17">
        <f t="shared" si="271"/>
        <v>1.6014334157580325E-2</v>
      </c>
      <c r="BE231" s="17">
        <f t="shared" si="272"/>
        <v>1.5235128061508077E-2</v>
      </c>
      <c r="BF231" s="17">
        <f t="shared" si="273"/>
        <v>7.2469178164576674E-3</v>
      </c>
      <c r="BG231" s="17">
        <f t="shared" si="274"/>
        <v>2.2981020190734557E-3</v>
      </c>
      <c r="BH231" s="17">
        <f t="shared" si="275"/>
        <v>5.4657093786227809E-4</v>
      </c>
      <c r="BI231" s="17">
        <f t="shared" si="276"/>
        <v>1.0399531009022679E-4</v>
      </c>
      <c r="BJ231" s="18">
        <f t="shared" si="277"/>
        <v>9.9249876270555509E-2</v>
      </c>
      <c r="BK231" s="18">
        <f t="shared" si="278"/>
        <v>0.14117734924294606</v>
      </c>
      <c r="BL231" s="18">
        <f t="shared" si="279"/>
        <v>0.64845622388153723</v>
      </c>
      <c r="BM231" s="18">
        <f t="shared" si="280"/>
        <v>0.70070573931198477</v>
      </c>
      <c r="BN231" s="18">
        <f t="shared" si="281"/>
        <v>0.27415143556811666</v>
      </c>
    </row>
    <row r="232" spans="1:66" x14ac:dyDescent="0.25">
      <c r="A232" t="s">
        <v>40</v>
      </c>
      <c r="B232" t="s">
        <v>317</v>
      </c>
      <c r="C232" t="s">
        <v>332</v>
      </c>
      <c r="D232" s="15">
        <v>44229</v>
      </c>
      <c r="E232" s="14">
        <f>VLOOKUP(A232,home!$A$2:$E$405,3,FALSE)</f>
        <v>1.5125</v>
      </c>
      <c r="F232" s="14">
        <f>VLOOKUP(B232,home!$B$2:$E$405,3,FALSE)</f>
        <v>1.08</v>
      </c>
      <c r="G232" s="14">
        <f>VLOOKUP(C232,away!$B$2:$E$405,4,FALSE)</f>
        <v>0.6</v>
      </c>
      <c r="H232" s="14">
        <f>VLOOKUP(A232,away!$A$2:$E$405,3,FALSE)</f>
        <v>1.1875</v>
      </c>
      <c r="I232" s="14">
        <f>VLOOKUP(C232,away!$B$2:$E$405,3,FALSE)</f>
        <v>1.44</v>
      </c>
      <c r="J232" s="14">
        <f>VLOOKUP(B232,home!$B$2:$E$405,4,FALSE)</f>
        <v>0.92</v>
      </c>
      <c r="K232" s="16">
        <f t="shared" si="282"/>
        <v>0.98009999999999997</v>
      </c>
      <c r="L232" s="16">
        <f t="shared" si="283"/>
        <v>1.5731999999999999</v>
      </c>
      <c r="M232" s="17">
        <f t="shared" si="228"/>
        <v>7.7824421190736168E-2</v>
      </c>
      <c r="N232" s="17">
        <f t="shared" si="229"/>
        <v>7.6275715209040515E-2</v>
      </c>
      <c r="O232" s="17">
        <f t="shared" si="230"/>
        <v>0.12243337941726613</v>
      </c>
      <c r="P232" s="17">
        <f t="shared" si="231"/>
        <v>0.11999695516686253</v>
      </c>
      <c r="Q232" s="17">
        <f t="shared" si="232"/>
        <v>3.73789142381903E-2</v>
      </c>
      <c r="R232" s="17">
        <f t="shared" si="233"/>
        <v>9.6306096249621553E-2</v>
      </c>
      <c r="S232" s="17">
        <f t="shared" si="234"/>
        <v>4.6255625898031207E-2</v>
      </c>
      <c r="T232" s="17">
        <f t="shared" si="235"/>
        <v>5.8804507879520976E-2</v>
      </c>
      <c r="U232" s="17">
        <f t="shared" si="236"/>
        <v>9.4389604934254079E-2</v>
      </c>
      <c r="V232" s="17">
        <f t="shared" si="237"/>
        <v>7.9245822871770368E-3</v>
      </c>
      <c r="W232" s="17">
        <f t="shared" si="238"/>
        <v>1.2211691281616772E-2</v>
      </c>
      <c r="X232" s="17">
        <f t="shared" si="239"/>
        <v>1.9211432724239506E-2</v>
      </c>
      <c r="Y232" s="17">
        <f t="shared" si="240"/>
        <v>1.5111712980886797E-2</v>
      </c>
      <c r="Z232" s="17">
        <f t="shared" si="241"/>
        <v>5.0502916873301551E-2</v>
      </c>
      <c r="AA232" s="17">
        <f t="shared" si="242"/>
        <v>4.9497908827522849E-2</v>
      </c>
      <c r="AB232" s="17">
        <f t="shared" si="243"/>
        <v>2.425645022092757E-2</v>
      </c>
      <c r="AC232" s="17">
        <f t="shared" si="244"/>
        <v>7.6367878077428697E-4</v>
      </c>
      <c r="AD232" s="17">
        <f t="shared" si="245"/>
        <v>2.9921696562781488E-3</v>
      </c>
      <c r="AE232" s="17">
        <f t="shared" si="246"/>
        <v>4.7072813032567832E-3</v>
      </c>
      <c r="AF232" s="17">
        <f t="shared" si="247"/>
        <v>3.7027474731417863E-3</v>
      </c>
      <c r="AG232" s="17">
        <f t="shared" si="248"/>
        <v>1.9417207749155532E-3</v>
      </c>
      <c r="AH232" s="17">
        <f t="shared" si="249"/>
        <v>1.9862797206269496E-2</v>
      </c>
      <c r="AI232" s="17">
        <f t="shared" si="250"/>
        <v>1.9467527541864732E-2</v>
      </c>
      <c r="AJ232" s="17">
        <f t="shared" si="251"/>
        <v>9.540061871890812E-3</v>
      </c>
      <c r="AK232" s="17">
        <f t="shared" si="252"/>
        <v>3.1167382135467285E-3</v>
      </c>
      <c r="AL232" s="17">
        <f t="shared" si="253"/>
        <v>4.7100448428064646E-5</v>
      </c>
      <c r="AM232" s="17">
        <f t="shared" si="254"/>
        <v>5.8652509602364299E-4</v>
      </c>
      <c r="AN232" s="17">
        <f t="shared" si="255"/>
        <v>9.22721281064395E-4</v>
      </c>
      <c r="AO232" s="17">
        <f t="shared" si="256"/>
        <v>7.2581255968525327E-4</v>
      </c>
      <c r="AP232" s="17">
        <f t="shared" si="257"/>
        <v>3.8061610629894687E-4</v>
      </c>
      <c r="AQ232" s="17">
        <f t="shared" si="258"/>
        <v>1.4969631460737579E-4</v>
      </c>
      <c r="AR232" s="17">
        <f t="shared" si="259"/>
        <v>6.2496305129806249E-3</v>
      </c>
      <c r="AS232" s="17">
        <f t="shared" si="260"/>
        <v>6.1252628657723109E-3</v>
      </c>
      <c r="AT232" s="17">
        <f t="shared" si="261"/>
        <v>3.0016850673717206E-3</v>
      </c>
      <c r="AU232" s="17">
        <f t="shared" si="262"/>
        <v>9.8065051151034126E-4</v>
      </c>
      <c r="AV232" s="17">
        <f t="shared" si="263"/>
        <v>2.4028389158282129E-4</v>
      </c>
      <c r="AW232" s="17">
        <f t="shared" si="264"/>
        <v>2.0173296333399283E-6</v>
      </c>
      <c r="AX232" s="17">
        <f t="shared" si="265"/>
        <v>9.5808874435462029E-5</v>
      </c>
      <c r="AY232" s="17">
        <f t="shared" si="266"/>
        <v>1.5072652126186885E-4</v>
      </c>
      <c r="AZ232" s="17">
        <f t="shared" si="267"/>
        <v>1.1856148162458606E-4</v>
      </c>
      <c r="BA232" s="17">
        <f t="shared" si="268"/>
        <v>6.2173640963932947E-5</v>
      </c>
      <c r="BB232" s="17">
        <f t="shared" si="269"/>
        <v>2.4452892991114823E-5</v>
      </c>
      <c r="BC232" s="17">
        <f t="shared" si="270"/>
        <v>7.6938582507243556E-6</v>
      </c>
      <c r="BD232" s="17">
        <f t="shared" si="271"/>
        <v>1.6386531205035216E-3</v>
      </c>
      <c r="BE232" s="17">
        <f t="shared" si="272"/>
        <v>1.6060439234055015E-3</v>
      </c>
      <c r="BF232" s="17">
        <f t="shared" si="273"/>
        <v>7.8704182466486595E-4</v>
      </c>
      <c r="BG232" s="17">
        <f t="shared" si="274"/>
        <v>2.5712656411801173E-4</v>
      </c>
      <c r="BH232" s="17">
        <f t="shared" si="275"/>
        <v>6.300243637301581E-5</v>
      </c>
      <c r="BI232" s="17">
        <f t="shared" si="276"/>
        <v>1.2349737577838563E-5</v>
      </c>
      <c r="BJ232" s="18">
        <f t="shared" si="277"/>
        <v>0.2355626821482944</v>
      </c>
      <c r="BK232" s="18">
        <f t="shared" si="278"/>
        <v>0.25296309029327108</v>
      </c>
      <c r="BL232" s="18">
        <f t="shared" si="279"/>
        <v>0.45983229493902461</v>
      </c>
      <c r="BM232" s="18">
        <f t="shared" si="280"/>
        <v>0.46849679359054602</v>
      </c>
      <c r="BN232" s="18">
        <f t="shared" si="281"/>
        <v>0.53021548147171726</v>
      </c>
    </row>
    <row r="233" spans="1:66" x14ac:dyDescent="0.25">
      <c r="A233" t="s">
        <v>40</v>
      </c>
      <c r="B233" t="s">
        <v>321</v>
      </c>
      <c r="C233" t="s">
        <v>234</v>
      </c>
      <c r="D233" s="15">
        <v>44229</v>
      </c>
      <c r="E233" s="14">
        <f>VLOOKUP(A233,home!$A$2:$E$405,3,FALSE)</f>
        <v>1.5125</v>
      </c>
      <c r="F233" s="14">
        <f>VLOOKUP(B233,home!$B$2:$E$405,3,FALSE)</f>
        <v>1.62</v>
      </c>
      <c r="G233" s="14">
        <f>VLOOKUP(C233,away!$B$2:$E$405,4,FALSE)</f>
        <v>1.32</v>
      </c>
      <c r="H233" s="14">
        <f>VLOOKUP(A233,away!$A$2:$E$405,3,FALSE)</f>
        <v>1.1875</v>
      </c>
      <c r="I233" s="14">
        <f>VLOOKUP(C233,away!$B$2:$E$405,3,FALSE)</f>
        <v>0.6</v>
      </c>
      <c r="J233" s="14">
        <f>VLOOKUP(B233,home!$B$2:$E$405,4,FALSE)</f>
        <v>0.46</v>
      </c>
      <c r="K233" s="16">
        <f t="shared" si="282"/>
        <v>3.2343300000000004</v>
      </c>
      <c r="L233" s="16">
        <f t="shared" si="283"/>
        <v>0.32775000000000004</v>
      </c>
      <c r="M233" s="17">
        <f t="shared" si="228"/>
        <v>2.8379733435013703E-2</v>
      </c>
      <c r="N233" s="17">
        <f t="shared" si="229"/>
        <v>9.178942324086789E-2</v>
      </c>
      <c r="O233" s="17">
        <f t="shared" si="230"/>
        <v>9.3014576333257434E-3</v>
      </c>
      <c r="P233" s="17">
        <f t="shared" si="231"/>
        <v>3.0083983467194458E-2</v>
      </c>
      <c r="Q233" s="17">
        <f t="shared" si="232"/>
        <v>0.14843864263531814</v>
      </c>
      <c r="R233" s="17">
        <f t="shared" si="233"/>
        <v>1.5242763696612562E-3</v>
      </c>
      <c r="S233" s="17">
        <f t="shared" si="234"/>
        <v>7.9726441346505209E-3</v>
      </c>
      <c r="T233" s="17">
        <f t="shared" si="235"/>
        <v>4.8650765123725528E-2</v>
      </c>
      <c r="U233" s="17">
        <f t="shared" si="236"/>
        <v>4.9300127906864921E-3</v>
      </c>
      <c r="V233" s="17">
        <f t="shared" si="237"/>
        <v>9.3904606995488251E-4</v>
      </c>
      <c r="W233" s="17">
        <f t="shared" si="238"/>
        <v>0.16003318501156286</v>
      </c>
      <c r="X233" s="17">
        <f t="shared" si="239"/>
        <v>5.2450876387539737E-2</v>
      </c>
      <c r="Y233" s="17">
        <f t="shared" si="240"/>
        <v>8.5953873680080749E-3</v>
      </c>
      <c r="Z233" s="17">
        <f t="shared" si="241"/>
        <v>1.665271933854923E-4</v>
      </c>
      <c r="AA233" s="17">
        <f t="shared" si="242"/>
        <v>5.3860389738249938E-4</v>
      </c>
      <c r="AB233" s="17">
        <f t="shared" si="243"/>
        <v>8.7101137171056965E-4</v>
      </c>
      <c r="AC233" s="17">
        <f t="shared" si="244"/>
        <v>6.2214833932783395E-5</v>
      </c>
      <c r="AD233" s="17">
        <f t="shared" si="245"/>
        <v>0.12940003281961207</v>
      </c>
      <c r="AE233" s="17">
        <f t="shared" si="246"/>
        <v>4.2410860756627859E-2</v>
      </c>
      <c r="AF233" s="17">
        <f t="shared" si="247"/>
        <v>6.9500798064923916E-3</v>
      </c>
      <c r="AG233" s="17">
        <f t="shared" si="248"/>
        <v>7.5929621885929399E-4</v>
      </c>
      <c r="AH233" s="17">
        <f t="shared" si="249"/>
        <v>1.3644821908023774E-5</v>
      </c>
      <c r="AI233" s="17">
        <f t="shared" si="250"/>
        <v>4.4131856841778547E-5</v>
      </c>
      <c r="AJ233" s="17">
        <f t="shared" si="251"/>
        <v>7.1368494269534805E-5</v>
      </c>
      <c r="AK233" s="17">
        <f t="shared" si="252"/>
        <v>7.6943087356928181E-5</v>
      </c>
      <c r="AL233" s="17">
        <f t="shared" si="253"/>
        <v>2.6380375132613736E-6</v>
      </c>
      <c r="AM233" s="17">
        <f t="shared" si="254"/>
        <v>8.3704481629891192E-2</v>
      </c>
      <c r="AN233" s="17">
        <f t="shared" si="255"/>
        <v>2.7434143854196846E-2</v>
      </c>
      <c r="AO233" s="17">
        <f t="shared" si="256"/>
        <v>4.4957703241065086E-3</v>
      </c>
      <c r="AP233" s="17">
        <f t="shared" si="257"/>
        <v>4.9116290790863614E-4</v>
      </c>
      <c r="AQ233" s="17">
        <f t="shared" si="258"/>
        <v>4.0244660766763872E-5</v>
      </c>
      <c r="AR233" s="17">
        <f t="shared" si="259"/>
        <v>8.9441807607095891E-7</v>
      </c>
      <c r="AS233" s="17">
        <f t="shared" si="260"/>
        <v>2.8928432159785854E-6</v>
      </c>
      <c r="AT233" s="17">
        <f t="shared" si="261"/>
        <v>4.6782047993680092E-6</v>
      </c>
      <c r="AU233" s="17">
        <f t="shared" si="262"/>
        <v>5.0436193762466453E-6</v>
      </c>
      <c r="AV233" s="17">
        <f t="shared" si="263"/>
        <v>4.0781823642939536E-6</v>
      </c>
      <c r="AW233" s="17">
        <f t="shared" si="264"/>
        <v>7.7679334402219363E-8</v>
      </c>
      <c r="AX233" s="17">
        <f t="shared" si="265"/>
        <v>4.5121319345001007E-2</v>
      </c>
      <c r="AY233" s="17">
        <f t="shared" si="266"/>
        <v>1.4788512415324083E-2</v>
      </c>
      <c r="AZ233" s="17">
        <f t="shared" si="267"/>
        <v>2.4234674720612342E-3</v>
      </c>
      <c r="BA233" s="17">
        <f t="shared" si="268"/>
        <v>2.6476382132268993E-4</v>
      </c>
      <c r="BB233" s="17">
        <f t="shared" si="269"/>
        <v>2.1694085609627903E-5</v>
      </c>
      <c r="BC233" s="17">
        <f t="shared" si="270"/>
        <v>1.4220473117111101E-6</v>
      </c>
      <c r="BD233" s="17">
        <f t="shared" si="271"/>
        <v>4.8857587405376115E-8</v>
      </c>
      <c r="BE233" s="17">
        <f t="shared" si="272"/>
        <v>1.5802156067283017E-7</v>
      </c>
      <c r="BF233" s="17">
        <f t="shared" si="273"/>
        <v>2.555469371654774E-7</v>
      </c>
      <c r="BG233" s="17">
        <f t="shared" si="274"/>
        <v>2.7550770842747292E-7</v>
      </c>
      <c r="BH233" s="17">
        <f t="shared" si="275"/>
        <v>2.2277071164955716E-7</v>
      </c>
      <c r="BI233" s="17">
        <f t="shared" si="276"/>
        <v>1.4410279916190248E-7</v>
      </c>
      <c r="BJ233" s="18">
        <f t="shared" si="277"/>
        <v>0.86826553193211409</v>
      </c>
      <c r="BK233" s="18">
        <f t="shared" si="278"/>
        <v>8.2228772393583699E-2</v>
      </c>
      <c r="BL233" s="18">
        <f t="shared" si="279"/>
        <v>1.7390142398279271E-2</v>
      </c>
      <c r="BM233" s="18">
        <f t="shared" si="280"/>
        <v>0.64374502239999165</v>
      </c>
      <c r="BN233" s="18">
        <f t="shared" si="281"/>
        <v>0.30951751678138117</v>
      </c>
    </row>
    <row r="234" spans="1:66" x14ac:dyDescent="0.25">
      <c r="A234" t="s">
        <v>40</v>
      </c>
      <c r="B234" t="s">
        <v>319</v>
      </c>
      <c r="C234" t="s">
        <v>334</v>
      </c>
      <c r="D234" s="15">
        <v>44229</v>
      </c>
      <c r="E234" s="14">
        <f>VLOOKUP(A234,home!$A$2:$E$405,3,FALSE)</f>
        <v>1.5125</v>
      </c>
      <c r="F234" s="14">
        <f>VLOOKUP(B234,home!$B$2:$E$405,3,FALSE)</f>
        <v>1.1399999999999999</v>
      </c>
      <c r="G234" s="14">
        <f>VLOOKUP(C234,away!$B$2:$E$405,4,FALSE)</f>
        <v>1.08</v>
      </c>
      <c r="H234" s="14">
        <f>VLOOKUP(A234,away!$A$2:$E$405,3,FALSE)</f>
        <v>1.1875</v>
      </c>
      <c r="I234" s="14">
        <f>VLOOKUP(C234,away!$B$2:$E$405,3,FALSE)</f>
        <v>0.66</v>
      </c>
      <c r="J234" s="14">
        <f>VLOOKUP(B234,home!$B$2:$E$405,4,FALSE)</f>
        <v>1.22</v>
      </c>
      <c r="K234" s="16">
        <f t="shared" si="282"/>
        <v>1.86219</v>
      </c>
      <c r="L234" s="16">
        <f t="shared" si="283"/>
        <v>0.956175</v>
      </c>
      <c r="M234" s="17">
        <f t="shared" si="228"/>
        <v>5.9703478138754491E-2</v>
      </c>
      <c r="N234" s="17">
        <f t="shared" si="229"/>
        <v>0.11117921995520724</v>
      </c>
      <c r="O234" s="17">
        <f t="shared" si="230"/>
        <v>5.7086973209323572E-2</v>
      </c>
      <c r="P234" s="17">
        <f t="shared" si="231"/>
        <v>0.10630679064067028</v>
      </c>
      <c r="Q234" s="17">
        <f t="shared" si="232"/>
        <v>0.1035184158041937</v>
      </c>
      <c r="R234" s="17">
        <f t="shared" si="233"/>
        <v>2.7292568304212481E-2</v>
      </c>
      <c r="S234" s="17">
        <f t="shared" si="234"/>
        <v>4.732192364930056E-2</v>
      </c>
      <c r="T234" s="17">
        <f t="shared" si="235"/>
        <v>9.8981721231574907E-2</v>
      </c>
      <c r="U234" s="17">
        <f t="shared" si="236"/>
        <v>5.0823947770421443E-2</v>
      </c>
      <c r="V234" s="17">
        <f t="shared" si="237"/>
        <v>9.3622720278605017E-3</v>
      </c>
      <c r="W234" s="17">
        <f t="shared" si="238"/>
        <v>6.4256986242137173E-2</v>
      </c>
      <c r="X234" s="17">
        <f t="shared" si="239"/>
        <v>6.1440923820075502E-2</v>
      </c>
      <c r="Y234" s="17">
        <f t="shared" si="240"/>
        <v>2.9374137666830342E-2</v>
      </c>
      <c r="Z234" s="17">
        <f t="shared" si="241"/>
        <v>8.6988238327601244E-3</v>
      </c>
      <c r="AA234" s="17">
        <f t="shared" si="242"/>
        <v>1.6198862753127576E-2</v>
      </c>
      <c r="AB234" s="17">
        <f t="shared" si="243"/>
        <v>1.5082680115123322E-2</v>
      </c>
      <c r="AC234" s="17">
        <f t="shared" si="244"/>
        <v>1.0418918664940409E-3</v>
      </c>
      <c r="AD234" s="17">
        <f t="shared" si="245"/>
        <v>2.991467930256134E-2</v>
      </c>
      <c r="AE234" s="17">
        <f t="shared" si="246"/>
        <v>2.8603668482126587E-2</v>
      </c>
      <c r="AF234" s="17">
        <f t="shared" si="247"/>
        <v>1.3675056355448693E-2</v>
      </c>
      <c r="AG234" s="17">
        <f t="shared" si="248"/>
        <v>4.3585823368903851E-3</v>
      </c>
      <c r="AH234" s="17">
        <f t="shared" si="249"/>
        <v>2.0793994695723524E-3</v>
      </c>
      <c r="AI234" s="17">
        <f t="shared" si="250"/>
        <v>3.8722368982429395E-3</v>
      </c>
      <c r="AJ234" s="17">
        <f t="shared" si="251"/>
        <v>3.6054204147695102E-3</v>
      </c>
      <c r="AK234" s="17">
        <f t="shared" si="252"/>
        <v>2.2379926140598787E-3</v>
      </c>
      <c r="AL234" s="17">
        <f t="shared" si="253"/>
        <v>7.4206852916800488E-5</v>
      </c>
      <c r="AM234" s="17">
        <f t="shared" si="254"/>
        <v>1.1141363330087339E-2</v>
      </c>
      <c r="AN234" s="17">
        <f t="shared" si="255"/>
        <v>1.0653093082146261E-2</v>
      </c>
      <c r="AO234" s="17">
        <f t="shared" si="256"/>
        <v>5.0931106389105994E-3</v>
      </c>
      <c r="AP234" s="17">
        <f t="shared" si="257"/>
        <v>1.6233016883867809E-3</v>
      </c>
      <c r="AQ234" s="17">
        <f t="shared" si="258"/>
        <v>3.8804012297330751E-4</v>
      </c>
      <c r="AR234" s="17">
        <f t="shared" si="259"/>
        <v>3.9765395756366896E-4</v>
      </c>
      <c r="AS234" s="17">
        <f t="shared" si="260"/>
        <v>7.4050722323548875E-4</v>
      </c>
      <c r="AT234" s="17">
        <f t="shared" si="261"/>
        <v>6.8948257301844741E-4</v>
      </c>
      <c r="AU234" s="17">
        <f t="shared" si="262"/>
        <v>4.27982517549741E-4</v>
      </c>
      <c r="AV234" s="17">
        <f t="shared" si="263"/>
        <v>1.9924619108898796E-4</v>
      </c>
      <c r="AW234" s="17">
        <f t="shared" si="264"/>
        <v>3.6703111885688777E-6</v>
      </c>
      <c r="AX234" s="17">
        <f t="shared" si="265"/>
        <v>3.4578892299425607E-3</v>
      </c>
      <c r="AY234" s="17">
        <f t="shared" si="266"/>
        <v>3.3063472344403277E-3</v>
      </c>
      <c r="AZ234" s="17">
        <f t="shared" si="267"/>
        <v>1.58072328344549E-3</v>
      </c>
      <c r="BA234" s="17">
        <f t="shared" si="268"/>
        <v>5.0381602851616385E-4</v>
      </c>
      <c r="BB234" s="17">
        <f t="shared" si="269"/>
        <v>1.2043407276661072E-4</v>
      </c>
      <c r="BC234" s="17">
        <f t="shared" si="270"/>
        <v>2.3031209905522807E-5</v>
      </c>
      <c r="BD234" s="17">
        <f t="shared" si="271"/>
        <v>6.3371128812240171E-5</v>
      </c>
      <c r="BE234" s="17">
        <f t="shared" si="272"/>
        <v>1.1800908236286554E-4</v>
      </c>
      <c r="BF234" s="17">
        <f t="shared" si="273"/>
        <v>1.0987766654265231E-4</v>
      </c>
      <c r="BG234" s="17">
        <f t="shared" si="274"/>
        <v>6.820436395302058E-5</v>
      </c>
      <c r="BH234" s="17">
        <f t="shared" si="275"/>
        <v>3.1752371127418833E-5</v>
      </c>
      <c r="BI234" s="17">
        <f t="shared" si="276"/>
        <v>1.1825789597953613E-5</v>
      </c>
      <c r="BJ234" s="18">
        <f t="shared" si="277"/>
        <v>0.58319454111856683</v>
      </c>
      <c r="BK234" s="18">
        <f t="shared" si="278"/>
        <v>0.22711691041043697</v>
      </c>
      <c r="BL234" s="18">
        <f t="shared" si="279"/>
        <v>0.18113799441370559</v>
      </c>
      <c r="BM234" s="18">
        <f t="shared" si="280"/>
        <v>0.53175814679985611</v>
      </c>
      <c r="BN234" s="18">
        <f t="shared" si="281"/>
        <v>0.46508744605236174</v>
      </c>
    </row>
    <row r="235" spans="1:66" x14ac:dyDescent="0.25">
      <c r="A235" t="s">
        <v>69</v>
      </c>
      <c r="B235" t="s">
        <v>75</v>
      </c>
      <c r="C235" t="s">
        <v>262</v>
      </c>
      <c r="D235" s="15">
        <v>44257</v>
      </c>
      <c r="E235" s="14">
        <f>VLOOKUP(A235,home!$A$2:$E$405,3,FALSE)</f>
        <v>1.34666666666667</v>
      </c>
      <c r="F235" s="14">
        <f>VLOOKUP(B235,home!$B$2:$E$405,3,FALSE)</f>
        <v>0.61</v>
      </c>
      <c r="G235" s="14">
        <f>VLOOKUP(C235,away!$B$2:$E$405,4,FALSE)</f>
        <v>0.47</v>
      </c>
      <c r="H235" s="14">
        <f>VLOOKUP(A235,away!$A$2:$E$405,3,FALSE)</f>
        <v>1.3688888888888899</v>
      </c>
      <c r="I235" s="14">
        <f>VLOOKUP(C235,away!$B$2:$E$405,3,FALSE)</f>
        <v>1.42</v>
      </c>
      <c r="J235" s="14">
        <f>VLOOKUP(B235,home!$B$2:$E$405,4,FALSE)</f>
        <v>0.86</v>
      </c>
      <c r="K235" s="16">
        <f t="shared" si="282"/>
        <v>0.38608933333333428</v>
      </c>
      <c r="L235" s="16">
        <f t="shared" si="283"/>
        <v>1.6716871111111122</v>
      </c>
      <c r="M235" s="17">
        <f t="shared" si="228"/>
        <v>0.12773768619023432</v>
      </c>
      <c r="N235" s="17">
        <f t="shared" si="229"/>
        <v>4.9318158102730235E-2</v>
      </c>
      <c r="O235" s="17">
        <f t="shared" si="230"/>
        <v>0.21353744360737062</v>
      </c>
      <c r="P235" s="17">
        <f t="shared" si="231"/>
        <v>8.2444529244074194E-2</v>
      </c>
      <c r="Q235" s="17">
        <f t="shared" si="232"/>
        <v>9.520607391555547E-3</v>
      </c>
      <c r="R235" s="17">
        <f t="shared" si="233"/>
        <v>0.17848389610902876</v>
      </c>
      <c r="S235" s="17">
        <f t="shared" si="234"/>
        <v>1.3302848605215791E-2</v>
      </c>
      <c r="T235" s="17">
        <f t="shared" si="235"/>
        <v>1.5915476666412593E-2</v>
      </c>
      <c r="U235" s="17">
        <f t="shared" si="236"/>
        <v>6.8910728459471007E-2</v>
      </c>
      <c r="V235" s="17">
        <f t="shared" si="237"/>
        <v>9.5399244739799243E-4</v>
      </c>
      <c r="W235" s="17">
        <f t="shared" si="238"/>
        <v>1.2252683202446989E-3</v>
      </c>
      <c r="X235" s="17">
        <f t="shared" si="239"/>
        <v>2.0482652586058256E-3</v>
      </c>
      <c r="Y235" s="17">
        <f t="shared" si="240"/>
        <v>1.7120293164740144E-3</v>
      </c>
      <c r="Z235" s="17">
        <f t="shared" si="241"/>
        <v>9.9456409555452721E-2</v>
      </c>
      <c r="AA235" s="17">
        <f t="shared" si="242"/>
        <v>3.8399058860991805E-2</v>
      </c>
      <c r="AB235" s="17">
        <f t="shared" si="243"/>
        <v>7.4127335181338929E-3</v>
      </c>
      <c r="AC235" s="17">
        <f t="shared" si="244"/>
        <v>3.8482896362607791E-5</v>
      </c>
      <c r="AD235" s="17">
        <f t="shared" si="245"/>
        <v>1.1826575722943253E-4</v>
      </c>
      <c r="AE235" s="17">
        <f t="shared" si="246"/>
        <v>1.9770334204623818E-4</v>
      </c>
      <c r="AF235" s="17">
        <f t="shared" si="247"/>
        <v>1.6524906436114401E-4</v>
      </c>
      <c r="AG235" s="17">
        <f t="shared" si="248"/>
        <v>9.2081577005231709E-5</v>
      </c>
      <c r="AH235" s="17">
        <f t="shared" si="249"/>
        <v>4.1564999492809583E-2</v>
      </c>
      <c r="AI235" s="17">
        <f t="shared" si="250"/>
        <v>1.6047802944179231E-2</v>
      </c>
      <c r="AJ235" s="17">
        <f t="shared" si="251"/>
        <v>3.0979427700914388E-3</v>
      </c>
      <c r="AK235" s="17">
        <f t="shared" si="252"/>
        <v>3.9869421960314231E-4</v>
      </c>
      <c r="AL235" s="17">
        <f t="shared" si="253"/>
        <v>9.9350610432655641E-7</v>
      </c>
      <c r="AM235" s="17">
        <f t="shared" si="254"/>
        <v>9.1322294729747119E-6</v>
      </c>
      <c r="AN235" s="17">
        <f t="shared" si="255"/>
        <v>1.526623030568085E-5</v>
      </c>
      <c r="AO235" s="17">
        <f t="shared" si="256"/>
        <v>1.2760180218630268E-5</v>
      </c>
      <c r="AP235" s="17">
        <f t="shared" si="257"/>
        <v>7.1103429356463987E-6</v>
      </c>
      <c r="AQ235" s="17">
        <f t="shared" si="258"/>
        <v>2.9715671602750074E-6</v>
      </c>
      <c r="AR235" s="17">
        <f t="shared" si="259"/>
        <v>1.3896734785093949E-2</v>
      </c>
      <c r="AS235" s="17">
        <f t="shared" si="260"/>
        <v>5.3653810686870793E-3</v>
      </c>
      <c r="AT235" s="17">
        <f t="shared" si="261"/>
        <v>1.0357581999443435E-3</v>
      </c>
      <c r="AU235" s="17">
        <f t="shared" si="262"/>
        <v>1.3329839763701537E-4</v>
      </c>
      <c r="AV235" s="17">
        <f t="shared" si="263"/>
        <v>1.2866272369519239E-5</v>
      </c>
      <c r="AW235" s="17">
        <f t="shared" si="264"/>
        <v>1.7811924124275979E-8</v>
      </c>
      <c r="AX235" s="17">
        <f t="shared" si="265"/>
        <v>5.8764273151130582E-7</v>
      </c>
      <c r="AY235" s="17">
        <f t="shared" si="266"/>
        <v>9.8235478020557763E-7</v>
      </c>
      <c r="AZ235" s="17">
        <f t="shared" si="267"/>
        <v>8.2109491230402695E-7</v>
      </c>
      <c r="BA235" s="17">
        <f t="shared" si="268"/>
        <v>4.5753792729918369E-7</v>
      </c>
      <c r="BB235" s="17">
        <f t="shared" si="269"/>
        <v>1.9121506397763455E-7</v>
      </c>
      <c r="BC235" s="17">
        <f t="shared" si="270"/>
        <v>6.393035158033972E-8</v>
      </c>
      <c r="BD235" s="17">
        <f t="shared" si="271"/>
        <v>3.8718320711285024E-3</v>
      </c>
      <c r="BE235" s="17">
        <f t="shared" si="272"/>
        <v>1.4948730631206264E-3</v>
      </c>
      <c r="BF235" s="17">
        <f t="shared" si="273"/>
        <v>2.8857727217910097E-4</v>
      </c>
      <c r="BG235" s="17">
        <f t="shared" si="274"/>
        <v>3.7138868876927095E-5</v>
      </c>
      <c r="BH235" s="17">
        <f t="shared" si="275"/>
        <v>3.5847302813617244E-6</v>
      </c>
      <c r="BI235" s="17">
        <f t="shared" si="276"/>
        <v>2.7680522490215281E-7</v>
      </c>
      <c r="BJ235" s="18">
        <f t="shared" si="277"/>
        <v>8.0363449122525035E-2</v>
      </c>
      <c r="BK235" s="18">
        <f t="shared" si="278"/>
        <v>0.22447951524416945</v>
      </c>
      <c r="BL235" s="18">
        <f t="shared" si="279"/>
        <v>0.5939936215162227</v>
      </c>
      <c r="BM235" s="18">
        <f t="shared" si="280"/>
        <v>0.33724971025052025</v>
      </c>
      <c r="BN235" s="18">
        <f t="shared" si="281"/>
        <v>0.66104232064499369</v>
      </c>
    </row>
    <row r="236" spans="1:66" x14ac:dyDescent="0.25">
      <c r="A236" t="s">
        <v>69</v>
      </c>
      <c r="B236" t="s">
        <v>76</v>
      </c>
      <c r="C236" t="s">
        <v>78</v>
      </c>
      <c r="D236" s="15">
        <v>44257</v>
      </c>
      <c r="E236" s="14">
        <f>VLOOKUP(A236,home!$A$2:$E$405,3,FALSE)</f>
        <v>1.34666666666667</v>
      </c>
      <c r="F236" s="14">
        <f>VLOOKUP(B236,home!$B$2:$E$405,3,FALSE)</f>
        <v>0.43</v>
      </c>
      <c r="G236" s="14">
        <f>VLOOKUP(C236,away!$B$2:$E$405,4,FALSE)</f>
        <v>0.62</v>
      </c>
      <c r="H236" s="14">
        <f>VLOOKUP(A236,away!$A$2:$E$405,3,FALSE)</f>
        <v>1.3688888888888899</v>
      </c>
      <c r="I236" s="14">
        <f>VLOOKUP(C236,away!$B$2:$E$405,3,FALSE)</f>
        <v>1.42</v>
      </c>
      <c r="J236" s="14">
        <f>VLOOKUP(B236,home!$B$2:$E$405,4,FALSE)</f>
        <v>1.03</v>
      </c>
      <c r="K236" s="16">
        <f t="shared" si="282"/>
        <v>0.35902133333333419</v>
      </c>
      <c r="L236" s="16">
        <f t="shared" si="283"/>
        <v>2.0021368888888906</v>
      </c>
      <c r="M236" s="17">
        <f t="shared" si="228"/>
        <v>9.431092690248534E-2</v>
      </c>
      <c r="N236" s="17">
        <f t="shared" si="229"/>
        <v>3.3859634724432902E-2</v>
      </c>
      <c r="O236" s="17">
        <f t="shared" si="230"/>
        <v>0.18882338577676955</v>
      </c>
      <c r="P236" s="17">
        <f t="shared" si="231"/>
        <v>6.7791623726090336E-2</v>
      </c>
      <c r="Q236" s="17">
        <f t="shared" si="232"/>
        <v>6.0781656024727808E-3</v>
      </c>
      <c r="R236" s="17">
        <f t="shared" si="233"/>
        <v>0.18902513307428415</v>
      </c>
      <c r="S236" s="17">
        <f t="shared" si="234"/>
        <v>1.2182321811373022E-2</v>
      </c>
      <c r="T236" s="17">
        <f t="shared" si="235"/>
        <v>1.2169319569486322E-2</v>
      </c>
      <c r="U236" s="17">
        <f t="shared" si="236"/>
        <v>6.7864055309840424E-2</v>
      </c>
      <c r="V236" s="17">
        <f t="shared" si="237"/>
        <v>9.7297477547108886E-4</v>
      </c>
      <c r="W236" s="17">
        <f t="shared" si="238"/>
        <v>7.2739703960686224E-4</v>
      </c>
      <c r="X236" s="17">
        <f t="shared" si="239"/>
        <v>1.456348445865472E-3</v>
      </c>
      <c r="Y236" s="17">
        <f t="shared" si="240"/>
        <v>1.457904473271634E-3</v>
      </c>
      <c r="Z236" s="17">
        <f t="shared" si="241"/>
        <v>0.12615139728505195</v>
      </c>
      <c r="AA236" s="17">
        <f t="shared" si="242"/>
        <v>4.5291042855142502E-2</v>
      </c>
      <c r="AB236" s="17">
        <f t="shared" si="243"/>
        <v>8.1302252969552204E-3</v>
      </c>
      <c r="AC236" s="17">
        <f t="shared" si="244"/>
        <v>4.3711491101869778E-5</v>
      </c>
      <c r="AD236" s="17">
        <f t="shared" si="245"/>
        <v>6.5287763755593939E-5</v>
      </c>
      <c r="AE236" s="17">
        <f t="shared" si="246"/>
        <v>1.3071504020813771E-4</v>
      </c>
      <c r="AF236" s="17">
        <f t="shared" si="247"/>
        <v>1.3085470196665358E-4</v>
      </c>
      <c r="AG236" s="17">
        <f t="shared" si="248"/>
        <v>8.7329675297332949E-5</v>
      </c>
      <c r="AH236" s="17">
        <f t="shared" si="249"/>
        <v>6.3143091522320061E-2</v>
      </c>
      <c r="AI236" s="17">
        <f t="shared" si="250"/>
        <v>2.2669716909132099E-2</v>
      </c>
      <c r="AJ236" s="17">
        <f t="shared" si="251"/>
        <v>4.0694559955029193E-3</v>
      </c>
      <c r="AK236" s="17">
        <f t="shared" si="252"/>
        <v>4.8700717248226303E-4</v>
      </c>
      <c r="AL236" s="17">
        <f t="shared" si="253"/>
        <v>1.2568100238684923E-6</v>
      </c>
      <c r="AM236" s="17">
        <f t="shared" si="254"/>
        <v>4.6879399987770181E-6</v>
      </c>
      <c r="AN236" s="17">
        <f t="shared" si="255"/>
        <v>9.3858976044492074E-6</v>
      </c>
      <c r="AO236" s="17">
        <f t="shared" si="256"/>
        <v>9.3959259146008156E-6</v>
      </c>
      <c r="AP236" s="17">
        <f t="shared" si="257"/>
        <v>6.2706432929631278E-6</v>
      </c>
      <c r="AQ236" s="17">
        <f t="shared" si="258"/>
        <v>3.1386715634762955E-6</v>
      </c>
      <c r="AR236" s="17">
        <f t="shared" si="259"/>
        <v>2.5284222563064881E-2</v>
      </c>
      <c r="AS236" s="17">
        <f t="shared" si="260"/>
        <v>9.0775752968883256E-3</v>
      </c>
      <c r="AT236" s="17">
        <f t="shared" si="261"/>
        <v>1.629521593261292E-3</v>
      </c>
      <c r="AU236" s="17">
        <f t="shared" si="262"/>
        <v>1.9501100503604272E-4</v>
      </c>
      <c r="AV236" s="17">
        <f t="shared" si="263"/>
        <v>1.7503277760678402E-5</v>
      </c>
      <c r="AW236" s="17">
        <f t="shared" si="264"/>
        <v>2.5094650874385257E-8</v>
      </c>
      <c r="AX236" s="17">
        <f t="shared" si="265"/>
        <v>2.8051174482459874E-7</v>
      </c>
      <c r="AY236" s="17">
        <f t="shared" si="266"/>
        <v>5.6162291207991644E-7</v>
      </c>
      <c r="AZ236" s="17">
        <f t="shared" si="267"/>
        <v>5.6222297496020153E-7</v>
      </c>
      <c r="BA236" s="17">
        <f t="shared" si="268"/>
        <v>3.7521578598289158E-7</v>
      </c>
      <c r="BB236" s="17">
        <f t="shared" si="269"/>
        <v>1.8780834160244652E-7</v>
      </c>
      <c r="BC236" s="17">
        <f t="shared" si="270"/>
        <v>7.5203601752660875E-8</v>
      </c>
      <c r="BD236" s="17">
        <f t="shared" si="271"/>
        <v>8.4370791167315013E-3</v>
      </c>
      <c r="BE236" s="17">
        <f t="shared" si="272"/>
        <v>3.029091393927773E-3</v>
      </c>
      <c r="BF236" s="17">
        <f t="shared" si="273"/>
        <v>5.4375421551823848E-4</v>
      </c>
      <c r="BG236" s="17">
        <f t="shared" si="274"/>
        <v>6.5073121153659715E-5</v>
      </c>
      <c r="BH236" s="17">
        <f t="shared" si="275"/>
        <v>5.8406596801871266E-6</v>
      </c>
      <c r="BI236" s="17">
        <f t="shared" si="276"/>
        <v>4.1938428518540584E-7</v>
      </c>
      <c r="BJ236" s="18">
        <f t="shared" si="277"/>
        <v>5.6197878700099173E-2</v>
      </c>
      <c r="BK236" s="18">
        <f t="shared" si="278"/>
        <v>0.17530337713945762</v>
      </c>
      <c r="BL236" s="18">
        <f t="shared" si="279"/>
        <v>0.63778820553973714</v>
      </c>
      <c r="BM236" s="18">
        <f t="shared" si="280"/>
        <v>0.41555145232954949</v>
      </c>
      <c r="BN236" s="18">
        <f t="shared" si="281"/>
        <v>0.57988886980653498</v>
      </c>
    </row>
    <row r="237" spans="1:66" x14ac:dyDescent="0.25">
      <c r="A237" t="s">
        <v>69</v>
      </c>
      <c r="B237" t="s">
        <v>72</v>
      </c>
      <c r="C237" t="s">
        <v>381</v>
      </c>
      <c r="D237" s="15">
        <v>44257</v>
      </c>
      <c r="E237" s="14">
        <f>VLOOKUP(A237,home!$A$2:$E$405,3,FALSE)</f>
        <v>1.34666666666667</v>
      </c>
      <c r="F237" s="14">
        <f>VLOOKUP(B237,home!$B$2:$E$405,3,FALSE)</f>
        <v>1.08</v>
      </c>
      <c r="G237" s="14">
        <f>VLOOKUP(C237,away!$B$2:$E$405,4,FALSE)</f>
        <v>0.88</v>
      </c>
      <c r="H237" s="14">
        <f>VLOOKUP(A237,away!$A$2:$E$405,3,FALSE)</f>
        <v>1.3688888888888899</v>
      </c>
      <c r="I237" s="14">
        <f>VLOOKUP(C237,away!$B$2:$E$405,3,FALSE)</f>
        <v>1.22</v>
      </c>
      <c r="J237" s="14">
        <f>VLOOKUP(B237,home!$B$2:$E$405,4,FALSE)</f>
        <v>1.06</v>
      </c>
      <c r="K237" s="16">
        <f t="shared" si="282"/>
        <v>1.2798720000000032</v>
      </c>
      <c r="L237" s="16">
        <f t="shared" si="283"/>
        <v>1.7702471111111127</v>
      </c>
      <c r="M237" s="17">
        <f t="shared" si="228"/>
        <v>4.7353283752973457E-2</v>
      </c>
      <c r="N237" s="17">
        <f t="shared" si="229"/>
        <v>6.0606141983485788E-2</v>
      </c>
      <c r="O237" s="17">
        <f t="shared" si="230"/>
        <v>8.3827013765326044E-2</v>
      </c>
      <c r="P237" s="17">
        <f t="shared" si="231"/>
        <v>0.10728784776185564</v>
      </c>
      <c r="Q237" s="17">
        <f t="shared" si="232"/>
        <v>3.8784052076344062E-2</v>
      </c>
      <c r="R237" s="17">
        <f t="shared" si="233"/>
        <v>7.4197264475569971E-2</v>
      </c>
      <c r="S237" s="17">
        <f t="shared" si="234"/>
        <v>6.0770243186399529E-2</v>
      </c>
      <c r="T237" s="17">
        <f t="shared" si="235"/>
        <v>6.8657356145331028E-2</v>
      </c>
      <c r="U237" s="17">
        <f t="shared" si="236"/>
        <v>9.4963001278876913E-2</v>
      </c>
      <c r="V237" s="17">
        <f t="shared" si="237"/>
        <v>1.5298501633066612E-2</v>
      </c>
      <c r="W237" s="17">
        <f t="shared" si="238"/>
        <v>1.6546207433018257E-2</v>
      </c>
      <c r="X237" s="17">
        <f t="shared" si="239"/>
        <v>2.9290875908145789E-2</v>
      </c>
      <c r="Y237" s="17">
        <f t="shared" si="240"/>
        <v>2.592604422915459E-2</v>
      </c>
      <c r="Z237" s="17">
        <f t="shared" si="241"/>
        <v>4.3782497696741626E-2</v>
      </c>
      <c r="AA237" s="17">
        <f t="shared" si="242"/>
        <v>5.6035992892124235E-2</v>
      </c>
      <c r="AB237" s="17">
        <f t="shared" si="243"/>
        <v>3.5859449147414506E-2</v>
      </c>
      <c r="AC237" s="17">
        <f t="shared" si="244"/>
        <v>2.166353608594628E-3</v>
      </c>
      <c r="AD237" s="17">
        <f t="shared" si="245"/>
        <v>5.2942568999279982E-3</v>
      </c>
      <c r="AE237" s="17">
        <f t="shared" si="246"/>
        <v>9.3721429825776147E-3</v>
      </c>
      <c r="AF237" s="17">
        <f t="shared" si="247"/>
        <v>8.2955045199141556E-3</v>
      </c>
      <c r="AG237" s="17">
        <f t="shared" si="248"/>
        <v>4.8950309705290693E-3</v>
      </c>
      <c r="AH237" s="17">
        <f t="shared" si="249"/>
        <v>1.9376460016221453E-2</v>
      </c>
      <c r="AI237" s="17">
        <f t="shared" si="250"/>
        <v>2.4799388633881446E-2</v>
      </c>
      <c r="AJ237" s="17">
        <f t="shared" si="251"/>
        <v>1.5870021564811598E-2</v>
      </c>
      <c r="AK237" s="17">
        <f t="shared" si="252"/>
        <v>6.7705320800662029E-3</v>
      </c>
      <c r="AL237" s="17">
        <f t="shared" si="253"/>
        <v>1.9633140321986874E-4</v>
      </c>
      <c r="AM237" s="17">
        <f t="shared" si="254"/>
        <v>1.3551942334049331E-3</v>
      </c>
      <c r="AN237" s="17">
        <f t="shared" si="255"/>
        <v>2.3990286766795215E-3</v>
      </c>
      <c r="AO237" s="17">
        <f t="shared" si="256"/>
        <v>2.1234367921823196E-3</v>
      </c>
      <c r="AP237" s="17">
        <f t="shared" si="257"/>
        <v>1.2530026156625995E-3</v>
      </c>
      <c r="AQ237" s="17">
        <f t="shared" si="258"/>
        <v>5.5453106514784624E-4</v>
      </c>
      <c r="AR237" s="17">
        <f t="shared" si="259"/>
        <v>6.860224473455208E-3</v>
      </c>
      <c r="AS237" s="17">
        <f t="shared" si="260"/>
        <v>8.7802092172900859E-3</v>
      </c>
      <c r="AT237" s="17">
        <f t="shared" si="261"/>
        <v>5.6187719656757623E-3</v>
      </c>
      <c r="AU237" s="17">
        <f t="shared" si="262"/>
        <v>2.3971029710844636E-3</v>
      </c>
      <c r="AV237" s="17">
        <f t="shared" si="263"/>
        <v>7.6699624345195547E-4</v>
      </c>
      <c r="AW237" s="17">
        <f t="shared" si="264"/>
        <v>1.235627889281519E-5</v>
      </c>
      <c r="AX237" s="17">
        <f t="shared" si="265"/>
        <v>2.8907919231607374E-4</v>
      </c>
      <c r="AY237" s="17">
        <f t="shared" si="266"/>
        <v>5.1174160507986329E-4</v>
      </c>
      <c r="AZ237" s="17">
        <f t="shared" si="267"/>
        <v>4.5295454901399604E-4</v>
      </c>
      <c r="BA237" s="17">
        <f t="shared" si="268"/>
        <v>2.6728049395222103E-4</v>
      </c>
      <c r="BB237" s="17">
        <f t="shared" si="269"/>
        <v>1.1828813056881764E-4</v>
      </c>
      <c r="BC237" s="17">
        <f t="shared" si="270"/>
        <v>4.187984428363674E-5</v>
      </c>
      <c r="BD237" s="17">
        <f t="shared" si="271"/>
        <v>2.0240487592846383E-3</v>
      </c>
      <c r="BE237" s="17">
        <f t="shared" si="272"/>
        <v>2.5905233336431547E-3</v>
      </c>
      <c r="BF237" s="17">
        <f t="shared" si="273"/>
        <v>1.6577691400382702E-3</v>
      </c>
      <c r="BG237" s="17">
        <f t="shared" si="274"/>
        <v>7.0724410159968905E-4</v>
      </c>
      <c r="BH237" s="17">
        <f t="shared" si="275"/>
        <v>2.2629548070064983E-4</v>
      </c>
      <c r="BI237" s="17">
        <f t="shared" si="276"/>
        <v>5.7925849895060577E-5</v>
      </c>
      <c r="BJ237" s="18">
        <f t="shared" si="277"/>
        <v>0.27703403034672008</v>
      </c>
      <c r="BK237" s="18">
        <f t="shared" si="278"/>
        <v>0.23358430295118962</v>
      </c>
      <c r="BL237" s="18">
        <f t="shared" si="279"/>
        <v>0.44338623539041139</v>
      </c>
      <c r="BM237" s="18">
        <f t="shared" si="280"/>
        <v>0.58523207724332049</v>
      </c>
      <c r="BN237" s="18">
        <f t="shared" si="281"/>
        <v>0.41205560381555495</v>
      </c>
    </row>
    <row r="238" spans="1:66" x14ac:dyDescent="0.25">
      <c r="A238" t="s">
        <v>69</v>
      </c>
      <c r="B238" t="s">
        <v>351</v>
      </c>
      <c r="C238" t="s">
        <v>74</v>
      </c>
      <c r="D238" s="15">
        <v>44257</v>
      </c>
      <c r="E238" s="14">
        <f>VLOOKUP(A238,home!$A$2:$E$405,3,FALSE)</f>
        <v>1.34666666666667</v>
      </c>
      <c r="F238" s="14">
        <f>VLOOKUP(B238,home!$B$2:$E$405,3,FALSE)</f>
        <v>1.41</v>
      </c>
      <c r="G238" s="14">
        <f>VLOOKUP(C238,away!$B$2:$E$405,4,FALSE)</f>
        <v>0.87</v>
      </c>
      <c r="H238" s="14">
        <f>VLOOKUP(A238,away!$A$2:$E$405,3,FALSE)</f>
        <v>1.3688888888888899</v>
      </c>
      <c r="I238" s="14">
        <f>VLOOKUP(C238,away!$B$2:$E$405,3,FALSE)</f>
        <v>1.1100000000000001</v>
      </c>
      <c r="J238" s="14">
        <f>VLOOKUP(B238,home!$B$2:$E$405,4,FALSE)</f>
        <v>1.02</v>
      </c>
      <c r="K238" s="16">
        <f t="shared" si="282"/>
        <v>1.651956000000004</v>
      </c>
      <c r="L238" s="16">
        <f t="shared" si="283"/>
        <v>1.5498560000000012</v>
      </c>
      <c r="M238" s="17">
        <f t="shared" si="228"/>
        <v>4.0688409742525855E-2</v>
      </c>
      <c r="N238" s="17">
        <f t="shared" si="229"/>
        <v>6.7215462604624202E-2</v>
      </c>
      <c r="O238" s="17">
        <f t="shared" si="230"/>
        <v>6.3061175969912203E-2</v>
      </c>
      <c r="P238" s="17">
        <f t="shared" si="231"/>
        <v>0.10417428801055252</v>
      </c>
      <c r="Q238" s="17">
        <f t="shared" si="232"/>
        <v>5.5518493371242442E-2</v>
      </c>
      <c r="R238" s="17">
        <f t="shared" si="233"/>
        <v>4.886787097201218E-2</v>
      </c>
      <c r="S238" s="17">
        <f t="shared" si="234"/>
        <v>6.6679199010100387E-2</v>
      </c>
      <c r="T238" s="17">
        <f t="shared" si="235"/>
        <v>8.6045670062380397E-2</v>
      </c>
      <c r="U238" s="17">
        <f t="shared" si="236"/>
        <v>8.072757265944154E-2</v>
      </c>
      <c r="V238" s="17">
        <f t="shared" si="237"/>
        <v>1.8968705300564045E-2</v>
      </c>
      <c r="W238" s="17">
        <f t="shared" si="238"/>
        <v>3.0571369411861463E-2</v>
      </c>
      <c r="X238" s="17">
        <f t="shared" si="239"/>
        <v>4.7381220311189992E-2</v>
      </c>
      <c r="Y238" s="17">
        <f t="shared" si="240"/>
        <v>3.6717034293309879E-2</v>
      </c>
      <c r="Z238" s="17">
        <f t="shared" si="241"/>
        <v>2.5246054344399662E-2</v>
      </c>
      <c r="AA238" s="17">
        <f t="shared" si="242"/>
        <v>4.1705370950557187E-2</v>
      </c>
      <c r="AB238" s="17">
        <f t="shared" si="243"/>
        <v>3.4447718886999421E-2</v>
      </c>
      <c r="AC238" s="17">
        <f t="shared" si="244"/>
        <v>3.0353413012338842E-3</v>
      </c>
      <c r="AD238" s="17">
        <f t="shared" si="245"/>
        <v>1.262563928203529E-2</v>
      </c>
      <c r="AE238" s="17">
        <f t="shared" si="246"/>
        <v>1.95679227950981E-2</v>
      </c>
      <c r="AF238" s="17">
        <f t="shared" si="247"/>
        <v>1.5163731275759798E-2</v>
      </c>
      <c r="AG238" s="17">
        <f t="shared" si="248"/>
        <v>7.833866633374667E-3</v>
      </c>
      <c r="AH238" s="17">
        <f t="shared" si="249"/>
        <v>9.7819372004984764E-3</v>
      </c>
      <c r="AI238" s="17">
        <f t="shared" si="250"/>
        <v>1.6159329849986699E-2</v>
      </c>
      <c r="AJ238" s="17">
        <f t="shared" si="251"/>
        <v>1.3347250950832352E-2</v>
      </c>
      <c r="AK238" s="17">
        <f t="shared" si="252"/>
        <v>7.3496904305777521E-3</v>
      </c>
      <c r="AL238" s="17">
        <f t="shared" si="253"/>
        <v>3.1085463494492851E-4</v>
      </c>
      <c r="AM238" s="17">
        <f t="shared" si="254"/>
        <v>4.1714001131587857E-3</v>
      </c>
      <c r="AN238" s="17">
        <f t="shared" si="255"/>
        <v>6.4650694937798273E-3</v>
      </c>
      <c r="AO238" s="17">
        <f t="shared" si="256"/>
        <v>5.00996337267582E-3</v>
      </c>
      <c r="AP238" s="17">
        <f t="shared" si="257"/>
        <v>2.5882405976406209E-3</v>
      </c>
      <c r="AQ238" s="17">
        <f t="shared" si="258"/>
        <v>1.0028500549242262E-3</v>
      </c>
      <c r="AR238" s="17">
        <f t="shared" si="259"/>
        <v>3.0321188123631554E-3</v>
      </c>
      <c r="AS238" s="17">
        <f t="shared" si="260"/>
        <v>5.0089268647962003E-3</v>
      </c>
      <c r="AT238" s="17">
        <f t="shared" si="261"/>
        <v>4.1372633939306472E-3</v>
      </c>
      <c r="AU238" s="17">
        <f t="shared" si="262"/>
        <v>2.2781923623947037E-3</v>
      </c>
      <c r="AV238" s="17">
        <f t="shared" si="263"/>
        <v>9.4086838555302904E-4</v>
      </c>
      <c r="AW238" s="17">
        <f t="shared" si="264"/>
        <v>2.2107756426001704E-5</v>
      </c>
      <c r="AX238" s="17">
        <f t="shared" si="265"/>
        <v>1.1484949075555586E-3</v>
      </c>
      <c r="AY238" s="17">
        <f t="shared" si="266"/>
        <v>1.7800017234444292E-3</v>
      </c>
      <c r="AZ238" s="17">
        <f t="shared" si="267"/>
        <v>1.3793731755453462E-3</v>
      </c>
      <c r="BA238" s="17">
        <f t="shared" si="268"/>
        <v>7.126099307860034E-4</v>
      </c>
      <c r="BB238" s="17">
        <f t="shared" si="269"/>
        <v>2.7611069422206822E-4</v>
      </c>
      <c r="BC238" s="17">
        <f t="shared" si="270"/>
        <v>8.5586363220847595E-5</v>
      </c>
      <c r="BD238" s="17">
        <f t="shared" si="271"/>
        <v>7.8322458900898656E-4</v>
      </c>
      <c r="BE238" s="17">
        <f t="shared" si="272"/>
        <v>1.2938525591609322E-3</v>
      </c>
      <c r="BF238" s="17">
        <f t="shared" si="273"/>
        <v>1.0686937491106315E-3</v>
      </c>
      <c r="BG238" s="17">
        <f t="shared" si="274"/>
        <v>5.8847835033526874E-4</v>
      </c>
      <c r="BH238" s="17">
        <f t="shared" si="275"/>
        <v>2.4303508542661303E-4</v>
      </c>
      <c r="BI238" s="17">
        <f t="shared" si="276"/>
        <v>8.0296653516201337E-5</v>
      </c>
      <c r="BJ238" s="18">
        <f t="shared" si="277"/>
        <v>0.40326011046782989</v>
      </c>
      <c r="BK238" s="18">
        <f t="shared" si="278"/>
        <v>0.23563679972336604</v>
      </c>
      <c r="BL238" s="18">
        <f t="shared" si="279"/>
        <v>0.33490286867641411</v>
      </c>
      <c r="BM238" s="18">
        <f t="shared" si="280"/>
        <v>0.61776223857412171</v>
      </c>
      <c r="BN238" s="18">
        <f t="shared" si="281"/>
        <v>0.37952570067086938</v>
      </c>
    </row>
    <row r="239" spans="1:66" x14ac:dyDescent="0.25">
      <c r="A239" t="s">
        <v>69</v>
      </c>
      <c r="B239" t="s">
        <v>260</v>
      </c>
      <c r="C239" t="s">
        <v>73</v>
      </c>
      <c r="D239" s="15">
        <v>44257</v>
      </c>
      <c r="E239" s="14">
        <f>VLOOKUP(A239,home!$A$2:$E$405,3,FALSE)</f>
        <v>1.34666666666667</v>
      </c>
      <c r="F239" s="14">
        <f>VLOOKUP(B239,home!$B$2:$E$405,3,FALSE)</f>
        <v>1.36</v>
      </c>
      <c r="G239" s="14">
        <f>VLOOKUP(C239,away!$B$2:$E$405,4,FALSE)</f>
        <v>0.93</v>
      </c>
      <c r="H239" s="14">
        <f>VLOOKUP(A239,away!$A$2:$E$405,3,FALSE)</f>
        <v>1.3688888888888899</v>
      </c>
      <c r="I239" s="14">
        <f>VLOOKUP(C239,away!$B$2:$E$405,3,FALSE)</f>
        <v>0.87</v>
      </c>
      <c r="J239" s="14">
        <f>VLOOKUP(B239,home!$B$2:$E$405,4,FALSE)</f>
        <v>0.85</v>
      </c>
      <c r="K239" s="16">
        <f t="shared" si="282"/>
        <v>1.7032640000000043</v>
      </c>
      <c r="L239" s="16">
        <f t="shared" si="283"/>
        <v>1.0122933333333342</v>
      </c>
      <c r="M239" s="17">
        <f t="shared" si="228"/>
        <v>6.6168065060326284E-2</v>
      </c>
      <c r="N239" s="17">
        <f t="shared" si="229"/>
        <v>0.11270168316691188</v>
      </c>
      <c r="O239" s="17">
        <f t="shared" si="230"/>
        <v>6.6981491140134602E-2</v>
      </c>
      <c r="P239" s="17">
        <f t="shared" si="231"/>
        <v>0.11408716252531054</v>
      </c>
      <c r="Q239" s="17">
        <f t="shared" si="232"/>
        <v>9.598035983880375E-2</v>
      </c>
      <c r="R239" s="17">
        <f t="shared" si="233"/>
        <v>3.3902458468942027E-2</v>
      </c>
      <c r="S239" s="17">
        <f t="shared" si="234"/>
        <v>4.9177351042417043E-2</v>
      </c>
      <c r="T239" s="17">
        <f t="shared" si="235"/>
        <v>9.7160278395755514E-2</v>
      </c>
      <c r="U239" s="17">
        <f t="shared" si="236"/>
        <v>5.7744837021644221E-2</v>
      </c>
      <c r="V239" s="17">
        <f t="shared" si="237"/>
        <v>9.4213028861939389E-3</v>
      </c>
      <c r="W239" s="17">
        <f t="shared" si="238"/>
        <v>5.4493297206826878E-2</v>
      </c>
      <c r="X239" s="17">
        <f t="shared" si="239"/>
        <v>5.5163201473822844E-2</v>
      </c>
      <c r="Y239" s="17">
        <f t="shared" si="240"/>
        <v>2.7920670548637207E-2</v>
      </c>
      <c r="Z239" s="17">
        <f t="shared" si="241"/>
        <v>1.1439744230573418E-2</v>
      </c>
      <c r="AA239" s="17">
        <f t="shared" si="242"/>
        <v>1.9484904517143454E-2</v>
      </c>
      <c r="AB239" s="17">
        <f t="shared" si="243"/>
        <v>1.6593968203743956E-2</v>
      </c>
      <c r="AC239" s="17">
        <f t="shared" si="244"/>
        <v>1.01526479635364E-3</v>
      </c>
      <c r="AD239" s="17">
        <f t="shared" si="245"/>
        <v>2.3204117843422255E-2</v>
      </c>
      <c r="AE239" s="17">
        <f t="shared" si="246"/>
        <v>2.348937379877741E-2</v>
      </c>
      <c r="AF239" s="17">
        <f t="shared" si="247"/>
        <v>1.1889068250338534E-2</v>
      </c>
      <c r="AG239" s="17">
        <f t="shared" si="248"/>
        <v>4.011741509787569E-3</v>
      </c>
      <c r="AH239" s="17">
        <f t="shared" si="249"/>
        <v>2.8950942049119849E-3</v>
      </c>
      <c r="AI239" s="17">
        <f t="shared" si="250"/>
        <v>4.9311097358352204E-3</v>
      </c>
      <c r="AJ239" s="17">
        <f t="shared" si="251"/>
        <v>4.1994908465488312E-3</v>
      </c>
      <c r="AK239" s="17">
        <f t="shared" si="252"/>
        <v>2.3842805257520555E-3</v>
      </c>
      <c r="AL239" s="17">
        <f t="shared" si="253"/>
        <v>7.0020895864022326E-5</v>
      </c>
      <c r="AM239" s="17">
        <f t="shared" si="254"/>
        <v>7.9045477148917704E-3</v>
      </c>
      <c r="AN239" s="17">
        <f t="shared" si="255"/>
        <v>8.0017209548001785E-3</v>
      </c>
      <c r="AO239" s="17">
        <f t="shared" si="256"/>
        <v>4.050044388868931E-3</v>
      </c>
      <c r="AP239" s="17">
        <f t="shared" si="257"/>
        <v>1.3666109781853659E-3</v>
      </c>
      <c r="AQ239" s="17">
        <f t="shared" si="258"/>
        <v>3.4585279561929799E-4</v>
      </c>
      <c r="AR239" s="17">
        <f t="shared" si="259"/>
        <v>5.8613691260087466E-4</v>
      </c>
      <c r="AS239" s="17">
        <f t="shared" si="260"/>
        <v>9.9834590230421863E-4</v>
      </c>
      <c r="AT239" s="17">
        <f t="shared" si="261"/>
        <v>8.5022331747114865E-4</v>
      </c>
      <c r="AU239" s="17">
        <f t="shared" si="262"/>
        <v>4.827182562030607E-4</v>
      </c>
      <c r="AV239" s="17">
        <f t="shared" si="263"/>
        <v>2.0554915698336304E-4</v>
      </c>
      <c r="AW239" s="17">
        <f t="shared" si="264"/>
        <v>3.3536173376266029E-6</v>
      </c>
      <c r="AX239" s="17">
        <f t="shared" si="265"/>
        <v>2.2439219265095729E-3</v>
      </c>
      <c r="AY239" s="17">
        <f t="shared" si="266"/>
        <v>2.2715072067261322E-3</v>
      </c>
      <c r="AZ239" s="17">
        <f t="shared" si="267"/>
        <v>1.1497158009937437E-3</v>
      </c>
      <c r="BA239" s="17">
        <f t="shared" si="268"/>
        <v>3.8794988019132045E-4</v>
      </c>
      <c r="BB239" s="17">
        <f t="shared" si="269"/>
        <v>9.8179769346284823E-5</v>
      </c>
      <c r="BC239" s="17">
        <f t="shared" si="270"/>
        <v>1.9877345195489719E-5</v>
      </c>
      <c r="BD239" s="17">
        <f t="shared" si="271"/>
        <v>9.8890414841074724E-5</v>
      </c>
      <c r="BE239" s="17">
        <f t="shared" si="272"/>
        <v>1.6843648354386873E-4</v>
      </c>
      <c r="BF239" s="17">
        <f t="shared" si="273"/>
        <v>1.434458993534324E-4</v>
      </c>
      <c r="BG239" s="17">
        <f t="shared" si="274"/>
        <v>8.1442078772108421E-5</v>
      </c>
      <c r="BH239" s="17">
        <f t="shared" si="275"/>
        <v>3.4679340214424217E-5</v>
      </c>
      <c r="BI239" s="17">
        <f t="shared" si="276"/>
        <v>1.1813614346196236E-5</v>
      </c>
      <c r="BJ239" s="18">
        <f t="shared" si="277"/>
        <v>0.53385372079441196</v>
      </c>
      <c r="BK239" s="18">
        <f t="shared" si="278"/>
        <v>0.24221067441319163</v>
      </c>
      <c r="BL239" s="18">
        <f t="shared" si="279"/>
        <v>0.21277931604129008</v>
      </c>
      <c r="BM239" s="18">
        <f t="shared" si="280"/>
        <v>0.50819408168964952</v>
      </c>
      <c r="BN239" s="18">
        <f t="shared" si="281"/>
        <v>0.48982122020042912</v>
      </c>
    </row>
    <row r="240" spans="1:66" x14ac:dyDescent="0.25">
      <c r="A240" t="s">
        <v>80</v>
      </c>
      <c r="B240" t="s">
        <v>359</v>
      </c>
      <c r="C240" t="s">
        <v>87</v>
      </c>
      <c r="D240" s="15">
        <v>44257</v>
      </c>
      <c r="E240" s="14">
        <f>VLOOKUP(A240,home!$A$2:$E$405,3,FALSE)</f>
        <v>1.18844984802432</v>
      </c>
      <c r="F240" s="14">
        <f>VLOOKUP(B240,home!$B$2:$E$405,3,FALSE)</f>
        <v>1.74</v>
      </c>
      <c r="G240" s="14">
        <f>VLOOKUP(C240,away!$B$2:$E$405,4,FALSE)</f>
        <v>1.2</v>
      </c>
      <c r="H240" s="14">
        <f>VLOOKUP(A240,away!$A$2:$E$405,3,FALSE)</f>
        <v>1.02431610942249</v>
      </c>
      <c r="I240" s="14">
        <f>VLOOKUP(C240,away!$B$2:$E$405,3,FALSE)</f>
        <v>0.9</v>
      </c>
      <c r="J240" s="14">
        <f>VLOOKUP(B240,home!$B$2:$E$405,4,FALSE)</f>
        <v>1.05</v>
      </c>
      <c r="K240" s="16">
        <f t="shared" si="282"/>
        <v>2.4814832826747799</v>
      </c>
      <c r="L240" s="16">
        <f t="shared" si="283"/>
        <v>0.96797872340425306</v>
      </c>
      <c r="M240" s="17">
        <f t="shared" si="228"/>
        <v>3.1762719932468729E-2</v>
      </c>
      <c r="N240" s="17">
        <f t="shared" si="229"/>
        <v>7.8818658524702156E-2</v>
      </c>
      <c r="O240" s="17">
        <f t="shared" si="230"/>
        <v>3.07456370920779E-2</v>
      </c>
      <c r="P240" s="17">
        <f t="shared" si="231"/>
        <v>7.6294784459176937E-2</v>
      </c>
      <c r="Q240" s="17">
        <f t="shared" si="232"/>
        <v>9.7793591745950231E-2</v>
      </c>
      <c r="R240" s="17">
        <f t="shared" si="233"/>
        <v>1.4880561271320007E-2</v>
      </c>
      <c r="S240" s="17">
        <f t="shared" si="234"/>
        <v>4.5815457146366652E-2</v>
      </c>
      <c r="T240" s="17">
        <f t="shared" si="235"/>
        <v>9.4662116095361612E-2</v>
      </c>
      <c r="U240" s="17">
        <f t="shared" si="236"/>
        <v>3.6925864031598366E-2</v>
      </c>
      <c r="V240" s="17">
        <f t="shared" si="237"/>
        <v>1.2227753638061311E-2</v>
      </c>
      <c r="W240" s="17">
        <f t="shared" si="238"/>
        <v>8.0891054356765968E-2</v>
      </c>
      <c r="X240" s="17">
        <f t="shared" si="239"/>
        <v>7.8300819531086363E-2</v>
      </c>
      <c r="Y240" s="17">
        <f t="shared" si="240"/>
        <v>3.7896763665603884E-2</v>
      </c>
      <c r="Z240" s="17">
        <f t="shared" si="241"/>
        <v>4.8013555676503705E-3</v>
      </c>
      <c r="AA240" s="17">
        <f t="shared" si="242"/>
        <v>1.1914483575301872E-2</v>
      </c>
      <c r="AB240" s="17">
        <f t="shared" si="243"/>
        <v>1.478279590690742E-2</v>
      </c>
      <c r="AC240" s="17">
        <f t="shared" si="244"/>
        <v>1.8357091076804991E-3</v>
      </c>
      <c r="AD240" s="17">
        <f t="shared" si="245"/>
        <v>5.0182449776062905E-2</v>
      </c>
      <c r="AE240" s="17">
        <f t="shared" si="246"/>
        <v>4.8575543671531413E-2</v>
      </c>
      <c r="AF240" s="17">
        <f t="shared" si="247"/>
        <v>2.3510046375918258E-2</v>
      </c>
      <c r="AG240" s="17">
        <f t="shared" si="248"/>
        <v>7.5857415593787144E-3</v>
      </c>
      <c r="AH240" s="17">
        <f t="shared" si="249"/>
        <v>1.1619025082460271E-3</v>
      </c>
      <c r="AI240" s="17">
        <f t="shared" si="250"/>
        <v>2.8832416503104118E-3</v>
      </c>
      <c r="AJ240" s="17">
        <f t="shared" si="251"/>
        <v>3.5773579775784659E-3</v>
      </c>
      <c r="AK240" s="17">
        <f t="shared" si="252"/>
        <v>2.959051339168075E-3</v>
      </c>
      <c r="AL240" s="17">
        <f t="shared" si="253"/>
        <v>1.7637662139515146E-4</v>
      </c>
      <c r="AM240" s="17">
        <f t="shared" si="254"/>
        <v>2.4905382040593359E-2</v>
      </c>
      <c r="AN240" s="17">
        <f t="shared" si="255"/>
        <v>2.410787991354877E-2</v>
      </c>
      <c r="AO240" s="17">
        <f t="shared" si="256"/>
        <v>1.1667957411349985E-2</v>
      </c>
      <c r="AP240" s="17">
        <f t="shared" si="257"/>
        <v>3.7647781732579179E-3</v>
      </c>
      <c r="AQ240" s="17">
        <f t="shared" si="258"/>
        <v>9.1105629251259882E-4</v>
      </c>
      <c r="AR240" s="17">
        <f t="shared" si="259"/>
        <v>2.2493938133043783E-4</v>
      </c>
      <c r="AS240" s="17">
        <f t="shared" si="260"/>
        <v>5.5818331438668896E-4</v>
      </c>
      <c r="AT240" s="17">
        <f t="shared" si="261"/>
        <v>6.9256128165928494E-4</v>
      </c>
      <c r="AU240" s="17">
        <f t="shared" si="262"/>
        <v>5.7285974755511178E-4</v>
      </c>
      <c r="AV240" s="17">
        <f t="shared" si="263"/>
        <v>3.5538547171882606E-4</v>
      </c>
      <c r="AW240" s="17">
        <f t="shared" si="264"/>
        <v>1.1768352911134059E-5</v>
      </c>
      <c r="AX240" s="17">
        <f t="shared" si="265"/>
        <v>1.0300381530393532E-2</v>
      </c>
      <c r="AY240" s="17">
        <f t="shared" si="266"/>
        <v>9.9705501643670789E-3</v>
      </c>
      <c r="AZ240" s="17">
        <f t="shared" si="267"/>
        <v>4.8256402098710537E-3</v>
      </c>
      <c r="BA240" s="17">
        <f t="shared" si="268"/>
        <v>1.5570390166530718E-3</v>
      </c>
      <c r="BB240" s="17">
        <f t="shared" si="269"/>
        <v>3.7679515990761349E-4</v>
      </c>
      <c r="BC240" s="17">
        <f t="shared" si="270"/>
        <v>7.294593957445463E-5</v>
      </c>
      <c r="BD240" s="17">
        <f t="shared" si="271"/>
        <v>3.6289422530596595E-5</v>
      </c>
      <c r="BE240" s="17">
        <f t="shared" si="272"/>
        <v>9.0051595347596968E-5</v>
      </c>
      <c r="BF240" s="17">
        <f t="shared" si="273"/>
        <v>1.1173076421662794E-4</v>
      </c>
      <c r="BG240" s="17">
        <f t="shared" si="274"/>
        <v>9.2419341188013264E-5</v>
      </c>
      <c r="BH240" s="17">
        <f t="shared" si="275"/>
        <v>5.7334262538467898E-5</v>
      </c>
      <c r="BI240" s="17">
        <f t="shared" si="276"/>
        <v>2.8454802802738985E-5</v>
      </c>
      <c r="BJ240" s="18">
        <f t="shared" si="277"/>
        <v>0.69067719115439108</v>
      </c>
      <c r="BK240" s="18">
        <f t="shared" si="278"/>
        <v>0.17808335106951634</v>
      </c>
      <c r="BL240" s="18">
        <f t="shared" si="279"/>
        <v>0.12265110473778293</v>
      </c>
      <c r="BM240" s="18">
        <f t="shared" si="280"/>
        <v>0.6559582676921889</v>
      </c>
      <c r="BN240" s="18">
        <f t="shared" si="281"/>
        <v>0.33029595302569592</v>
      </c>
    </row>
    <row r="241" spans="1:66" x14ac:dyDescent="0.25">
      <c r="A241" t="s">
        <v>21</v>
      </c>
      <c r="B241" t="s">
        <v>269</v>
      </c>
      <c r="C241" t="s">
        <v>272</v>
      </c>
      <c r="D241" s="15">
        <v>44257</v>
      </c>
      <c r="E241" s="14">
        <f>VLOOKUP(A241,home!$A$2:$E$405,3,FALSE)</f>
        <v>1.41772151898734</v>
      </c>
      <c r="F241" s="14">
        <f>VLOOKUP(B241,home!$B$2:$E$405,3,FALSE)</f>
        <v>0.71</v>
      </c>
      <c r="G241" s="14">
        <f>VLOOKUP(C241,away!$B$2:$E$405,4,FALSE)</f>
        <v>0.47</v>
      </c>
      <c r="H241" s="14">
        <f>VLOOKUP(A241,away!$A$2:$E$405,3,FALSE)</f>
        <v>1.3248945147679301</v>
      </c>
      <c r="I241" s="14">
        <f>VLOOKUP(C241,away!$B$2:$E$405,3,FALSE)</f>
        <v>1.23</v>
      </c>
      <c r="J241" s="14">
        <f>VLOOKUP(B241,home!$B$2:$E$405,4,FALSE)</f>
        <v>0.75</v>
      </c>
      <c r="K241" s="16">
        <f t="shared" si="282"/>
        <v>0.47309367088607535</v>
      </c>
      <c r="L241" s="16">
        <f t="shared" si="283"/>
        <v>1.2222151898734155</v>
      </c>
      <c r="M241" s="17">
        <f t="shared" si="228"/>
        <v>0.18354253118671829</v>
      </c>
      <c r="N241" s="17">
        <f t="shared" si="229"/>
        <v>8.6832809842846512E-2</v>
      </c>
      <c r="O241" s="17">
        <f t="shared" si="230"/>
        <v>0.22432846960422217</v>
      </c>
      <c r="P241" s="17">
        <f t="shared" si="231"/>
        <v>0.10612837916931683</v>
      </c>
      <c r="Q241" s="17">
        <f t="shared" si="232"/>
        <v>2.0540026380952398E-2</v>
      </c>
      <c r="R241" s="17">
        <f t="shared" si="233"/>
        <v>0.13708883153566861</v>
      </c>
      <c r="S241" s="17">
        <f t="shared" si="234"/>
        <v>1.5341448099634428E-2</v>
      </c>
      <c r="T241" s="17">
        <f t="shared" si="235"/>
        <v>2.5104332243200696E-2</v>
      </c>
      <c r="U241" s="17">
        <f t="shared" si="236"/>
        <v>6.4855858548692233E-2</v>
      </c>
      <c r="V241" s="17">
        <f t="shared" si="237"/>
        <v>9.8564077304184004E-4</v>
      </c>
      <c r="W241" s="17">
        <f t="shared" si="238"/>
        <v>3.2391188268872002E-3</v>
      </c>
      <c r="X241" s="17">
        <f t="shared" si="239"/>
        <v>3.9589002320264939E-3</v>
      </c>
      <c r="Y241" s="17">
        <f t="shared" si="240"/>
        <v>2.4193139993880859E-3</v>
      </c>
      <c r="Z241" s="17">
        <f t="shared" si="241"/>
        <v>5.5850684088297263E-2</v>
      </c>
      <c r="AA241" s="17">
        <f t="shared" si="242"/>
        <v>2.6422605156831071E-2</v>
      </c>
      <c r="AB241" s="17">
        <f t="shared" si="243"/>
        <v>6.2501836340092768E-3</v>
      </c>
      <c r="AC241" s="17">
        <f t="shared" si="244"/>
        <v>3.5619965373212548E-5</v>
      </c>
      <c r="AD241" s="17">
        <f t="shared" si="245"/>
        <v>3.831016540620658E-4</v>
      </c>
      <c r="AE241" s="17">
        <f t="shared" si="246"/>
        <v>4.6823266086028724E-4</v>
      </c>
      <c r="AF241" s="17">
        <f t="shared" si="247"/>
        <v>2.8614053524914535E-4</v>
      </c>
      <c r="AG241" s="17">
        <f t="shared" si="248"/>
        <v>1.1657510287333825E-4</v>
      </c>
      <c r="AH241" s="17">
        <f t="shared" si="249"/>
        <v>1.706538861438461E-2</v>
      </c>
      <c r="AI241" s="17">
        <f t="shared" si="250"/>
        <v>8.0735273446766505E-3</v>
      </c>
      <c r="AJ241" s="17">
        <f t="shared" si="251"/>
        <v>1.9097673442460923E-3</v>
      </c>
      <c r="AK241" s="17">
        <f t="shared" si="252"/>
        <v>3.0116628114257841E-4</v>
      </c>
      <c r="AL241" s="17">
        <f t="shared" si="253"/>
        <v>8.2385029054231248E-7</v>
      </c>
      <c r="AM241" s="17">
        <f t="shared" si="254"/>
        <v>3.624859356855002E-5</v>
      </c>
      <c r="AN241" s="17">
        <f t="shared" si="255"/>
        <v>4.4303581671029626E-5</v>
      </c>
      <c r="AO241" s="17">
        <f t="shared" si="256"/>
        <v>2.7074255242064933E-5</v>
      </c>
      <c r="AP241" s="17">
        <f t="shared" si="257"/>
        <v>1.1030188670453897E-5</v>
      </c>
      <c r="AQ241" s="17">
        <f t="shared" si="258"/>
        <v>3.3703160350496039E-6</v>
      </c>
      <c r="AR241" s="17">
        <f t="shared" si="259"/>
        <v>4.1715154371187351E-3</v>
      </c>
      <c r="AS241" s="17">
        <f t="shared" si="260"/>
        <v>1.9735175513044337E-3</v>
      </c>
      <c r="AT241" s="17">
        <f t="shared" si="261"/>
        <v>4.6682933145235649E-4</v>
      </c>
      <c r="AU241" s="17">
        <f t="shared" si="262"/>
        <v>7.3618000698029266E-5</v>
      </c>
      <c r="AV241" s="17">
        <f t="shared" si="263"/>
        <v>8.707052548381077E-6</v>
      </c>
      <c r="AW241" s="17">
        <f t="shared" si="264"/>
        <v>1.3232460716342338E-8</v>
      </c>
      <c r="AX241" s="17">
        <f t="shared" si="265"/>
        <v>2.8581633659671181E-6</v>
      </c>
      <c r="AY241" s="17">
        <f t="shared" si="266"/>
        <v>3.4932906810247415E-6</v>
      </c>
      <c r="AZ241" s="17">
        <f t="shared" si="267"/>
        <v>2.1347764664958445E-6</v>
      </c>
      <c r="BA241" s="17">
        <f t="shared" si="268"/>
        <v>8.6971874144517206E-7</v>
      </c>
      <c r="BB241" s="17">
        <f t="shared" si="269"/>
        <v>2.6574586417796997E-7</v>
      </c>
      <c r="BC241" s="17">
        <f t="shared" si="270"/>
        <v>6.4959726368870387E-8</v>
      </c>
      <c r="BD241" s="17">
        <f t="shared" si="271"/>
        <v>8.4974825533965979E-4</v>
      </c>
      <c r="BE241" s="17">
        <f t="shared" si="272"/>
        <v>4.0201052144767769E-4</v>
      </c>
      <c r="BF241" s="17">
        <f t="shared" si="273"/>
        <v>9.509431666325357E-5</v>
      </c>
      <c r="BG241" s="17">
        <f t="shared" si="274"/>
        <v>1.4996173116873843E-5</v>
      </c>
      <c r="BH241" s="17">
        <f t="shared" si="275"/>
        <v>1.7736486472762306E-6</v>
      </c>
      <c r="BI241" s="17">
        <f t="shared" si="276"/>
        <v>1.678203898804068E-7</v>
      </c>
      <c r="BJ241" s="18">
        <f t="shared" si="277"/>
        <v>0.14348026506837888</v>
      </c>
      <c r="BK241" s="18">
        <f t="shared" si="278"/>
        <v>0.30603793633505616</v>
      </c>
      <c r="BL241" s="18">
        <f t="shared" si="279"/>
        <v>0.49435377617259996</v>
      </c>
      <c r="BM241" s="18">
        <f t="shared" si="280"/>
        <v>0.24125813388638701</v>
      </c>
      <c r="BN241" s="18">
        <f t="shared" si="281"/>
        <v>0.75846104771972489</v>
      </c>
    </row>
    <row r="242" spans="1:66" x14ac:dyDescent="0.25">
      <c r="A242" t="s">
        <v>21</v>
      </c>
      <c r="B242" t="s">
        <v>275</v>
      </c>
      <c r="C242" t="s">
        <v>22</v>
      </c>
      <c r="D242" s="15">
        <v>44257</v>
      </c>
      <c r="E242" s="14">
        <f>VLOOKUP(A242,home!$A$2:$E$405,3,FALSE)</f>
        <v>1.41772151898734</v>
      </c>
      <c r="F242" s="14">
        <f>VLOOKUP(B242,home!$B$2:$E$405,3,FALSE)</f>
        <v>0.88</v>
      </c>
      <c r="G242" s="14">
        <f>VLOOKUP(C242,away!$B$2:$E$405,4,FALSE)</f>
        <v>1.0900000000000001</v>
      </c>
      <c r="H242" s="14">
        <f>VLOOKUP(A242,away!$A$2:$E$405,3,FALSE)</f>
        <v>1.3248945147679301</v>
      </c>
      <c r="I242" s="14">
        <f>VLOOKUP(C242,away!$B$2:$E$405,3,FALSE)</f>
        <v>0.96</v>
      </c>
      <c r="J242" s="14">
        <f>VLOOKUP(B242,home!$B$2:$E$405,4,FALSE)</f>
        <v>0.69</v>
      </c>
      <c r="K242" s="16">
        <f t="shared" si="282"/>
        <v>1.3598784810126567</v>
      </c>
      <c r="L242" s="16">
        <f t="shared" si="283"/>
        <v>0.87761012658227677</v>
      </c>
      <c r="M242" s="17">
        <f t="shared" si="228"/>
        <v>0.10672619946160586</v>
      </c>
      <c r="N242" s="17">
        <f t="shared" si="229"/>
        <v>0.14513466200810238</v>
      </c>
      <c r="O242" s="17">
        <f t="shared" si="230"/>
        <v>9.3663993419145247E-2</v>
      </c>
      <c r="P242" s="17">
        <f t="shared" si="231"/>
        <v>0.12737164909640669</v>
      </c>
      <c r="Q242" s="17">
        <f t="shared" si="232"/>
        <v>9.8682751856931816E-2</v>
      </c>
      <c r="R242" s="17">
        <f t="shared" si="233"/>
        <v>4.1100234560388797E-2</v>
      </c>
      <c r="S242" s="17">
        <f t="shared" si="234"/>
        <v>3.8002704760826997E-2</v>
      </c>
      <c r="T242" s="17">
        <f t="shared" si="235"/>
        <v>8.6604982348649343E-2</v>
      </c>
      <c r="U242" s="17">
        <f t="shared" si="236"/>
        <v>5.5891324543245406E-2</v>
      </c>
      <c r="V242" s="17">
        <f t="shared" si="237"/>
        <v>5.0393407512023657E-3</v>
      </c>
      <c r="W242" s="17">
        <f t="shared" si="238"/>
        <v>4.4732183565784456E-2</v>
      </c>
      <c r="X242" s="17">
        <f t="shared" si="239"/>
        <v>3.9257417281469739E-2</v>
      </c>
      <c r="Y242" s="17">
        <f t="shared" si="240"/>
        <v>1.7226353474841961E-2</v>
      </c>
      <c r="Z242" s="17">
        <f t="shared" si="241"/>
        <v>1.2023327351701361E-2</v>
      </c>
      <c r="AA242" s="17">
        <f t="shared" si="242"/>
        <v>1.6350264135749575E-2</v>
      </c>
      <c r="AB242" s="17">
        <f t="shared" si="243"/>
        <v>1.1117186178539426E-2</v>
      </c>
      <c r="AC242" s="17">
        <f t="shared" si="244"/>
        <v>3.7588541114866981E-4</v>
      </c>
      <c r="AD242" s="17">
        <f t="shared" si="245"/>
        <v>1.5207583459954583E-2</v>
      </c>
      <c r="AE242" s="17">
        <f t="shared" si="246"/>
        <v>1.334632924530128E-2</v>
      </c>
      <c r="AF242" s="17">
        <f t="shared" si="247"/>
        <v>5.8564368491887996E-3</v>
      </c>
      <c r="AG242" s="17">
        <f t="shared" si="248"/>
        <v>1.7132227615125643E-3</v>
      </c>
      <c r="AH242" s="17">
        <f t="shared" si="249"/>
        <v>2.637948459766695E-3</v>
      </c>
      <c r="AI242" s="17">
        <f t="shared" si="250"/>
        <v>3.5872893444572102E-3</v>
      </c>
      <c r="AJ242" s="17">
        <f t="shared" si="251"/>
        <v>2.4391387923466804E-3</v>
      </c>
      <c r="AK242" s="17">
        <f t="shared" si="252"/>
        <v>1.1056441186384832E-3</v>
      </c>
      <c r="AL242" s="17">
        <f t="shared" si="253"/>
        <v>1.7943914401827996E-5</v>
      </c>
      <c r="AM242" s="17">
        <f t="shared" si="254"/>
        <v>4.1360930990792461E-3</v>
      </c>
      <c r="AN242" s="17">
        <f t="shared" si="255"/>
        <v>3.6298771882390187E-3</v>
      </c>
      <c r="AO242" s="17">
        <f t="shared" si="256"/>
        <v>1.5928084893242821E-3</v>
      </c>
      <c r="AP242" s="17">
        <f t="shared" si="257"/>
        <v>4.6595495331240279E-4</v>
      </c>
      <c r="AQ242" s="17">
        <f t="shared" si="258"/>
        <v>1.0223169638953415E-4</v>
      </c>
      <c r="AR242" s="17">
        <f t="shared" si="259"/>
        <v>4.6301805633867438E-4</v>
      </c>
      <c r="AS242" s="17">
        <f t="shared" si="260"/>
        <v>6.2964829113526912E-4</v>
      </c>
      <c r="AT242" s="17">
        <f t="shared" si="261"/>
        <v>4.2812258086062242E-4</v>
      </c>
      <c r="AU242" s="17">
        <f t="shared" si="262"/>
        <v>1.9406489498265388E-4</v>
      </c>
      <c r="AV242" s="17">
        <f t="shared" si="263"/>
        <v>6.597616865172306E-5</v>
      </c>
      <c r="AW242" s="17">
        <f t="shared" si="264"/>
        <v>5.9486225816240354E-7</v>
      </c>
      <c r="AX242" s="17">
        <f t="shared" si="265"/>
        <v>9.374306668171352E-4</v>
      </c>
      <c r="AY242" s="17">
        <f t="shared" si="266"/>
        <v>8.2269864616749415E-4</v>
      </c>
      <c r="AZ242" s="17">
        <f t="shared" si="267"/>
        <v>3.6100433150106114E-4</v>
      </c>
      <c r="BA242" s="17">
        <f t="shared" si="268"/>
        <v>1.0560701902179883E-4</v>
      </c>
      <c r="BB242" s="17">
        <f t="shared" si="269"/>
        <v>2.3170447332924443E-5</v>
      </c>
      <c r="BC242" s="17">
        <f t="shared" si="270"/>
        <v>4.0669238433631605E-6</v>
      </c>
      <c r="BD242" s="17">
        <f t="shared" si="271"/>
        <v>6.772488917221061E-5</v>
      </c>
      <c r="BE242" s="17">
        <f t="shared" si="272"/>
        <v>9.2097619414256265E-5</v>
      </c>
      <c r="BF242" s="17">
        <f t="shared" si="273"/>
        <v>6.2620785396970299E-5</v>
      </c>
      <c r="BG242" s="17">
        <f t="shared" si="274"/>
        <v>2.8385552841817176E-5</v>
      </c>
      <c r="BH242" s="17">
        <f t="shared" si="275"/>
        <v>9.650225620308717E-6</v>
      </c>
      <c r="BI242" s="17">
        <f t="shared" si="276"/>
        <v>2.6246268315949668E-6</v>
      </c>
      <c r="BJ242" s="18">
        <f t="shared" si="277"/>
        <v>0.47994286631276523</v>
      </c>
      <c r="BK242" s="18">
        <f t="shared" si="278"/>
        <v>0.27835642204175998</v>
      </c>
      <c r="BL242" s="18">
        <f t="shared" si="279"/>
        <v>0.22993695724352362</v>
      </c>
      <c r="BM242" s="18">
        <f t="shared" si="280"/>
        <v>0.38675797876326007</v>
      </c>
      <c r="BN242" s="18">
        <f t="shared" si="281"/>
        <v>0.61267949040258074</v>
      </c>
    </row>
    <row r="243" spans="1:66" x14ac:dyDescent="0.25">
      <c r="A243" t="s">
        <v>21</v>
      </c>
      <c r="B243" t="s">
        <v>273</v>
      </c>
      <c r="C243" t="s">
        <v>152</v>
      </c>
      <c r="D243" s="15">
        <v>44257</v>
      </c>
      <c r="E243" s="14">
        <f>VLOOKUP(A243,home!$A$2:$E$405,3,FALSE)</f>
        <v>1.41772151898734</v>
      </c>
      <c r="F243" s="14">
        <f>VLOOKUP(B243,home!$B$2:$E$405,3,FALSE)</f>
        <v>0.64</v>
      </c>
      <c r="G243" s="14">
        <f>VLOOKUP(C243,away!$B$2:$E$405,4,FALSE)</f>
        <v>1.25</v>
      </c>
      <c r="H243" s="14">
        <f>VLOOKUP(A243,away!$A$2:$E$405,3,FALSE)</f>
        <v>1.3248945147679301</v>
      </c>
      <c r="I243" s="14">
        <f>VLOOKUP(C243,away!$B$2:$E$405,3,FALSE)</f>
        <v>0.92</v>
      </c>
      <c r="J243" s="14">
        <f>VLOOKUP(B243,home!$B$2:$E$405,4,FALSE)</f>
        <v>0.75</v>
      </c>
      <c r="K243" s="16">
        <f t="shared" si="282"/>
        <v>1.1341772151898719</v>
      </c>
      <c r="L243" s="16">
        <f t="shared" si="283"/>
        <v>0.91417721518987172</v>
      </c>
      <c r="M243" s="17">
        <f t="shared" si="228"/>
        <v>0.12894692023044468</v>
      </c>
      <c r="N243" s="17">
        <f t="shared" si="229"/>
        <v>0.14624865889427632</v>
      </c>
      <c r="O243" s="17">
        <f t="shared" si="230"/>
        <v>0.11788033644357847</v>
      </c>
      <c r="P243" s="17">
        <f t="shared" si="231"/>
        <v>0.133697191713223</v>
      </c>
      <c r="Q243" s="17">
        <f t="shared" si="232"/>
        <v>8.2935948334981927E-2</v>
      </c>
      <c r="R243" s="17">
        <f t="shared" si="233"/>
        <v>5.3881758847817852E-2</v>
      </c>
      <c r="S243" s="17">
        <f t="shared" si="234"/>
        <v>3.4655614573922154E-2</v>
      </c>
      <c r="T243" s="17">
        <f t="shared" si="235"/>
        <v>7.5818154288004855E-2</v>
      </c>
      <c r="U243" s="17">
        <f t="shared" si="236"/>
        <v>6.1111463199550291E-2</v>
      </c>
      <c r="V243" s="17">
        <f t="shared" si="237"/>
        <v>3.9924768504649728E-3</v>
      </c>
      <c r="W243" s="17">
        <f t="shared" si="238"/>
        <v>3.1354687640566974E-2</v>
      </c>
      <c r="X243" s="17">
        <f t="shared" si="239"/>
        <v>2.8663741030401802E-2</v>
      </c>
      <c r="Y243" s="17">
        <f t="shared" si="240"/>
        <v>1.3101869476048191E-2</v>
      </c>
      <c r="Z243" s="17">
        <f t="shared" si="241"/>
        <v>1.6419158751010118E-2</v>
      </c>
      <c r="AA243" s="17">
        <f t="shared" si="242"/>
        <v>1.862223574798107E-2</v>
      </c>
      <c r="AB243" s="17">
        <f t="shared" si="243"/>
        <v>1.0560457740627228E-2</v>
      </c>
      <c r="AC243" s="17">
        <f t="shared" si="244"/>
        <v>2.5872222361596621E-4</v>
      </c>
      <c r="AD243" s="17">
        <f t="shared" si="245"/>
        <v>8.8904430778316383E-3</v>
      </c>
      <c r="AE243" s="17">
        <f t="shared" si="246"/>
        <v>8.1274404946962003E-3</v>
      </c>
      <c r="AF243" s="17">
        <f t="shared" si="247"/>
        <v>3.7149604590313826E-3</v>
      </c>
      <c r="AG243" s="17">
        <f t="shared" si="248"/>
        <v>1.1320440689925988E-3</v>
      </c>
      <c r="AH243" s="17">
        <f t="shared" si="249"/>
        <v>3.7525052056897098E-3</v>
      </c>
      <c r="AI243" s="17">
        <f t="shared" si="250"/>
        <v>4.256005904174652E-3</v>
      </c>
      <c r="AJ243" s="17">
        <f t="shared" si="251"/>
        <v>2.4135324621142305E-3</v>
      </c>
      <c r="AK243" s="17">
        <f t="shared" si="252"/>
        <v>9.1245784221702451E-4</v>
      </c>
      <c r="AL243" s="17">
        <f t="shared" si="253"/>
        <v>1.0730131334486351E-5</v>
      </c>
      <c r="AM243" s="17">
        <f t="shared" si="254"/>
        <v>2.0166675943638301E-3</v>
      </c>
      <c r="AN243" s="17">
        <f t="shared" si="255"/>
        <v>1.8435915653791841E-3</v>
      </c>
      <c r="AO243" s="17">
        <f t="shared" si="256"/>
        <v>8.4268470159293946E-4</v>
      </c>
      <c r="AP243" s="17">
        <f t="shared" si="257"/>
        <v>2.5678771792844713E-4</v>
      </c>
      <c r="AQ243" s="17">
        <f t="shared" si="258"/>
        <v>5.8687370217697511E-5</v>
      </c>
      <c r="AR243" s="17">
        <f t="shared" si="259"/>
        <v>6.8609095178458342E-4</v>
      </c>
      <c r="AS243" s="17">
        <f t="shared" si="260"/>
        <v>7.7814872506200749E-4</v>
      </c>
      <c r="AT243" s="17">
        <f t="shared" si="261"/>
        <v>4.4127927699718857E-4</v>
      </c>
      <c r="AU243" s="17">
        <f t="shared" si="262"/>
        <v>1.6682963383522385E-4</v>
      </c>
      <c r="AV243" s="17">
        <f t="shared" si="263"/>
        <v>4.7303592378595068E-5</v>
      </c>
      <c r="AW243" s="17">
        <f t="shared" si="264"/>
        <v>3.0903939723826058E-7</v>
      </c>
      <c r="AX243" s="17">
        <f t="shared" si="265"/>
        <v>3.8120973935653761E-4</v>
      </c>
      <c r="AY243" s="17">
        <f t="shared" si="266"/>
        <v>3.484932579282164E-4</v>
      </c>
      <c r="AZ243" s="17">
        <f t="shared" si="267"/>
        <v>1.5929229802263126E-4</v>
      </c>
      <c r="BA243" s="17">
        <f t="shared" si="268"/>
        <v>4.8540463135841384E-5</v>
      </c>
      <c r="BB243" s="17">
        <f t="shared" si="269"/>
        <v>1.1093646353387525E-5</v>
      </c>
      <c r="BC243" s="17">
        <f t="shared" si="270"/>
        <v>2.0283117459282175E-6</v>
      </c>
      <c r="BD243" s="17">
        <f t="shared" si="271"/>
        <v>1.0453478594489978E-4</v>
      </c>
      <c r="BE243" s="17">
        <f t="shared" si="272"/>
        <v>1.1856097241345579E-4</v>
      </c>
      <c r="BF243" s="17">
        <f t="shared" si="273"/>
        <v>6.7234576761048277E-5</v>
      </c>
      <c r="BG243" s="17">
        <f t="shared" si="274"/>
        <v>2.5418641678438476E-5</v>
      </c>
      <c r="BH243" s="17">
        <f t="shared" si="275"/>
        <v>7.2073110581901433E-6</v>
      </c>
      <c r="BI243" s="17">
        <f t="shared" si="276"/>
        <v>1.6348735969970513E-6</v>
      </c>
      <c r="BJ243" s="18">
        <f t="shared" si="277"/>
        <v>0.40595702443085652</v>
      </c>
      <c r="BK243" s="18">
        <f t="shared" si="278"/>
        <v>0.30191014898093349</v>
      </c>
      <c r="BL243" s="18">
        <f t="shared" si="279"/>
        <v>0.27583499673526118</v>
      </c>
      <c r="BM243" s="18">
        <f t="shared" si="280"/>
        <v>0.33618233021520799</v>
      </c>
      <c r="BN243" s="18">
        <f t="shared" si="281"/>
        <v>0.66359081446432233</v>
      </c>
    </row>
    <row r="244" spans="1:66" x14ac:dyDescent="0.25">
      <c r="A244" t="s">
        <v>21</v>
      </c>
      <c r="B244" t="s">
        <v>265</v>
      </c>
      <c r="C244" t="s">
        <v>397</v>
      </c>
      <c r="D244" s="15">
        <v>44257</v>
      </c>
      <c r="E244" s="14">
        <f>VLOOKUP(A244,home!$A$2:$E$405,3,FALSE)</f>
        <v>1.41772151898734</v>
      </c>
      <c r="F244" s="14">
        <f>VLOOKUP(B244,home!$B$2:$E$405,3,FALSE)</f>
        <v>0.88</v>
      </c>
      <c r="G244" s="14">
        <f>VLOOKUP(C244,away!$B$2:$E$405,4,FALSE)</f>
        <v>1.41</v>
      </c>
      <c r="H244" s="14">
        <f>VLOOKUP(A244,away!$A$2:$E$405,3,FALSE)</f>
        <v>1.3248945147679301</v>
      </c>
      <c r="I244" s="14">
        <f>VLOOKUP(C244,away!$B$2:$E$405,3,FALSE)</f>
        <v>0.64</v>
      </c>
      <c r="J244" s="14">
        <f>VLOOKUP(B244,home!$B$2:$E$405,4,FALSE)</f>
        <v>0.94</v>
      </c>
      <c r="K244" s="16">
        <f t="shared" si="282"/>
        <v>1.7591088607594914</v>
      </c>
      <c r="L244" s="16">
        <f t="shared" si="283"/>
        <v>0.79705654008438664</v>
      </c>
      <c r="M244" s="17">
        <f t="shared" si="228"/>
        <v>7.7601742213206176E-2</v>
      </c>
      <c r="N244" s="17">
        <f t="shared" si="229"/>
        <v>0.13650991233762483</v>
      </c>
      <c r="O244" s="17">
        <f t="shared" si="230"/>
        <v>6.1852976152978599E-2</v>
      </c>
      <c r="P244" s="17">
        <f t="shared" si="231"/>
        <v>0.10880611841505017</v>
      </c>
      <c r="Q244" s="17">
        <f t="shared" si="232"/>
        <v>0.12006789818730866</v>
      </c>
      <c r="R244" s="17">
        <f t="shared" si="233"/>
        <v>2.4650159583207595E-2</v>
      </c>
      <c r="S244" s="17">
        <f t="shared" si="234"/>
        <v>3.8139515515075682E-2</v>
      </c>
      <c r="T244" s="17">
        <f t="shared" si="235"/>
        <v>9.5700903504380624E-2</v>
      </c>
      <c r="U244" s="17">
        <f t="shared" si="236"/>
        <v>4.3362314141955967E-2</v>
      </c>
      <c r="V244" s="17">
        <f t="shared" si="237"/>
        <v>5.9417518259442682E-3</v>
      </c>
      <c r="W244" s="17">
        <f t="shared" si="238"/>
        <v>7.04041678646877E-2</v>
      </c>
      <c r="X244" s="17">
        <f t="shared" si="239"/>
        <v>5.6116102445748335E-2</v>
      </c>
      <c r="Y244" s="17">
        <f t="shared" si="240"/>
        <v>2.2363853229214574E-2</v>
      </c>
      <c r="Z244" s="17">
        <f t="shared" si="241"/>
        <v>6.5491903033064779E-3</v>
      </c>
      <c r="AA244" s="17">
        <f t="shared" si="242"/>
        <v>1.1520738693346565E-2</v>
      </c>
      <c r="AB244" s="17">
        <f t="shared" si="243"/>
        <v>1.0133116758980336E-2</v>
      </c>
      <c r="AC244" s="17">
        <f t="shared" si="244"/>
        <v>5.2068656444458029E-4</v>
      </c>
      <c r="AD244" s="17">
        <f t="shared" si="245"/>
        <v>3.096214888129269E-2</v>
      </c>
      <c r="AE244" s="17">
        <f t="shared" si="246"/>
        <v>2.4678583260900812E-2</v>
      </c>
      <c r="AF244" s="17">
        <f t="shared" si="247"/>
        <v>9.8351130940590292E-3</v>
      </c>
      <c r="AG244" s="17">
        <f t="shared" si="248"/>
        <v>2.6130470713631123E-3</v>
      </c>
      <c r="AH244" s="17">
        <f t="shared" si="249"/>
        <v>1.3050187408769189E-3</v>
      </c>
      <c r="AI244" s="17">
        <f t="shared" si="250"/>
        <v>2.2956700305337822E-3</v>
      </c>
      <c r="AJ244" s="17">
        <f t="shared" si="251"/>
        <v>2.0191667460459947E-3</v>
      </c>
      <c r="AK244" s="17">
        <f t="shared" si="252"/>
        <v>1.1839780381068061E-3</v>
      </c>
      <c r="AL244" s="17">
        <f t="shared" si="253"/>
        <v>2.9202377355100861E-5</v>
      </c>
      <c r="AM244" s="17">
        <f t="shared" si="254"/>
        <v>1.0893158089047304E-2</v>
      </c>
      <c r="AN244" s="17">
        <f t="shared" si="255"/>
        <v>8.6824628970482917E-3</v>
      </c>
      <c r="AO244" s="17">
        <f t="shared" si="256"/>
        <v>3.4602069180661855E-3</v>
      </c>
      <c r="AP244" s="17">
        <f t="shared" si="257"/>
        <v>9.193268513632975E-4</v>
      </c>
      <c r="AQ244" s="17">
        <f t="shared" si="258"/>
        <v>1.8318886983857574E-4</v>
      </c>
      <c r="AR244" s="17">
        <f t="shared" si="259"/>
        <v>2.0803474446972801E-4</v>
      </c>
      <c r="AS244" s="17">
        <f t="shared" si="260"/>
        <v>3.6595576234253513E-4</v>
      </c>
      <c r="AT244" s="17">
        <f t="shared" si="261"/>
        <v>3.2187801209137412E-4</v>
      </c>
      <c r="AU244" s="17">
        <f t="shared" si="262"/>
        <v>1.887394877178623E-4</v>
      </c>
      <c r="AV244" s="17">
        <f t="shared" si="263"/>
        <v>8.3003326304924681E-5</v>
      </c>
      <c r="AW244" s="17">
        <f t="shared" si="264"/>
        <v>1.1373589610950756E-6</v>
      </c>
      <c r="AX244" s="17">
        <f t="shared" si="265"/>
        <v>3.1937084860161726E-3</v>
      </c>
      <c r="AY244" s="17">
        <f t="shared" si="266"/>
        <v>2.5455662359021949E-3</v>
      </c>
      <c r="AZ244" s="17">
        <f t="shared" si="267"/>
        <v>1.0144801082719193E-3</v>
      </c>
      <c r="BA244" s="17">
        <f t="shared" si="268"/>
        <v>2.6953266836121669E-4</v>
      </c>
      <c r="BB244" s="17">
        <f t="shared" si="269"/>
        <v>5.3708194020925941E-5</v>
      </c>
      <c r="BC244" s="17">
        <f t="shared" si="270"/>
        <v>8.5616934601000389E-6</v>
      </c>
      <c r="BD244" s="17">
        <f t="shared" si="271"/>
        <v>2.7635908940730135E-5</v>
      </c>
      <c r="BE244" s="17">
        <f t="shared" si="272"/>
        <v>4.8614572292780832E-5</v>
      </c>
      <c r="BF244" s="17">
        <f t="shared" si="273"/>
        <v>4.2759162441131823E-5</v>
      </c>
      <c r="BG244" s="17">
        <f t="shared" si="274"/>
        <v>2.5072673842949805E-5</v>
      </c>
      <c r="BH244" s="17">
        <f t="shared" si="275"/>
        <v>1.1026390680016432E-5</v>
      </c>
      <c r="BI244" s="17">
        <f t="shared" si="276"/>
        <v>3.8793243094825541E-6</v>
      </c>
      <c r="BJ244" s="18">
        <f t="shared" si="277"/>
        <v>0.60047563088797662</v>
      </c>
      <c r="BK244" s="18">
        <f t="shared" si="278"/>
        <v>0.23358458314697816</v>
      </c>
      <c r="BL244" s="18">
        <f t="shared" si="279"/>
        <v>0.15964973825146603</v>
      </c>
      <c r="BM244" s="18">
        <f t="shared" si="280"/>
        <v>0.4682259068234102</v>
      </c>
      <c r="BN244" s="18">
        <f t="shared" si="281"/>
        <v>0.52948880688937605</v>
      </c>
    </row>
    <row r="245" spans="1:66" x14ac:dyDescent="0.25">
      <c r="A245" t="s">
        <v>21</v>
      </c>
      <c r="B245" t="s">
        <v>270</v>
      </c>
      <c r="C245" t="s">
        <v>264</v>
      </c>
      <c r="D245" s="15">
        <v>44257</v>
      </c>
      <c r="E245" s="14">
        <f>VLOOKUP(A245,home!$A$2:$E$405,3,FALSE)</f>
        <v>1.41772151898734</v>
      </c>
      <c r="F245" s="14">
        <f>VLOOKUP(B245,home!$B$2:$E$405,3,FALSE)</f>
        <v>0.82</v>
      </c>
      <c r="G245" s="14">
        <f>VLOOKUP(C245,away!$B$2:$E$405,4,FALSE)</f>
        <v>1.35</v>
      </c>
      <c r="H245" s="14">
        <f>VLOOKUP(A245,away!$A$2:$E$405,3,FALSE)</f>
        <v>1.3248945147679301</v>
      </c>
      <c r="I245" s="14">
        <f>VLOOKUP(C245,away!$B$2:$E$405,3,FALSE)</f>
        <v>0.76</v>
      </c>
      <c r="J245" s="14">
        <f>VLOOKUP(B245,home!$B$2:$E$405,4,FALSE)</f>
        <v>1.07</v>
      </c>
      <c r="K245" s="16">
        <f t="shared" si="282"/>
        <v>1.5694177215189853</v>
      </c>
      <c r="L245" s="16">
        <f t="shared" si="283"/>
        <v>1.077404219409281</v>
      </c>
      <c r="M245" s="17">
        <f t="shared" si="228"/>
        <v>7.0876103958019632E-2</v>
      </c>
      <c r="N245" s="17">
        <f t="shared" si="229"/>
        <v>0.11123421358393792</v>
      </c>
      <c r="O245" s="17">
        <f t="shared" si="230"/>
        <v>7.6362213459661196E-2</v>
      </c>
      <c r="P245" s="17">
        <f t="shared" si="231"/>
        <v>0.11984421105800788</v>
      </c>
      <c r="Q245" s="17">
        <f t="shared" si="232"/>
        <v>8.7286473018930028E-2</v>
      </c>
      <c r="R245" s="17">
        <f t="shared" si="233"/>
        <v>4.1136485492435572E-2</v>
      </c>
      <c r="S245" s="17">
        <f t="shared" si="234"/>
        <v>5.0661062481028217E-2</v>
      </c>
      <c r="T245" s="17">
        <f t="shared" si="235"/>
        <v>9.4042814327949559E-2</v>
      </c>
      <c r="U245" s="17">
        <f t="shared" si="236"/>
        <v>6.4560329332837035E-2</v>
      </c>
      <c r="V245" s="17">
        <f t="shared" si="237"/>
        <v>9.5180725007674716E-3</v>
      </c>
      <c r="W245" s="17">
        <f t="shared" si="238"/>
        <v>4.5662979201599174E-2</v>
      </c>
      <c r="X245" s="17">
        <f t="shared" si="239"/>
        <v>4.9197486462601185E-2</v>
      </c>
      <c r="Y245" s="17">
        <f t="shared" si="240"/>
        <v>2.6502789749568746E-2</v>
      </c>
      <c r="Z245" s="17">
        <f t="shared" si="241"/>
        <v>1.477354101373959E-2</v>
      </c>
      <c r="AA245" s="17">
        <f t="shared" si="242"/>
        <v>2.3185857076550472E-2</v>
      </c>
      <c r="AB245" s="17">
        <f t="shared" si="243"/>
        <v>1.8194147492272342E-2</v>
      </c>
      <c r="AC245" s="17">
        <f t="shared" si="244"/>
        <v>1.0058801785322389E-3</v>
      </c>
      <c r="AD245" s="17">
        <f t="shared" si="245"/>
        <v>1.7916072194085642E-2</v>
      </c>
      <c r="AE245" s="17">
        <f t="shared" si="246"/>
        <v>1.9302851777149164E-2</v>
      </c>
      <c r="AF245" s="17">
        <f t="shared" si="247"/>
        <v>1.0398486975666223E-2</v>
      </c>
      <c r="AG245" s="17">
        <f t="shared" si="248"/>
        <v>3.734457914351748E-3</v>
      </c>
      <c r="AH245" s="17">
        <f t="shared" si="249"/>
        <v>3.9792688559547743E-3</v>
      </c>
      <c r="AI245" s="17">
        <f t="shared" si="250"/>
        <v>6.2451350612240022E-3</v>
      </c>
      <c r="AJ245" s="17">
        <f t="shared" si="251"/>
        <v>4.9006128191822519E-3</v>
      </c>
      <c r="AK245" s="17">
        <f t="shared" si="252"/>
        <v>2.5637028682425796E-3</v>
      </c>
      <c r="AL245" s="17">
        <f t="shared" si="253"/>
        <v>6.8033602121519708E-5</v>
      </c>
      <c r="AM245" s="17">
        <f t="shared" si="254"/>
        <v>5.6235602402823119E-3</v>
      </c>
      <c r="AN245" s="17">
        <f t="shared" si="255"/>
        <v>6.0588475309824325E-3</v>
      </c>
      <c r="AO245" s="17">
        <f t="shared" si="256"/>
        <v>3.2639139473189882E-3</v>
      </c>
      <c r="AP245" s="17">
        <f t="shared" si="257"/>
        <v>1.1721848862100933E-3</v>
      </c>
      <c r="AQ245" s="17">
        <f t="shared" si="258"/>
        <v>3.1572923558263554E-4</v>
      </c>
      <c r="AR245" s="17">
        <f t="shared" si="259"/>
        <v>8.5745621111392347E-4</v>
      </c>
      <c r="AS245" s="17">
        <f t="shared" si="260"/>
        <v>1.345706973148716E-3</v>
      </c>
      <c r="AT245" s="17">
        <f t="shared" si="261"/>
        <v>1.0559881858156343E-3</v>
      </c>
      <c r="AU245" s="17">
        <f t="shared" si="262"/>
        <v>5.5242885751124646E-4</v>
      </c>
      <c r="AV245" s="17">
        <f t="shared" si="263"/>
        <v>2.1674790971415908E-4</v>
      </c>
      <c r="AW245" s="17">
        <f t="shared" si="264"/>
        <v>3.1954953457770889E-6</v>
      </c>
      <c r="AX245" s="17">
        <f t="shared" si="265"/>
        <v>1.4709525165214365E-3</v>
      </c>
      <c r="AY245" s="17">
        <f t="shared" si="266"/>
        <v>1.5848104478508958E-3</v>
      </c>
      <c r="AZ245" s="17">
        <f t="shared" si="267"/>
        <v>8.5374073173923363E-4</v>
      </c>
      <c r="BA245" s="17">
        <f t="shared" si="268"/>
        <v>3.0660795555247252E-4</v>
      </c>
      <c r="BB245" s="17">
        <f t="shared" si="269"/>
        <v>8.2585176254171776E-5</v>
      </c>
      <c r="BC245" s="17">
        <f t="shared" si="270"/>
        <v>1.779552347138077E-5</v>
      </c>
      <c r="BD245" s="17">
        <f t="shared" si="271"/>
        <v>1.5397115663547269E-4</v>
      </c>
      <c r="BE245" s="17">
        <f t="shared" si="272"/>
        <v>2.4164506182648639E-4</v>
      </c>
      <c r="BF245" s="17">
        <f t="shared" si="273"/>
        <v>1.896210211740193E-4</v>
      </c>
      <c r="BG245" s="17">
        <f t="shared" si="274"/>
        <v>9.9198197001010876E-5</v>
      </c>
      <c r="BH245" s="17">
        <f t="shared" si="275"/>
        <v>3.8920852079029472E-5</v>
      </c>
      <c r="BI245" s="17">
        <f t="shared" si="276"/>
        <v>1.2216614997889589E-5</v>
      </c>
      <c r="BJ245" s="18">
        <f t="shared" si="277"/>
        <v>0.4860293533976055</v>
      </c>
      <c r="BK245" s="18">
        <f t="shared" si="278"/>
        <v>0.25355817422632793</v>
      </c>
      <c r="BL245" s="18">
        <f t="shared" si="279"/>
        <v>0.24589165349937778</v>
      </c>
      <c r="BM245" s="18">
        <f t="shared" si="280"/>
        <v>0.49193140661355345</v>
      </c>
      <c r="BN245" s="18">
        <f t="shared" si="281"/>
        <v>0.50673970057099216</v>
      </c>
    </row>
    <row r="246" spans="1:66" x14ac:dyDescent="0.25">
      <c r="A246" t="s">
        <v>21</v>
      </c>
      <c r="B246" t="s">
        <v>372</v>
      </c>
      <c r="C246" t="s">
        <v>274</v>
      </c>
      <c r="D246" s="15">
        <v>44257</v>
      </c>
      <c r="E246" s="14">
        <f>VLOOKUP(A246,home!$A$2:$E$405,3,FALSE)</f>
        <v>1.41772151898734</v>
      </c>
      <c r="F246" s="14">
        <f>VLOOKUP(B246,home!$B$2:$E$405,3,FALSE)</f>
        <v>0.24</v>
      </c>
      <c r="G246" s="14">
        <f>VLOOKUP(C246,away!$B$2:$E$405,4,FALSE)</f>
        <v>0.59</v>
      </c>
      <c r="H246" s="14">
        <f>VLOOKUP(A246,away!$A$2:$E$405,3,FALSE)</f>
        <v>1.3248945147679301</v>
      </c>
      <c r="I246" s="14">
        <f>VLOOKUP(C246,away!$B$2:$E$405,3,FALSE)</f>
        <v>1.35</v>
      </c>
      <c r="J246" s="14">
        <f>VLOOKUP(B246,home!$B$2:$E$405,4,FALSE)</f>
        <v>0.75</v>
      </c>
      <c r="K246" s="16">
        <f t="shared" si="282"/>
        <v>0.20074936708860733</v>
      </c>
      <c r="L246" s="16">
        <f t="shared" si="283"/>
        <v>1.3414556962025292</v>
      </c>
      <c r="M246" s="17">
        <f t="shared" si="228"/>
        <v>0.21390889834008725</v>
      </c>
      <c r="N246" s="17">
        <f t="shared" si="229"/>
        <v>4.2942075956393766E-2</v>
      </c>
      <c r="O246" s="17">
        <f t="shared" si="230"/>
        <v>0.28694931014671776</v>
      </c>
      <c r="P246" s="17">
        <f t="shared" si="231"/>
        <v>5.7604892398466084E-2</v>
      </c>
      <c r="Q246" s="17">
        <f t="shared" si="232"/>
        <v>4.3102972848584747E-3</v>
      </c>
      <c r="R246" s="17">
        <f t="shared" si="233"/>
        <v>0.19246489330885042</v>
      </c>
      <c r="S246" s="17">
        <f t="shared" si="234"/>
        <v>3.8781972769584764E-3</v>
      </c>
      <c r="T246" s="17">
        <f t="shared" si="235"/>
        <v>5.782072845099696E-3</v>
      </c>
      <c r="U246" s="17">
        <f t="shared" si="236"/>
        <v>3.8637205518528062E-2</v>
      </c>
      <c r="V246" s="17">
        <f t="shared" si="237"/>
        <v>1.1604272170318223E-4</v>
      </c>
      <c r="W246" s="17">
        <f t="shared" si="238"/>
        <v>2.8842981729969384E-4</v>
      </c>
      <c r="X246" s="17">
        <f t="shared" si="239"/>
        <v>3.8691582137132907E-4</v>
      </c>
      <c r="Y246" s="17">
        <f t="shared" si="240"/>
        <v>2.5951521626472492E-4</v>
      </c>
      <c r="Z246" s="17">
        <f t="shared" si="241"/>
        <v>8.6061042482723199E-2</v>
      </c>
      <c r="AA246" s="17">
        <f t="shared" si="242"/>
        <v>1.7276699809392431E-2</v>
      </c>
      <c r="AB246" s="17">
        <f t="shared" si="243"/>
        <v>1.7341432760576963E-3</v>
      </c>
      <c r="AC246" s="17">
        <f t="shared" si="244"/>
        <v>1.9531178194341835E-6</v>
      </c>
      <c r="AD246" s="17">
        <f t="shared" si="245"/>
        <v>1.4475525818099044E-5</v>
      </c>
      <c r="AE246" s="17">
        <f t="shared" si="246"/>
        <v>1.9418276564215739E-5</v>
      </c>
      <c r="AF246" s="17">
        <f t="shared" si="247"/>
        <v>1.3024378853751643E-5</v>
      </c>
      <c r="AG246" s="17">
        <f t="shared" si="248"/>
        <v>5.8238757342883068E-6</v>
      </c>
      <c r="AH246" s="17">
        <f t="shared" si="249"/>
        <v>2.8861768914894212E-2</v>
      </c>
      <c r="AI246" s="17">
        <f t="shared" si="250"/>
        <v>5.7939818427226539E-3</v>
      </c>
      <c r="AJ246" s="17">
        <f t="shared" si="251"/>
        <v>5.8156909392472768E-4</v>
      </c>
      <c r="AK246" s="17">
        <f t="shared" si="252"/>
        <v>3.8916542507894651E-5</v>
      </c>
      <c r="AL246" s="17">
        <f t="shared" si="253"/>
        <v>2.103870249495804E-8</v>
      </c>
      <c r="AM246" s="17">
        <f t="shared" si="254"/>
        <v>5.8119052925163633E-7</v>
      </c>
      <c r="AN246" s="17">
        <f t="shared" si="255"/>
        <v>7.7964134604357018E-7</v>
      </c>
      <c r="AO246" s="17">
        <f t="shared" si="256"/>
        <v>5.2292716232257732E-7</v>
      </c>
      <c r="AP246" s="17">
        <f t="shared" si="257"/>
        <v>2.3382787353221545E-7</v>
      </c>
      <c r="AQ246" s="17">
        <f t="shared" si="258"/>
        <v>7.8417433220178726E-8</v>
      </c>
      <c r="AR246" s="17">
        <f t="shared" si="259"/>
        <v>7.7433568626731862E-3</v>
      </c>
      <c r="AS246" s="17">
        <f t="shared" si="260"/>
        <v>1.5544739893228663E-3</v>
      </c>
      <c r="AT246" s="17">
        <f t="shared" si="261"/>
        <v>1.5602983475613395E-4</v>
      </c>
      <c r="AU246" s="17">
        <f t="shared" si="262"/>
        <v>1.0440963524744628E-5</v>
      </c>
      <c r="AV246" s="17">
        <f t="shared" si="263"/>
        <v>5.2400420484692959E-7</v>
      </c>
      <c r="AW246" s="17">
        <f t="shared" si="264"/>
        <v>1.5737906843493173E-10</v>
      </c>
      <c r="AX246" s="17">
        <f t="shared" si="265"/>
        <v>1.9445605150859758E-8</v>
      </c>
      <c r="AY246" s="17">
        <f t="shared" si="266"/>
        <v>2.6085417795726063E-8</v>
      </c>
      <c r="AZ246" s="17">
        <f t="shared" si="267"/>
        <v>1.749621614494978E-8</v>
      </c>
      <c r="BA246" s="17">
        <f t="shared" si="268"/>
        <v>7.8234662698778504E-9</v>
      </c>
      <c r="BB246" s="17">
        <f t="shared" si="269"/>
        <v>2.623708347943998E-9</v>
      </c>
      <c r="BC246" s="17">
        <f t="shared" si="270"/>
        <v>7.0391770170472078E-10</v>
      </c>
      <c r="BD246" s="17">
        <f t="shared" si="271"/>
        <v>1.731228361860315E-3</v>
      </c>
      <c r="BE246" s="17">
        <f t="shared" si="272"/>
        <v>3.4754299792930473E-4</v>
      </c>
      <c r="BF246" s="17">
        <f t="shared" si="273"/>
        <v>3.4884518435192542E-5</v>
      </c>
      <c r="BG246" s="17">
        <f t="shared" si="274"/>
        <v>2.3343483323519196E-6</v>
      </c>
      <c r="BH246" s="17">
        <f t="shared" si="275"/>
        <v>1.1715473757099844E-7</v>
      </c>
      <c r="BI246" s="17">
        <f t="shared" si="276"/>
        <v>4.7037478837619708E-9</v>
      </c>
      <c r="BJ246" s="18">
        <f t="shared" si="277"/>
        <v>5.4024319180933818E-2</v>
      </c>
      <c r="BK246" s="18">
        <f t="shared" si="278"/>
        <v>0.27551003097915466</v>
      </c>
      <c r="BL246" s="18">
        <f t="shared" si="279"/>
        <v>0.58391942619311987</v>
      </c>
      <c r="BM246" s="18">
        <f t="shared" si="280"/>
        <v>0.20133442547251953</v>
      </c>
      <c r="BN246" s="18">
        <f t="shared" si="281"/>
        <v>0.79818036743537379</v>
      </c>
    </row>
    <row r="247" spans="1:66" x14ac:dyDescent="0.25">
      <c r="A247" t="s">
        <v>21</v>
      </c>
      <c r="B247" t="s">
        <v>267</v>
      </c>
      <c r="C247" t="s">
        <v>150</v>
      </c>
      <c r="D247" s="15">
        <v>44257</v>
      </c>
      <c r="E247" s="14">
        <f>VLOOKUP(A247,home!$A$2:$E$405,3,FALSE)</f>
        <v>1.41772151898734</v>
      </c>
      <c r="F247" s="14">
        <f>VLOOKUP(B247,home!$B$2:$E$405,3,FALSE)</f>
        <v>1</v>
      </c>
      <c r="G247" s="14">
        <f>VLOOKUP(C247,away!$B$2:$E$405,4,FALSE)</f>
        <v>0.77</v>
      </c>
      <c r="H247" s="14">
        <f>VLOOKUP(A247,away!$A$2:$E$405,3,FALSE)</f>
        <v>1.3248945147679301</v>
      </c>
      <c r="I247" s="14">
        <f>VLOOKUP(C247,away!$B$2:$E$405,3,FALSE)</f>
        <v>0.9</v>
      </c>
      <c r="J247" s="14">
        <f>VLOOKUP(B247,home!$B$2:$E$405,4,FALSE)</f>
        <v>1.07</v>
      </c>
      <c r="K247" s="16">
        <f t="shared" si="282"/>
        <v>1.0916455696202518</v>
      </c>
      <c r="L247" s="16">
        <f t="shared" si="283"/>
        <v>1.2758734177215167</v>
      </c>
      <c r="M247" s="17">
        <f t="shared" si="228"/>
        <v>9.3712941088081522E-2</v>
      </c>
      <c r="N247" s="17">
        <f t="shared" si="229"/>
        <v>0.10230131695488785</v>
      </c>
      <c r="O247" s="17">
        <f t="shared" si="230"/>
        <v>0.11956585043078571</v>
      </c>
      <c r="P247" s="17">
        <f t="shared" si="231"/>
        <v>0.13052353090064489</v>
      </c>
      <c r="Q247" s="17">
        <f t="shared" si="232"/>
        <v>5.5838389710060235E-2</v>
      </c>
      <c r="R247" s="17">
        <f t="shared" si="233"/>
        <v>7.6275445115953133E-2</v>
      </c>
      <c r="S247" s="17">
        <f t="shared" si="234"/>
        <v>4.5448344489473894E-2</v>
      </c>
      <c r="T247" s="17">
        <f t="shared" si="235"/>
        <v>7.124271711944051E-2</v>
      </c>
      <c r="U247" s="17">
        <f t="shared" si="236"/>
        <v>8.3265751731642912E-2</v>
      </c>
      <c r="V247" s="17">
        <f t="shared" si="237"/>
        <v>7.0333916977134564E-3</v>
      </c>
      <c r="W247" s="17">
        <f t="shared" si="238"/>
        <v>2.0318576913905439E-2</v>
      </c>
      <c r="X247" s="17">
        <f t="shared" si="239"/>
        <v>2.5923932170382039E-2</v>
      </c>
      <c r="Y247" s="17">
        <f t="shared" si="240"/>
        <v>1.6537827969503056E-2</v>
      </c>
      <c r="Z247" s="17">
        <f t="shared" si="241"/>
        <v>3.2439270949440387E-2</v>
      </c>
      <c r="AA247" s="17">
        <f t="shared" si="242"/>
        <v>3.5412186413667536E-2</v>
      </c>
      <c r="AB247" s="17">
        <f t="shared" si="243"/>
        <v>1.932877820452332E-2</v>
      </c>
      <c r="AC247" s="17">
        <f t="shared" si="244"/>
        <v>6.1225743473491024E-4</v>
      </c>
      <c r="AD247" s="17">
        <f t="shared" si="245"/>
        <v>5.5451711172633004E-3</v>
      </c>
      <c r="AE247" s="17">
        <f t="shared" si="246"/>
        <v>7.0749364252333672E-3</v>
      </c>
      <c r="AF247" s="17">
        <f t="shared" si="247"/>
        <v>4.5133616585124742E-3</v>
      </c>
      <c r="AG247" s="17">
        <f t="shared" si="248"/>
        <v>1.9194927215531888E-3</v>
      </c>
      <c r="AH247" s="17">
        <f t="shared" si="249"/>
        <v>1.0347100873664196E-2</v>
      </c>
      <c r="AI247" s="17">
        <f t="shared" si="250"/>
        <v>1.1295366827149357E-2</v>
      </c>
      <c r="AJ247" s="17">
        <f t="shared" si="251"/>
        <v>6.1652685770465778E-3</v>
      </c>
      <c r="AK247" s="17">
        <f t="shared" si="252"/>
        <v>2.2434293758839502E-3</v>
      </c>
      <c r="AL247" s="17">
        <f t="shared" si="253"/>
        <v>3.4110124503150462E-5</v>
      </c>
      <c r="AM247" s="17">
        <f t="shared" si="254"/>
        <v>1.2106722965893328E-3</v>
      </c>
      <c r="AN247" s="17">
        <f t="shared" si="255"/>
        <v>1.5446646007901898E-3</v>
      </c>
      <c r="AO247" s="17">
        <f t="shared" si="256"/>
        <v>9.8539825172181089E-4</v>
      </c>
      <c r="AP247" s="17">
        <f t="shared" si="257"/>
        <v>4.1908114508037173E-4</v>
      </c>
      <c r="AQ247" s="17">
        <f t="shared" si="258"/>
        <v>1.3367362321908507E-4</v>
      </c>
      <c r="AR247" s="17">
        <f t="shared" si="259"/>
        <v>2.6403181910382451E-3</v>
      </c>
      <c r="AS247" s="17">
        <f t="shared" si="260"/>
        <v>2.8822916556346576E-3</v>
      </c>
      <c r="AT247" s="17">
        <f t="shared" si="261"/>
        <v>1.5732204581134972E-3</v>
      </c>
      <c r="AU247" s="17">
        <f t="shared" si="262"/>
        <v>5.7246638104518075E-4</v>
      </c>
      <c r="AV247" s="17">
        <f t="shared" si="263"/>
        <v>1.5623259715612762E-4</v>
      </c>
      <c r="AW247" s="17">
        <f t="shared" si="264"/>
        <v>1.3196842986436786E-6</v>
      </c>
      <c r="AX247" s="17">
        <f t="shared" si="265"/>
        <v>2.2027084147228671E-4</v>
      </c>
      <c r="AY247" s="17">
        <f t="shared" si="266"/>
        <v>2.8103771133364079E-4</v>
      </c>
      <c r="AZ247" s="17">
        <f t="shared" si="267"/>
        <v>1.792842726339427E-4</v>
      </c>
      <c r="BA247" s="17">
        <f t="shared" si="268"/>
        <v>7.6248012556394935E-5</v>
      </c>
      <c r="BB247" s="17">
        <f t="shared" si="269"/>
        <v>2.4320703093700164E-5</v>
      </c>
      <c r="BC247" s="17">
        <f t="shared" si="270"/>
        <v>6.2060277155098963E-6</v>
      </c>
      <c r="BD247" s="17">
        <f t="shared" si="271"/>
        <v>5.6145196571204324E-4</v>
      </c>
      <c r="BE247" s="17">
        <f t="shared" si="272"/>
        <v>6.1290655092413355E-4</v>
      </c>
      <c r="BF247" s="17">
        <f t="shared" si="273"/>
        <v>3.3453836045377978E-4</v>
      </c>
      <c r="BG247" s="17">
        <f t="shared" si="274"/>
        <v>1.217324396857972E-4</v>
      </c>
      <c r="BH247" s="17">
        <f t="shared" si="275"/>
        <v>3.3222169615516254E-5</v>
      </c>
      <c r="BI247" s="17">
        <f t="shared" si="276"/>
        <v>7.2533668547901751E-6</v>
      </c>
      <c r="BJ247" s="18">
        <f t="shared" si="277"/>
        <v>0.31629658024694773</v>
      </c>
      <c r="BK247" s="18">
        <f t="shared" si="278"/>
        <v>0.27764561344648547</v>
      </c>
      <c r="BL247" s="18">
        <f t="shared" si="279"/>
        <v>0.37339481168655053</v>
      </c>
      <c r="BM247" s="18">
        <f t="shared" si="280"/>
        <v>0.42127908410197573</v>
      </c>
      <c r="BN247" s="18">
        <f t="shared" si="281"/>
        <v>0.57821747420041336</v>
      </c>
    </row>
    <row r="248" spans="1:66" x14ac:dyDescent="0.25">
      <c r="A248" t="s">
        <v>21</v>
      </c>
      <c r="B248" t="s">
        <v>23</v>
      </c>
      <c r="C248" t="s">
        <v>268</v>
      </c>
      <c r="D248" s="15">
        <v>44257</v>
      </c>
      <c r="E248" s="14">
        <f>VLOOKUP(A248,home!$A$2:$E$405,3,FALSE)</f>
        <v>1.41772151898734</v>
      </c>
      <c r="F248" s="14">
        <f>VLOOKUP(B248,home!$B$2:$E$405,3,FALSE)</f>
        <v>1.65</v>
      </c>
      <c r="G248" s="14">
        <f>VLOOKUP(C248,away!$B$2:$E$405,4,FALSE)</f>
        <v>0.57999999999999996</v>
      </c>
      <c r="H248" s="14">
        <f>VLOOKUP(A248,away!$A$2:$E$405,3,FALSE)</f>
        <v>1.3248945147679301</v>
      </c>
      <c r="I248" s="14">
        <f>VLOOKUP(C248,away!$B$2:$E$405,3,FALSE)</f>
        <v>0.9</v>
      </c>
      <c r="J248" s="14">
        <f>VLOOKUP(B248,home!$B$2:$E$405,4,FALSE)</f>
        <v>0.94</v>
      </c>
      <c r="K248" s="16">
        <f t="shared" si="282"/>
        <v>1.3567594936708842</v>
      </c>
      <c r="L248" s="16">
        <f t="shared" si="283"/>
        <v>1.1208607594936688</v>
      </c>
      <c r="M248" s="17">
        <f t="shared" si="228"/>
        <v>8.3942750583610157E-2</v>
      </c>
      <c r="N248" s="17">
        <f t="shared" si="229"/>
        <v>0.11389012377916023</v>
      </c>
      <c r="O248" s="17">
        <f t="shared" si="230"/>
        <v>9.4088135173132886E-2</v>
      </c>
      <c r="P248" s="17">
        <f t="shared" si="231"/>
        <v>0.12765497063793749</v>
      </c>
      <c r="Q248" s="17">
        <f t="shared" si="232"/>
        <v>7.7260753336363897E-2</v>
      </c>
      <c r="R248" s="17">
        <f t="shared" si="233"/>
        <v>5.2729849324750375E-2</v>
      </c>
      <c r="S248" s="17">
        <f t="shared" si="234"/>
        <v>4.8532456392233261E-2</v>
      </c>
      <c r="T248" s="17">
        <f t="shared" si="235"/>
        <v>8.6598546663649856E-2</v>
      </c>
      <c r="U248" s="17">
        <f t="shared" si="236"/>
        <v>7.1541723671190327E-2</v>
      </c>
      <c r="V248" s="17">
        <f t="shared" si="237"/>
        <v>8.2005748662220754E-3</v>
      </c>
      <c r="W248" s="17">
        <f t="shared" si="238"/>
        <v>3.4941420192425389E-2</v>
      </c>
      <c r="X248" s="17">
        <f t="shared" si="239"/>
        <v>3.9164466774669338E-2</v>
      </c>
      <c r="Y248" s="17">
        <f t="shared" si="240"/>
        <v>2.1948956987110226E-2</v>
      </c>
      <c r="Z248" s="17">
        <f t="shared" si="241"/>
        <v>1.970093965404213E-2</v>
      </c>
      <c r="AA248" s="17">
        <f t="shared" si="242"/>
        <v>2.6729436909858847E-2</v>
      </c>
      <c r="AB248" s="17">
        <f t="shared" si="243"/>
        <v>1.813270864396397E-2</v>
      </c>
      <c r="AC248" s="17">
        <f t="shared" si="244"/>
        <v>7.7943310804359756E-4</v>
      </c>
      <c r="AD248" s="17">
        <f t="shared" si="245"/>
        <v>1.1851775892104175E-2</v>
      </c>
      <c r="AE248" s="17">
        <f t="shared" si="246"/>
        <v>1.3284190527772641E-2</v>
      </c>
      <c r="AF248" s="17">
        <f t="shared" si="247"/>
        <v>7.4448639421089251E-3</v>
      </c>
      <c r="AG248" s="17">
        <f t="shared" si="248"/>
        <v>2.7815519508264117E-3</v>
      </c>
      <c r="AH248" s="17">
        <f t="shared" si="249"/>
        <v>5.5205025458421545E-3</v>
      </c>
      <c r="AI248" s="17">
        <f t="shared" si="250"/>
        <v>7.4899942389056286E-3</v>
      </c>
      <c r="AJ248" s="17">
        <f t="shared" si="251"/>
        <v>5.0810603955877215E-3</v>
      </c>
      <c r="AK248" s="17">
        <f t="shared" si="252"/>
        <v>2.2979256432095934E-3</v>
      </c>
      <c r="AL248" s="17">
        <f t="shared" si="253"/>
        <v>4.741255669121175E-5</v>
      </c>
      <c r="AM248" s="17">
        <f t="shared" si="254"/>
        <v>3.216001891694408E-3</v>
      </c>
      <c r="AN248" s="17">
        <f t="shared" si="255"/>
        <v>3.6046903228576701E-3</v>
      </c>
      <c r="AO248" s="17">
        <f t="shared" si="256"/>
        <v>2.020177966508864E-3</v>
      </c>
      <c r="AP248" s="17">
        <f t="shared" si="257"/>
        <v>7.5477940328449978E-4</v>
      </c>
      <c r="AQ248" s="17">
        <f t="shared" si="258"/>
        <v>2.1150065380391082E-4</v>
      </c>
      <c r="AR248" s="17">
        <f t="shared" si="259"/>
        <v>1.2375429352638725E-3</v>
      </c>
      <c r="AS248" s="17">
        <f t="shared" si="260"/>
        <v>1.6790481262445916E-3</v>
      </c>
      <c r="AT248" s="17">
        <f t="shared" si="261"/>
        <v>1.1390322428063298E-3</v>
      </c>
      <c r="AU248" s="17">
        <f t="shared" si="262"/>
        <v>5.1513093634157593E-4</v>
      </c>
      <c r="AV248" s="17">
        <f t="shared" si="263"/>
        <v>1.7472719709125134E-4</v>
      </c>
      <c r="AW248" s="17">
        <f t="shared" si="264"/>
        <v>2.0028360897445861E-6</v>
      </c>
      <c r="AX248" s="17">
        <f t="shared" si="265"/>
        <v>7.2722351636998522E-4</v>
      </c>
      <c r="AY248" s="17">
        <f t="shared" si="266"/>
        <v>8.1511630288011818E-4</v>
      </c>
      <c r="AZ248" s="17">
        <f t="shared" si="267"/>
        <v>4.5681593916094054E-4</v>
      </c>
      <c r="BA248" s="17">
        <f t="shared" si="268"/>
        <v>1.7067568683891505E-4</v>
      </c>
      <c r="BB248" s="17">
        <f t="shared" si="269"/>
        <v>4.7825919994342511E-5</v>
      </c>
      <c r="BC248" s="17">
        <f t="shared" si="270"/>
        <v>1.0721239401668426E-5</v>
      </c>
      <c r="BD248" s="17">
        <f t="shared" si="271"/>
        <v>2.3118555238764798E-4</v>
      </c>
      <c r="BE248" s="17">
        <f t="shared" si="272"/>
        <v>3.1366319300148897E-4</v>
      </c>
      <c r="BF248" s="17">
        <f t="shared" si="273"/>
        <v>2.1278275745994656E-4</v>
      </c>
      <c r="BG248" s="17">
        <f t="shared" si="274"/>
        <v>9.6231675424417223E-5</v>
      </c>
      <c r="BH248" s="17">
        <f t="shared" si="275"/>
        <v>3.264080980598331E-5</v>
      </c>
      <c r="BI248" s="17">
        <f t="shared" si="276"/>
        <v>8.8571457170747015E-6</v>
      </c>
      <c r="BJ248" s="18">
        <f t="shared" si="277"/>
        <v>0.42120217888898648</v>
      </c>
      <c r="BK248" s="18">
        <f t="shared" si="278"/>
        <v>0.26997271444761783</v>
      </c>
      <c r="BL248" s="18">
        <f t="shared" si="279"/>
        <v>0.28925217911798562</v>
      </c>
      <c r="BM248" s="18">
        <f t="shared" si="280"/>
        <v>0.44974831580688668</v>
      </c>
      <c r="BN248" s="18">
        <f t="shared" si="281"/>
        <v>0.54956658283495508</v>
      </c>
    </row>
    <row r="249" spans="1:66" x14ac:dyDescent="0.25">
      <c r="A249" t="s">
        <v>21</v>
      </c>
      <c r="B249" t="s">
        <v>153</v>
      </c>
      <c r="C249" t="s">
        <v>151</v>
      </c>
      <c r="D249" s="15">
        <v>44257</v>
      </c>
      <c r="E249" s="14">
        <f>VLOOKUP(A249,home!$A$2:$E$405,3,FALSE)</f>
        <v>1.41772151898734</v>
      </c>
      <c r="F249" s="14">
        <f>VLOOKUP(B249,home!$B$2:$E$405,3,FALSE)</f>
        <v>1.88</v>
      </c>
      <c r="G249" s="14">
        <f>VLOOKUP(C249,away!$B$2:$E$405,4,FALSE)</f>
        <v>1.41</v>
      </c>
      <c r="H249" s="14">
        <f>VLOOKUP(A249,away!$A$2:$E$405,3,FALSE)</f>
        <v>1.3248945147679301</v>
      </c>
      <c r="I249" s="14">
        <f>VLOOKUP(C249,away!$B$2:$E$405,3,FALSE)</f>
        <v>0.47</v>
      </c>
      <c r="J249" s="14">
        <f>VLOOKUP(B249,home!$B$2:$E$405,4,FALSE)</f>
        <v>0.31</v>
      </c>
      <c r="K249" s="16">
        <f t="shared" si="282"/>
        <v>3.7580962025316409</v>
      </c>
      <c r="L249" s="16">
        <f t="shared" si="283"/>
        <v>0.19303713080168741</v>
      </c>
      <c r="M249" s="17">
        <f t="shared" si="228"/>
        <v>1.9232892141168745E-2</v>
      </c>
      <c r="N249" s="17">
        <f t="shared" si="229"/>
        <v>7.2279058919426903E-2</v>
      </c>
      <c r="O249" s="17">
        <f t="shared" si="230"/>
        <v>3.7126623159495372E-3</v>
      </c>
      <c r="P249" s="17">
        <f t="shared" si="231"/>
        <v>1.395254215085228E-2</v>
      </c>
      <c r="Q249" s="17">
        <f t="shared" si="232"/>
        <v>0.1358158284238295</v>
      </c>
      <c r="R249" s="17">
        <f t="shared" si="233"/>
        <v>3.5834084055322323E-4</v>
      </c>
      <c r="S249" s="17">
        <f t="shared" si="234"/>
        <v>2.5304752795681164E-3</v>
      </c>
      <c r="T249" s="17">
        <f t="shared" si="235"/>
        <v>2.6217497836390311E-2</v>
      </c>
      <c r="U249" s="17">
        <f t="shared" si="236"/>
        <v>1.3466793520950644E-3</v>
      </c>
      <c r="V249" s="17">
        <f t="shared" si="237"/>
        <v>2.0397095848273848E-4</v>
      </c>
      <c r="W249" s="17">
        <f t="shared" si="238"/>
        <v>0.17013631634776086</v>
      </c>
      <c r="X249" s="17">
        <f t="shared" si="239"/>
        <v>3.2842626352939983E-2</v>
      </c>
      <c r="Y249" s="17">
        <f t="shared" si="240"/>
        <v>3.1699231795817105E-3</v>
      </c>
      <c r="Z249" s="17">
        <f t="shared" si="241"/>
        <v>2.3057695903153052E-5</v>
      </c>
      <c r="AA249" s="17">
        <f t="shared" si="242"/>
        <v>8.6653039412768851E-5</v>
      </c>
      <c r="AB249" s="17">
        <f t="shared" si="243"/>
        <v>1.6282522917747565E-4</v>
      </c>
      <c r="AC249" s="17">
        <f t="shared" si="244"/>
        <v>9.2481976153509784E-6</v>
      </c>
      <c r="AD249" s="17">
        <f t="shared" si="245"/>
        <v>0.15984716109481051</v>
      </c>
      <c r="AE249" s="17">
        <f t="shared" si="246"/>
        <v>3.0856437344537333E-2</v>
      </c>
      <c r="AF249" s="17">
        <f t="shared" si="247"/>
        <v>2.9782190658757626E-3</v>
      </c>
      <c r="AG249" s="17">
        <f t="shared" si="248"/>
        <v>1.9163562112517961E-4</v>
      </c>
      <c r="AH249" s="17">
        <f t="shared" si="249"/>
        <v>1.1127478650106221E-6</v>
      </c>
      <c r="AI249" s="17">
        <f t="shared" si="250"/>
        <v>4.1818135258716098E-6</v>
      </c>
      <c r="AJ249" s="17">
        <f t="shared" si="251"/>
        <v>7.8578287656367752E-6</v>
      </c>
      <c r="AK249" s="17">
        <f t="shared" si="252"/>
        <v>9.8434921480944863E-6</v>
      </c>
      <c r="AL249" s="17">
        <f t="shared" si="253"/>
        <v>2.6836497828922936E-7</v>
      </c>
      <c r="AM249" s="17">
        <f t="shared" si="254"/>
        <v>0.12014420181917412</v>
      </c>
      <c r="AN249" s="17">
        <f t="shared" si="255"/>
        <v>2.3192292001632246E-2</v>
      </c>
      <c r="AO249" s="17">
        <f t="shared" si="256"/>
        <v>2.238486752355006E-3</v>
      </c>
      <c r="AP249" s="17">
        <f t="shared" si="257"/>
        <v>1.4403702000406591E-4</v>
      </c>
      <c r="AQ249" s="17">
        <f t="shared" si="258"/>
        <v>6.9511232677025351E-6</v>
      </c>
      <c r="AR249" s="17">
        <f t="shared" si="259"/>
        <v>4.2960331033470757E-8</v>
      </c>
      <c r="AS249" s="17">
        <f t="shared" si="260"/>
        <v>1.6144905691638866E-7</v>
      </c>
      <c r="AT249" s="17">
        <f t="shared" si="261"/>
        <v>3.0337054384989757E-7</v>
      </c>
      <c r="AU249" s="17">
        <f t="shared" si="262"/>
        <v>3.8003189626741957E-7</v>
      </c>
      <c r="AV249" s="17">
        <f t="shared" si="263"/>
        <v>3.5704910655087198E-7</v>
      </c>
      <c r="AW249" s="17">
        <f t="shared" si="264"/>
        <v>5.4079427575158742E-9</v>
      </c>
      <c r="AX249" s="17">
        <f t="shared" si="265"/>
        <v>7.5252244768805571E-2</v>
      </c>
      <c r="AY249" s="17">
        <f t="shared" si="266"/>
        <v>1.4526477416556518E-2</v>
      </c>
      <c r="AZ249" s="17">
        <f t="shared" si="267"/>
        <v>1.4020747605737894E-3</v>
      </c>
      <c r="BA249" s="17">
        <f t="shared" si="268"/>
        <v>9.0217496316875694E-5</v>
      </c>
      <c r="BB249" s="17">
        <f t="shared" si="269"/>
        <v>4.3538316592803716E-6</v>
      </c>
      <c r="BC249" s="17">
        <f t="shared" si="270"/>
        <v>1.6809023430020652E-7</v>
      </c>
      <c r="BD249" s="17">
        <f t="shared" si="271"/>
        <v>1.3821565068319806E-9</v>
      </c>
      <c r="BE249" s="17">
        <f t="shared" si="272"/>
        <v>5.1942771196296642E-9</v>
      </c>
      <c r="BF249" s="17">
        <f t="shared" si="273"/>
        <v>9.7602965590886176E-9</v>
      </c>
      <c r="BG249" s="17">
        <f t="shared" si="274"/>
        <v>1.2226711144764526E-8</v>
      </c>
      <c r="BH249" s="17">
        <f t="shared" si="275"/>
        <v>1.1487289180647714E-8</v>
      </c>
      <c r="BI249" s="17">
        <f t="shared" si="276"/>
        <v>8.6340675694349929E-9</v>
      </c>
      <c r="BJ249" s="18">
        <f t="shared" si="277"/>
        <v>0.87133620926685751</v>
      </c>
      <c r="BK249" s="18">
        <f t="shared" si="278"/>
        <v>5.0455874509222037E-2</v>
      </c>
      <c r="BL249" s="18">
        <f t="shared" si="279"/>
        <v>5.6914502052253808E-3</v>
      </c>
      <c r="BM249" s="18">
        <f t="shared" si="280"/>
        <v>0.66762879487681415</v>
      </c>
      <c r="BN249" s="18">
        <f t="shared" si="281"/>
        <v>0.24535132479178018</v>
      </c>
    </row>
    <row r="250" spans="1:66" x14ac:dyDescent="0.25">
      <c r="A250" t="s">
        <v>21</v>
      </c>
      <c r="B250" t="s">
        <v>271</v>
      </c>
      <c r="C250" t="s">
        <v>266</v>
      </c>
      <c r="D250" s="15">
        <v>44257</v>
      </c>
      <c r="E250" s="14">
        <f>VLOOKUP(A250,home!$A$2:$E$405,3,FALSE)</f>
        <v>1.41772151898734</v>
      </c>
      <c r="F250" s="14">
        <f>VLOOKUP(B250,home!$B$2:$E$405,3,FALSE)</f>
        <v>0.65</v>
      </c>
      <c r="G250" s="14">
        <f>VLOOKUP(C250,away!$B$2:$E$405,4,FALSE)</f>
        <v>1.18</v>
      </c>
      <c r="H250" s="14">
        <f>VLOOKUP(A250,away!$A$2:$E$405,3,FALSE)</f>
        <v>1.3248945147679301</v>
      </c>
      <c r="I250" s="14">
        <f>VLOOKUP(C250,away!$B$2:$E$405,3,FALSE)</f>
        <v>0.59</v>
      </c>
      <c r="J250" s="14">
        <f>VLOOKUP(B250,home!$B$2:$E$405,4,FALSE)</f>
        <v>1.07</v>
      </c>
      <c r="K250" s="16">
        <f t="shared" si="282"/>
        <v>1.0873924050632897</v>
      </c>
      <c r="L250" s="16">
        <f t="shared" si="283"/>
        <v>0.83640590717299423</v>
      </c>
      <c r="M250" s="17">
        <f t="shared" si="228"/>
        <v>0.14605115933666402</v>
      </c>
      <c r="N250" s="17">
        <f t="shared" si="229"/>
        <v>0.1588149214133768</v>
      </c>
      <c r="O250" s="17">
        <f t="shared" si="230"/>
        <v>0.12215805241864998</v>
      </c>
      <c r="P250" s="17">
        <f t="shared" si="231"/>
        <v>0.13283373841736321</v>
      </c>
      <c r="Q250" s="17">
        <f t="shared" si="232"/>
        <v>8.6347069677814567E-2</v>
      </c>
      <c r="R250" s="17">
        <f t="shared" si="233"/>
        <v>5.1086858325853558E-2</v>
      </c>
      <c r="S250" s="17">
        <f t="shared" si="234"/>
        <v>3.0203118794249455E-2</v>
      </c>
      <c r="T250" s="17">
        <f t="shared" si="235"/>
        <v>7.2221199145602238E-2</v>
      </c>
      <c r="U250" s="17">
        <f t="shared" si="236"/>
        <v>5.5551461742077445E-2</v>
      </c>
      <c r="V250" s="17">
        <f t="shared" si="237"/>
        <v>3.0521977515927173E-3</v>
      </c>
      <c r="W250" s="17">
        <f t="shared" si="238"/>
        <v>3.1297715922375416E-2</v>
      </c>
      <c r="X250" s="17">
        <f t="shared" si="239"/>
        <v>2.6177594478497074E-2</v>
      </c>
      <c r="Y250" s="17">
        <f t="shared" si="240"/>
        <v>1.0947547328697056E-2</v>
      </c>
      <c r="Z250" s="17">
        <f t="shared" si="241"/>
        <v>1.4243116694217928E-2</v>
      </c>
      <c r="AA250" s="17">
        <f t="shared" si="242"/>
        <v>1.5487856917722725E-2</v>
      </c>
      <c r="AB250" s="17">
        <f t="shared" si="243"/>
        <v>8.4206889915193102E-3</v>
      </c>
      <c r="AC250" s="17">
        <f t="shared" si="244"/>
        <v>1.7349863892493963E-4</v>
      </c>
      <c r="AD250" s="17">
        <f t="shared" si="245"/>
        <v>8.5082246474548536E-3</v>
      </c>
      <c r="AE250" s="17">
        <f t="shared" si="246"/>
        <v>7.1163293546861054E-3</v>
      </c>
      <c r="AF250" s="17">
        <f t="shared" si="247"/>
        <v>2.9760699548240207E-3</v>
      </c>
      <c r="AG250" s="17">
        <f t="shared" si="248"/>
        <v>8.2973416345829241E-4</v>
      </c>
      <c r="AH250" s="17">
        <f t="shared" si="249"/>
        <v>2.9782567348995413E-3</v>
      </c>
      <c r="AI250" s="17">
        <f t="shared" si="250"/>
        <v>3.2385337538583525E-3</v>
      </c>
      <c r="AJ250" s="17">
        <f t="shared" si="251"/>
        <v>1.7607785037433387E-3</v>
      </c>
      <c r="AK250" s="17">
        <f t="shared" si="252"/>
        <v>6.3821905732306999E-4</v>
      </c>
      <c r="AL250" s="17">
        <f t="shared" si="253"/>
        <v>6.3118904152206937E-6</v>
      </c>
      <c r="AM250" s="17">
        <f t="shared" si="254"/>
        <v>1.8503557724429394E-3</v>
      </c>
      <c r="AN250" s="17">
        <f t="shared" si="255"/>
        <v>1.5476484984429232E-3</v>
      </c>
      <c r="AO250" s="17">
        <f t="shared" si="256"/>
        <v>6.4723117316253776E-4</v>
      </c>
      <c r="AP250" s="17">
        <f t="shared" si="257"/>
        <v>1.8044932551321792E-4</v>
      </c>
      <c r="AQ250" s="17">
        <f t="shared" si="258"/>
        <v>3.7732220451159495E-5</v>
      </c>
      <c r="AR250" s="17">
        <f t="shared" si="259"/>
        <v>4.9820630522954623E-4</v>
      </c>
      <c r="AS250" s="17">
        <f t="shared" si="260"/>
        <v>5.4174575246125167E-4</v>
      </c>
      <c r="AT250" s="17">
        <f t="shared" si="261"/>
        <v>2.9454510835083103E-4</v>
      </c>
      <c r="AU250" s="17">
        <f t="shared" si="262"/>
        <v>1.0676203792307914E-4</v>
      </c>
      <c r="AV250" s="17">
        <f t="shared" si="263"/>
        <v>2.9023057296658788E-5</v>
      </c>
      <c r="AW250" s="17">
        <f t="shared" si="264"/>
        <v>1.5946314902837287E-7</v>
      </c>
      <c r="AX250" s="17">
        <f t="shared" si="265"/>
        <v>3.3534380226991141E-4</v>
      </c>
      <c r="AY250" s="17">
        <f t="shared" si="266"/>
        <v>2.8048353715240642E-4</v>
      </c>
      <c r="AZ250" s="17">
        <f t="shared" si="267"/>
        <v>1.1729904366952437E-4</v>
      </c>
      <c r="BA250" s="17">
        <f t="shared" si="268"/>
        <v>3.2703204343644404E-5</v>
      </c>
      <c r="BB250" s="17">
        <f t="shared" si="269"/>
        <v>6.8382883241274258E-6</v>
      </c>
      <c r="BC250" s="17">
        <f t="shared" si="270"/>
        <v>1.1439169498504591E-6</v>
      </c>
      <c r="BD250" s="17">
        <f t="shared" si="271"/>
        <v>6.9450449447470676E-5</v>
      </c>
      <c r="BE250" s="17">
        <f t="shared" si="272"/>
        <v>7.5519891257411548E-5</v>
      </c>
      <c r="BF250" s="17">
        <f t="shared" si="273"/>
        <v>4.1059878092257422E-5</v>
      </c>
      <c r="BG250" s="17">
        <f t="shared" si="274"/>
        <v>1.4882733196781762E-5</v>
      </c>
      <c r="BH250" s="17">
        <f t="shared" si="275"/>
        <v>4.0458427611909448E-6</v>
      </c>
      <c r="BI250" s="17">
        <f t="shared" si="276"/>
        <v>8.7988373811986471E-7</v>
      </c>
      <c r="BJ250" s="18">
        <f t="shared" si="277"/>
        <v>0.41027363486950863</v>
      </c>
      <c r="BK250" s="18">
        <f t="shared" si="278"/>
        <v>0.31260050836636205</v>
      </c>
      <c r="BL250" s="18">
        <f t="shared" si="279"/>
        <v>0.26299682738540203</v>
      </c>
      <c r="BM250" s="18">
        <f t="shared" si="280"/>
        <v>0.302541963651765</v>
      </c>
      <c r="BN250" s="18">
        <f t="shared" si="281"/>
        <v>0.69729179958972221</v>
      </c>
    </row>
    <row r="251" spans="1:66" x14ac:dyDescent="0.25">
      <c r="A251" t="s">
        <v>213</v>
      </c>
      <c r="B251" t="s">
        <v>216</v>
      </c>
      <c r="C251" t="s">
        <v>220</v>
      </c>
      <c r="D251" s="15">
        <v>44257</v>
      </c>
      <c r="E251" s="14">
        <f>VLOOKUP(A251,home!$A$2:$E$405,3,FALSE)</f>
        <v>1.25308641975309</v>
      </c>
      <c r="F251" s="14">
        <f>VLOOKUP(B251,home!$B$2:$E$405,3,FALSE)</f>
        <v>0.63</v>
      </c>
      <c r="G251" s="14">
        <f>VLOOKUP(C251,away!$B$2:$E$405,4,FALSE)</f>
        <v>1.48</v>
      </c>
      <c r="H251" s="14">
        <f>VLOOKUP(A251,away!$A$2:$E$405,3,FALSE)</f>
        <v>1.2160493827160499</v>
      </c>
      <c r="I251" s="14">
        <f>VLOOKUP(C251,away!$B$2:$E$405,3,FALSE)</f>
        <v>0.56999999999999995</v>
      </c>
      <c r="J251" s="14">
        <f>VLOOKUP(B251,home!$B$2:$E$405,4,FALSE)</f>
        <v>1.35</v>
      </c>
      <c r="K251" s="16">
        <f t="shared" si="282"/>
        <v>1.1683777777777811</v>
      </c>
      <c r="L251" s="16">
        <f t="shared" si="283"/>
        <v>0.93575000000000041</v>
      </c>
      <c r="M251" s="17">
        <f t="shared" si="228"/>
        <v>0.12195199713570194</v>
      </c>
      <c r="N251" s="17">
        <f t="shared" si="229"/>
        <v>0.14248600340897374</v>
      </c>
      <c r="O251" s="17">
        <f t="shared" si="230"/>
        <v>0.11411658131973314</v>
      </c>
      <c r="P251" s="17">
        <f t="shared" si="231"/>
        <v>0.13333127768994724</v>
      </c>
      <c r="Q251" s="17">
        <f t="shared" si="232"/>
        <v>8.3238740013707069E-2</v>
      </c>
      <c r="R251" s="17">
        <f t="shared" si="233"/>
        <v>5.3392295484970161E-2</v>
      </c>
      <c r="S251" s="17">
        <f t="shared" si="234"/>
        <v>3.6443088321571802E-2</v>
      </c>
      <c r="T251" s="17">
        <f t="shared" si="235"/>
        <v>7.7890650967826422E-2</v>
      </c>
      <c r="U251" s="17">
        <f t="shared" si="236"/>
        <v>6.2382371549184086E-2</v>
      </c>
      <c r="V251" s="17">
        <f t="shared" si="237"/>
        <v>4.4270638748639133E-3</v>
      </c>
      <c r="W251" s="17">
        <f t="shared" si="238"/>
        <v>3.2418098027412495E-2</v>
      </c>
      <c r="X251" s="17">
        <f t="shared" si="239"/>
        <v>3.0335235229151256E-2</v>
      </c>
      <c r="Y251" s="17">
        <f t="shared" si="240"/>
        <v>1.419309818283915E-2</v>
      </c>
      <c r="Z251" s="17">
        <f t="shared" si="241"/>
        <v>1.6653946833353618E-2</v>
      </c>
      <c r="AA251" s="17">
        <f t="shared" si="242"/>
        <v>1.945810139238301E-2</v>
      </c>
      <c r="AB251" s="17">
        <f t="shared" si="243"/>
        <v>1.1367206632303608E-2</v>
      </c>
      <c r="AC251" s="17">
        <f t="shared" si="244"/>
        <v>3.0250943850564658E-4</v>
      </c>
      <c r="AD251" s="17">
        <f t="shared" si="245"/>
        <v>9.469146333262627E-3</v>
      </c>
      <c r="AE251" s="17">
        <f t="shared" si="246"/>
        <v>8.8607536813505063E-3</v>
      </c>
      <c r="AF251" s="17">
        <f t="shared" si="247"/>
        <v>4.1457251286618696E-3</v>
      </c>
      <c r="AG251" s="17">
        <f t="shared" si="248"/>
        <v>1.2931207630484487E-3</v>
      </c>
      <c r="AH251" s="17">
        <f t="shared" si="249"/>
        <v>3.8959826873276632E-3</v>
      </c>
      <c r="AI251" s="17">
        <f t="shared" si="250"/>
        <v>4.5519795944806022E-3</v>
      </c>
      <c r="AJ251" s="17">
        <f t="shared" si="251"/>
        <v>2.6592159015445265E-3</v>
      </c>
      <c r="AK251" s="17">
        <f t="shared" si="252"/>
        <v>1.0356562552259771E-3</v>
      </c>
      <c r="AL251" s="17">
        <f t="shared" si="253"/>
        <v>1.3229457785539927E-5</v>
      </c>
      <c r="AM251" s="17">
        <f t="shared" si="254"/>
        <v>2.2127080300620005E-3</v>
      </c>
      <c r="AN251" s="17">
        <f t="shared" si="255"/>
        <v>2.070541539130518E-3</v>
      </c>
      <c r="AO251" s="17">
        <f t="shared" si="256"/>
        <v>9.687546226206915E-4</v>
      </c>
      <c r="AP251" s="17">
        <f t="shared" si="257"/>
        <v>3.021707127057708E-4</v>
      </c>
      <c r="AQ251" s="17">
        <f t="shared" si="258"/>
        <v>7.0689061103606279E-5</v>
      </c>
      <c r="AR251" s="17">
        <f t="shared" si="259"/>
        <v>7.2913315993337272E-4</v>
      </c>
      <c r="AS251" s="17">
        <f t="shared" si="260"/>
        <v>8.5190298110704541E-4</v>
      </c>
      <c r="AT251" s="17">
        <f t="shared" si="261"/>
        <v>4.9767225597405857E-4</v>
      </c>
      <c r="AU251" s="17">
        <f t="shared" si="262"/>
        <v>1.9382306816554176E-4</v>
      </c>
      <c r="AV251" s="17">
        <f t="shared" si="263"/>
        <v>5.6614641416331809E-5</v>
      </c>
      <c r="AW251" s="17">
        <f t="shared" si="264"/>
        <v>4.0177477639657769E-7</v>
      </c>
      <c r="AX251" s="17">
        <f t="shared" si="265"/>
        <v>4.3087981517248215E-4</v>
      </c>
      <c r="AY251" s="17">
        <f t="shared" si="266"/>
        <v>4.0319578704765032E-4</v>
      </c>
      <c r="AZ251" s="17">
        <f t="shared" si="267"/>
        <v>1.8864522886491948E-4</v>
      </c>
      <c r="BA251" s="17">
        <f t="shared" si="268"/>
        <v>5.8841590970116161E-5</v>
      </c>
      <c r="BB251" s="17">
        <f t="shared" si="269"/>
        <v>1.3765254687571554E-5</v>
      </c>
      <c r="BC251" s="17">
        <f t="shared" si="270"/>
        <v>2.5761674147790185E-6</v>
      </c>
      <c r="BD251" s="17">
        <f t="shared" si="271"/>
        <v>1.1371439240127558E-4</v>
      </c>
      <c r="BE251" s="17">
        <f t="shared" si="272"/>
        <v>1.3286136909515295E-4</v>
      </c>
      <c r="BF251" s="17">
        <f t="shared" si="273"/>
        <v>7.7616135587954205E-5</v>
      </c>
      <c r="BG251" s="17">
        <f t="shared" si="274"/>
        <v>3.0228322672650947E-5</v>
      </c>
      <c r="BH251" s="17">
        <f t="shared" si="275"/>
        <v>8.8295251175554142E-6</v>
      </c>
      <c r="BI251" s="17">
        <f t="shared" si="276"/>
        <v>2.0632441871364975E-6</v>
      </c>
      <c r="BJ251" s="18">
        <f t="shared" si="277"/>
        <v>0.41105333954601364</v>
      </c>
      <c r="BK251" s="18">
        <f t="shared" si="278"/>
        <v>0.29687236170542369</v>
      </c>
      <c r="BL251" s="18">
        <f t="shared" si="279"/>
        <v>0.27555384991281084</v>
      </c>
      <c r="BM251" s="18">
        <f t="shared" si="280"/>
        <v>0.35121380893229731</v>
      </c>
      <c r="BN251" s="18">
        <f t="shared" si="281"/>
        <v>0.64851689505303334</v>
      </c>
    </row>
    <row r="252" spans="1:66" x14ac:dyDescent="0.25">
      <c r="A252" t="s">
        <v>213</v>
      </c>
      <c r="B252" t="s">
        <v>314</v>
      </c>
      <c r="C252" t="s">
        <v>217</v>
      </c>
      <c r="D252" s="15">
        <v>44257</v>
      </c>
      <c r="E252" s="14">
        <f>VLOOKUP(A252,home!$A$2:$E$405,3,FALSE)</f>
        <v>1.25308641975309</v>
      </c>
      <c r="F252" s="14">
        <f>VLOOKUP(B252,home!$B$2:$E$405,3,FALSE)</f>
        <v>0.74</v>
      </c>
      <c r="G252" s="14">
        <f>VLOOKUP(C252,away!$B$2:$E$405,4,FALSE)</f>
        <v>1.03</v>
      </c>
      <c r="H252" s="14">
        <f>VLOOKUP(A252,away!$A$2:$E$405,3,FALSE)</f>
        <v>1.2160493827160499</v>
      </c>
      <c r="I252" s="14">
        <f>VLOOKUP(C252,away!$B$2:$E$405,3,FALSE)</f>
        <v>0.46</v>
      </c>
      <c r="J252" s="14">
        <f>VLOOKUP(B252,home!$B$2:$E$405,4,FALSE)</f>
        <v>1.33</v>
      </c>
      <c r="K252" s="16">
        <f t="shared" si="282"/>
        <v>0.9551024691358051</v>
      </c>
      <c r="L252" s="16">
        <f t="shared" si="283"/>
        <v>0.74397901234567931</v>
      </c>
      <c r="M252" s="17">
        <f t="shared" si="228"/>
        <v>0.18285139933908173</v>
      </c>
      <c r="N252" s="17">
        <f t="shared" si="229"/>
        <v>0.17464182299369407</v>
      </c>
      <c r="O252" s="17">
        <f t="shared" si="230"/>
        <v>0.13603760348631541</v>
      </c>
      <c r="P252" s="17">
        <f t="shared" si="231"/>
        <v>0.12992985098509746</v>
      </c>
      <c r="Q252" s="17">
        <f t="shared" si="232"/>
        <v>8.3400418177827715E-2</v>
      </c>
      <c r="R252" s="17">
        <f t="shared" si="233"/>
        <v>5.0604560941811025E-2</v>
      </c>
      <c r="S252" s="17">
        <f t="shared" si="234"/>
        <v>2.3081264674523885E-2</v>
      </c>
      <c r="T252" s="17">
        <f t="shared" si="235"/>
        <v>6.2048160745156899E-2</v>
      </c>
      <c r="U252" s="17">
        <f t="shared" si="236"/>
        <v>4.8332541105057039E-2</v>
      </c>
      <c r="V252" s="17">
        <f t="shared" si="237"/>
        <v>1.8223330168335855E-3</v>
      </c>
      <c r="W252" s="17">
        <f t="shared" si="238"/>
        <v>2.6551981776200648E-2</v>
      </c>
      <c r="X252" s="17">
        <f t="shared" si="239"/>
        <v>1.9754117177678235E-2</v>
      </c>
      <c r="Y252" s="17">
        <f t="shared" si="240"/>
        <v>7.3483242938049325E-3</v>
      </c>
      <c r="Z252" s="17">
        <f t="shared" si="241"/>
        <v>1.2549577089891772E-2</v>
      </c>
      <c r="AA252" s="17">
        <f t="shared" si="242"/>
        <v>1.1986132065165763E-2</v>
      </c>
      <c r="AB252" s="17">
        <f t="shared" si="243"/>
        <v>5.7239921654138335E-3</v>
      </c>
      <c r="AC252" s="17">
        <f t="shared" si="244"/>
        <v>8.0931653441755906E-5</v>
      </c>
      <c r="AD252" s="17">
        <f t="shared" si="245"/>
        <v>6.3399658387245338E-3</v>
      </c>
      <c r="AE252" s="17">
        <f t="shared" si="246"/>
        <v>4.716801522999625E-3</v>
      </c>
      <c r="AF252" s="17">
        <f t="shared" si="247"/>
        <v>1.7546006692559281E-3</v>
      </c>
      <c r="AG252" s="17">
        <f t="shared" si="248"/>
        <v>4.3512869099136451E-4</v>
      </c>
      <c r="AH252" s="17">
        <f t="shared" si="249"/>
        <v>2.3341554921734111E-3</v>
      </c>
      <c r="AI252" s="17">
        <f t="shared" si="250"/>
        <v>2.2293576739217252E-3</v>
      </c>
      <c r="AJ252" s="17">
        <f t="shared" si="251"/>
        <v>1.0646325094747474E-3</v>
      </c>
      <c r="AK252" s="17">
        <f t="shared" si="252"/>
        <v>3.3894437950719329E-4</v>
      </c>
      <c r="AL252" s="17">
        <f t="shared" si="253"/>
        <v>2.3003242435492557E-6</v>
      </c>
      <c r="AM252" s="17">
        <f t="shared" si="254"/>
        <v>1.2110634053604918E-3</v>
      </c>
      <c r="AN252" s="17">
        <f t="shared" si="255"/>
        <v>9.0100575620809373E-4</v>
      </c>
      <c r="AO252" s="17">
        <f t="shared" si="256"/>
        <v>3.3516468631073463E-4</v>
      </c>
      <c r="AP252" s="17">
        <f t="shared" si="257"/>
        <v>8.3118497431536621E-5</v>
      </c>
      <c r="AQ252" s="17">
        <f t="shared" si="258"/>
        <v>1.5459604406692872E-5</v>
      </c>
      <c r="AR252" s="17">
        <f t="shared" si="259"/>
        <v>3.4731253954568359E-4</v>
      </c>
      <c r="AS252" s="17">
        <f t="shared" si="260"/>
        <v>3.3171906408190933E-4</v>
      </c>
      <c r="AT252" s="17">
        <f t="shared" si="261"/>
        <v>1.5841284858202499E-4</v>
      </c>
      <c r="AU252" s="17">
        <f t="shared" si="262"/>
        <v>5.0433500941176171E-5</v>
      </c>
      <c r="AV252" s="17">
        <f t="shared" si="263"/>
        <v>1.2042290319020076E-5</v>
      </c>
      <c r="AW252" s="17">
        <f t="shared" si="264"/>
        <v>4.5404323350070248E-8</v>
      </c>
      <c r="AX252" s="17">
        <f t="shared" si="265"/>
        <v>1.9278160812330361E-4</v>
      </c>
      <c r="AY252" s="17">
        <f t="shared" si="266"/>
        <v>1.434254704099872E-4</v>
      </c>
      <c r="AZ252" s="17">
        <f t="shared" si="267"/>
        <v>5.3352769910418351E-5</v>
      </c>
      <c r="BA252" s="17">
        <f t="shared" si="268"/>
        <v>1.3231113687953111E-5</v>
      </c>
      <c r="BB252" s="17">
        <f t="shared" si="269"/>
        <v>2.4609177234491884E-6</v>
      </c>
      <c r="BC252" s="17">
        <f t="shared" si="270"/>
        <v>3.6617422747114104E-7</v>
      </c>
      <c r="BD252" s="17">
        <f t="shared" si="271"/>
        <v>4.3065540024411204E-5</v>
      </c>
      <c r="BE252" s="17">
        <f t="shared" si="272"/>
        <v>4.1132003611981982E-5</v>
      </c>
      <c r="BF252" s="17">
        <f t="shared" si="273"/>
        <v>1.9642639105153422E-5</v>
      </c>
      <c r="BG252" s="17">
        <f t="shared" si="274"/>
        <v>6.2535777032251861E-6</v>
      </c>
      <c r="BH252" s="17">
        <f t="shared" si="275"/>
        <v>1.4932018763207479E-6</v>
      </c>
      <c r="BI252" s="17">
        <f t="shared" si="276"/>
        <v>2.852321597984327E-7</v>
      </c>
      <c r="BJ252" s="18">
        <f t="shared" si="277"/>
        <v>0.38994275189013411</v>
      </c>
      <c r="BK252" s="18">
        <f t="shared" si="278"/>
        <v>0.33791150546363191</v>
      </c>
      <c r="BL252" s="18">
        <f t="shared" si="279"/>
        <v>0.25966371225679091</v>
      </c>
      <c r="BM252" s="18">
        <f t="shared" si="280"/>
        <v>0.24245851071053462</v>
      </c>
      <c r="BN252" s="18">
        <f t="shared" si="281"/>
        <v>0.75746565592382742</v>
      </c>
    </row>
    <row r="253" spans="1:66" x14ac:dyDescent="0.25">
      <c r="A253" t="s">
        <v>213</v>
      </c>
      <c r="B253" t="s">
        <v>315</v>
      </c>
      <c r="C253" t="s">
        <v>222</v>
      </c>
      <c r="D253" s="15">
        <v>44257</v>
      </c>
      <c r="E253" s="14">
        <f>VLOOKUP(A253,home!$A$2:$E$405,3,FALSE)</f>
        <v>1.25308641975309</v>
      </c>
      <c r="F253" s="14">
        <f>VLOOKUP(B253,home!$B$2:$E$405,3,FALSE)</f>
        <v>2.39</v>
      </c>
      <c r="G253" s="14">
        <f>VLOOKUP(C253,away!$B$2:$E$405,4,FALSE)</f>
        <v>1.38</v>
      </c>
      <c r="H253" s="14">
        <f>VLOOKUP(A253,away!$A$2:$E$405,3,FALSE)</f>
        <v>1.2160493827160499</v>
      </c>
      <c r="I253" s="14">
        <f>VLOOKUP(C253,away!$B$2:$E$405,3,FALSE)</f>
        <v>1.17</v>
      </c>
      <c r="J253" s="14">
        <f>VLOOKUP(B253,home!$B$2:$E$405,4,FALSE)</f>
        <v>0.06</v>
      </c>
      <c r="K253" s="16">
        <f t="shared" si="282"/>
        <v>4.1329296296296416</v>
      </c>
      <c r="L253" s="16">
        <f t="shared" si="283"/>
        <v>8.5366666666666702E-2</v>
      </c>
      <c r="M253" s="17">
        <f t="shared" si="228"/>
        <v>1.4723707984292912E-2</v>
      </c>
      <c r="N253" s="17">
        <f t="shared" si="229"/>
        <v>6.0852048986298694E-2</v>
      </c>
      <c r="O253" s="17">
        <f t="shared" si="230"/>
        <v>1.2569138715924722E-3</v>
      </c>
      <c r="P253" s="17">
        <f t="shared" si="231"/>
        <v>5.1947365817970343E-3</v>
      </c>
      <c r="Q253" s="17">
        <f t="shared" si="232"/>
        <v>0.12574861813957416</v>
      </c>
      <c r="R253" s="17">
        <f t="shared" si="233"/>
        <v>5.3649273752472053E-5</v>
      </c>
      <c r="S253" s="17">
        <f t="shared" si="234"/>
        <v>4.5819450139611488E-4</v>
      </c>
      <c r="T253" s="17">
        <f t="shared" si="235"/>
        <v>1.0734740368514985E-2</v>
      </c>
      <c r="U253" s="17">
        <f t="shared" si="236"/>
        <v>2.2172867309970355E-4</v>
      </c>
      <c r="V253" s="17">
        <f t="shared" si="237"/>
        <v>1.7961958892117113E-5</v>
      </c>
      <c r="W253" s="17">
        <f t="shared" si="238"/>
        <v>0.17323672993134312</v>
      </c>
      <c r="X253" s="17">
        <f t="shared" si="239"/>
        <v>1.4788642178472334E-2</v>
      </c>
      <c r="Y253" s="17">
        <f t="shared" si="240"/>
        <v>6.3122854365112776E-4</v>
      </c>
      <c r="Z253" s="17">
        <f t="shared" si="241"/>
        <v>1.5266198897786786E-6</v>
      </c>
      <c r="AA253" s="17">
        <f t="shared" si="242"/>
        <v>6.3094125756482382E-6</v>
      </c>
      <c r="AB253" s="17">
        <f t="shared" si="243"/>
        <v>1.3038179089727239E-5</v>
      </c>
      <c r="AC253" s="17">
        <f t="shared" si="244"/>
        <v>3.9607738857780769E-7</v>
      </c>
      <c r="AD253" s="17">
        <f t="shared" si="245"/>
        <v>0.17899380351834909</v>
      </c>
      <c r="AE253" s="17">
        <f t="shared" si="246"/>
        <v>1.5280104360349741E-2</v>
      </c>
      <c r="AF253" s="17">
        <f t="shared" si="247"/>
        <v>6.5220578778092848E-4</v>
      </c>
      <c r="AG253" s="17">
        <f t="shared" si="248"/>
        <v>1.8558878027855108E-5</v>
      </c>
      <c r="AH253" s="17">
        <f t="shared" si="249"/>
        <v>3.2580612814359963E-8</v>
      </c>
      <c r="AI253" s="17">
        <f t="shared" si="250"/>
        <v>1.3465338005195945E-7</v>
      </c>
      <c r="AJ253" s="17">
        <f t="shared" si="251"/>
        <v>2.7825647207326212E-7</v>
      </c>
      <c r="AK253" s="17">
        <f t="shared" si="252"/>
        <v>3.8333813935593263E-7</v>
      </c>
      <c r="AL253" s="17">
        <f t="shared" si="253"/>
        <v>5.58967266088872E-9</v>
      </c>
      <c r="AM253" s="17">
        <f t="shared" si="254"/>
        <v>0.14795375881621825</v>
      </c>
      <c r="AN253" s="17">
        <f t="shared" si="255"/>
        <v>1.2630319210944504E-2</v>
      </c>
      <c r="AO253" s="17">
        <f t="shared" si="256"/>
        <v>5.3910412498714823E-4</v>
      </c>
      <c r="AP253" s="17">
        <f t="shared" si="257"/>
        <v>1.534050737880098E-5</v>
      </c>
      <c r="AQ253" s="17">
        <f t="shared" si="258"/>
        <v>3.2739199497591087E-7</v>
      </c>
      <c r="AR253" s="17">
        <f t="shared" si="259"/>
        <v>5.5625966278383927E-10</v>
      </c>
      <c r="AS253" s="17">
        <f t="shared" si="260"/>
        <v>2.2989820420871221E-9</v>
      </c>
      <c r="AT253" s="17">
        <f t="shared" si="261"/>
        <v>4.7507654998641641E-9</v>
      </c>
      <c r="AU253" s="17">
        <f t="shared" si="262"/>
        <v>6.5448598326036258E-9</v>
      </c>
      <c r="AV253" s="17">
        <f t="shared" si="263"/>
        <v>6.7623612809851061E-9</v>
      </c>
      <c r="AW253" s="17">
        <f t="shared" si="264"/>
        <v>5.4781031990427464E-11</v>
      </c>
      <c r="AX253" s="17">
        <f t="shared" si="265"/>
        <v>0.10191374560443771</v>
      </c>
      <c r="AY253" s="17">
        <f t="shared" si="266"/>
        <v>8.7000367497655027E-3</v>
      </c>
      <c r="AZ253" s="17">
        <f t="shared" si="267"/>
        <v>3.7134656860249109E-4</v>
      </c>
      <c r="BA253" s="17">
        <f t="shared" si="268"/>
        <v>1.0566872913233121E-5</v>
      </c>
      <c r="BB253" s="17">
        <f t="shared" si="269"/>
        <v>2.2551467942325013E-7</v>
      </c>
      <c r="BC253" s="17">
        <f t="shared" si="270"/>
        <v>3.8502872933529589E-9</v>
      </c>
      <c r="BD253" s="17">
        <f t="shared" si="271"/>
        <v>7.9143388688300822E-12</v>
      </c>
      <c r="BE253" s="17">
        <f t="shared" si="272"/>
        <v>3.2709405609917387E-11</v>
      </c>
      <c r="BF253" s="17">
        <f t="shared" si="273"/>
        <v>6.7592835806400799E-11</v>
      </c>
      <c r="BG253" s="17">
        <f t="shared" si="274"/>
        <v>9.311881128498841E-11</v>
      </c>
      <c r="BH253" s="17">
        <f t="shared" si="275"/>
        <v>9.6213373558904923E-11</v>
      </c>
      <c r="BI253" s="17">
        <f t="shared" si="276"/>
        <v>7.952862046964464E-11</v>
      </c>
      <c r="BJ253" s="18">
        <f t="shared" si="277"/>
        <v>0.85307145590457123</v>
      </c>
      <c r="BK253" s="18">
        <f t="shared" si="278"/>
        <v>2.909503944320492E-2</v>
      </c>
      <c r="BL253" s="18">
        <f t="shared" si="279"/>
        <v>1.5524895290200231E-3</v>
      </c>
      <c r="BM253" s="18">
        <f t="shared" si="280"/>
        <v>0.66719079996439379</v>
      </c>
      <c r="BN253" s="18">
        <f t="shared" si="281"/>
        <v>0.20782967483730777</v>
      </c>
    </row>
    <row r="254" spans="1:66" x14ac:dyDescent="0.25">
      <c r="A254" t="s">
        <v>37</v>
      </c>
      <c r="B254" t="s">
        <v>229</v>
      </c>
      <c r="C254" t="s">
        <v>231</v>
      </c>
      <c r="D254" s="15">
        <v>44257</v>
      </c>
      <c r="E254" s="14">
        <f>VLOOKUP(A254,home!$A$2:$E$405,3,FALSE)</f>
        <v>1.77142857142857</v>
      </c>
      <c r="F254" s="14">
        <f>VLOOKUP(B254,home!$B$2:$E$405,3,FALSE)</f>
        <v>0.49</v>
      </c>
      <c r="G254" s="14">
        <f>VLOOKUP(C254,away!$B$2:$E$405,4,FALSE)</f>
        <v>0.94</v>
      </c>
      <c r="H254" s="14">
        <f>VLOOKUP(A254,away!$A$2:$E$405,3,FALSE)</f>
        <v>1.3142857142857101</v>
      </c>
      <c r="I254" s="14">
        <f>VLOOKUP(C254,away!$B$2:$E$405,3,FALSE)</f>
        <v>0.85</v>
      </c>
      <c r="J254" s="14">
        <f>VLOOKUP(B254,home!$B$2:$E$405,4,FALSE)</f>
        <v>0.56999999999999995</v>
      </c>
      <c r="K254" s="16">
        <f t="shared" si="282"/>
        <v>0.81591999999999931</v>
      </c>
      <c r="L254" s="16">
        <f t="shared" si="283"/>
        <v>0.63677142857142643</v>
      </c>
      <c r="M254" s="17">
        <f t="shared" ref="M254:M272" si="284">_xlfn.POISSON.DIST(0,K254,FALSE) * _xlfn.POISSON.DIST(0,L254,FALSE)</f>
        <v>0.23393980774541487</v>
      </c>
      <c r="N254" s="17">
        <f t="shared" ref="N254:N272" si="285">_xlfn.POISSON.DIST(1,K254,FALSE) * _xlfn.POISSON.DIST(0,L254,FALSE)</f>
        <v>0.19087616793563875</v>
      </c>
      <c r="O254" s="17">
        <f t="shared" ref="O254:O272" si="286">_xlfn.POISSON.DIST(0,K254,FALSE) * _xlfn.POISSON.DIST(1,L254,FALSE)</f>
        <v>0.14896618557777269</v>
      </c>
      <c r="P254" s="17">
        <f t="shared" ref="P254:P272" si="287">_xlfn.POISSON.DIST(1,K254,FALSE) * _xlfn.POISSON.DIST(1,L254,FALSE)</f>
        <v>0.12154449013661621</v>
      </c>
      <c r="Q254" s="17">
        <f t="shared" ref="Q254:Q272" si="288">_xlfn.POISSON.DIST(2,K254,FALSE) * _xlfn.POISSON.DIST(0,L254,FALSE)</f>
        <v>7.7869841471023118E-2</v>
      </c>
      <c r="R254" s="17">
        <f t="shared" ref="R254:R272" si="289">_xlfn.POISSON.DIST(0,K254,FALSE) * _xlfn.POISSON.DIST(2,L254,FALSE)</f>
        <v>4.742870539959726E-2</v>
      </c>
      <c r="S254" s="17">
        <f t="shared" ref="S254:S272" si="290">_xlfn.POISSON.DIST(2,K254,FALSE) * _xlfn.POISSON.DIST(2,L254,FALSE)</f>
        <v>1.5787248037160462E-2</v>
      </c>
      <c r="T254" s="17">
        <f t="shared" ref="T254:T272" si="291">_xlfn.POISSON.DIST(2,K254,FALSE) * _xlfn.POISSON.DIST(1,L254,FALSE)</f>
        <v>4.9585290196133905E-2</v>
      </c>
      <c r="U254" s="17">
        <f t="shared" ref="U254:U272" si="292">_xlfn.POISSON.DIST(1,K254,FALSE) * _xlfn.POISSON.DIST(2,L254,FALSE)</f>
        <v>3.8698029309639365E-2</v>
      </c>
      <c r="V254" s="17">
        <f t="shared" ref="V254:V272" si="293">_xlfn.POISSON.DIST(3,K254,FALSE) * _xlfn.POISSON.DIST(3,L254,FALSE)</f>
        <v>9.1137071721797392E-4</v>
      </c>
      <c r="W254" s="17">
        <f t="shared" ref="W254:W272" si="294">_xlfn.POISSON.DIST(3,K254,FALSE) * _xlfn.POISSON.DIST(0,L254,FALSE)</f>
        <v>2.1178520351012375E-2</v>
      </c>
      <c r="X254" s="17">
        <f t="shared" ref="X254:X272" si="295">_xlfn.POISSON.DIST(3,K254,FALSE) * _xlfn.POISSON.DIST(1,L254,FALSE)</f>
        <v>1.348587665894318E-2</v>
      </c>
      <c r="Y254" s="17">
        <f t="shared" ref="Y254:Y272" si="296">_xlfn.POISSON.DIST(3,K254,FALSE) * _xlfn.POISSON.DIST(2,L254,FALSE)</f>
        <v>4.2937104728266512E-3</v>
      </c>
      <c r="Z254" s="17">
        <f t="shared" ref="Z254:Z272" si="297">_xlfn.POISSON.DIST(0,K254,FALSE) * _xlfn.POISSON.DIST(3,L254,FALSE)</f>
        <v>1.0067081497531626E-2</v>
      </c>
      <c r="AA254" s="17">
        <f t="shared" ref="AA254:AA272" si="298">_xlfn.POISSON.DIST(1,K254,FALSE) * _xlfn.POISSON.DIST(3,L254,FALSE)</f>
        <v>8.2139331354659974E-3</v>
      </c>
      <c r="AB254" s="17">
        <f t="shared" ref="AB254:AB272" si="299">_xlfn.POISSON.DIST(2,K254,FALSE) * _xlfn.POISSON.DIST(3,L254,FALSE)</f>
        <v>3.3509561619447055E-3</v>
      </c>
      <c r="AC254" s="17">
        <f t="shared" ref="AC254:AC272" si="300">_xlfn.POISSON.DIST(4,K254,FALSE) * _xlfn.POISSON.DIST(4,L254,FALSE)</f>
        <v>2.9594174837445951E-5</v>
      </c>
      <c r="AD254" s="17">
        <f t="shared" ref="AD254:AD272" si="301">_xlfn.POISSON.DIST(4,K254,FALSE) * _xlfn.POISSON.DIST(0,L254,FALSE)</f>
        <v>4.3199945811995006E-3</v>
      </c>
      <c r="AE254" s="17">
        <f t="shared" ref="AE254:AE272" si="302">_xlfn.POISSON.DIST(4,K254,FALSE) * _xlfn.POISSON.DIST(1,L254,FALSE)</f>
        <v>2.7508491208912272E-3</v>
      </c>
      <c r="AF254" s="17">
        <f t="shared" ref="AF254:AF272" si="303">_xlfn.POISSON.DIST(4,K254,FALSE) * _xlfn.POISSON.DIST(2,L254,FALSE)</f>
        <v>8.758310622471794E-4</v>
      </c>
      <c r="AG254" s="17">
        <f t="shared" ref="AG254:AG272" si="304">_xlfn.POISSON.DIST(4,K254,FALSE) * _xlfn.POISSON.DIST(3,L254,FALSE)</f>
        <v>1.8590139889812214E-4</v>
      </c>
      <c r="AH254" s="17">
        <f t="shared" ref="AH254:AH272" si="305">_xlfn.POISSON.DIST(0,K254,FALSE) * _xlfn.POISSON.DIST(4,L254,FALSE)</f>
        <v>1.6026074666820468E-3</v>
      </c>
      <c r="AI254" s="17">
        <f t="shared" ref="AI254:AI272" si="306">_xlfn.POISSON.DIST(1,K254,FALSE) * _xlfn.POISSON.DIST(4,L254,FALSE)</f>
        <v>1.3075994842152146E-3</v>
      </c>
      <c r="AJ254" s="17">
        <f t="shared" ref="AJ254:AJ272" si="307">_xlfn.POISSON.DIST(2,K254,FALSE) * _xlfn.POISSON.DIST(4,L254,FALSE)</f>
        <v>5.3344828558043848E-4</v>
      </c>
      <c r="AK254" s="17">
        <f t="shared" ref="AK254:AK272" si="308">_xlfn.POISSON.DIST(3,K254,FALSE) * _xlfn.POISSON.DIST(4,L254,FALSE)</f>
        <v>1.4508370839026366E-4</v>
      </c>
      <c r="AL254" s="17">
        <f t="shared" ref="AL254:AL272" si="309">_xlfn.POISSON.DIST(5,K254,FALSE) * _xlfn.POISSON.DIST(5,L254,FALSE)</f>
        <v>6.1503152050901823E-7</v>
      </c>
      <c r="AM254" s="17">
        <f t="shared" ref="AM254:AM272" si="310">_xlfn.POISSON.DIST(5,K254,FALSE) * _xlfn.POISSON.DIST(0,L254,FALSE)</f>
        <v>7.0495399573845894E-4</v>
      </c>
      <c r="AN254" s="17">
        <f t="shared" ref="AN254:AN272" si="311">_xlfn.POISSON.DIST(5,K254,FALSE) * _xlfn.POISSON.DIST(1,L254,FALSE)</f>
        <v>4.4889456294351383E-4</v>
      </c>
      <c r="AO254" s="17">
        <f t="shared" ref="AO254:AO272" si="312">_xlfn.POISSON.DIST(5,K254,FALSE) * _xlfn.POISSON.DIST(2,L254,FALSE)</f>
        <v>1.4292161606174365E-4</v>
      </c>
      <c r="AP254" s="17">
        <f t="shared" ref="AP254:AP272" si="313">_xlfn.POISSON.DIST(5,K254,FALSE) * _xlfn.POISSON.DIST(3,L254,FALSE)</f>
        <v>3.0336133877791149E-5</v>
      </c>
      <c r="AQ254" s="17">
        <f t="shared" ref="AQ254:AQ272" si="314">_xlfn.POISSON.DIST(5,K254,FALSE) * _xlfn.POISSON.DIST(4,L254,FALSE)</f>
        <v>4.8292958266737778E-6</v>
      </c>
      <c r="AR254" s="17">
        <f t="shared" ref="AR254:AR272" si="315">_xlfn.POISSON.DIST(0,K254,FALSE) * _xlfn.POISSON.DIST(5,L254,FALSE)</f>
        <v>2.0409892919967244E-4</v>
      </c>
      <c r="AS254" s="17">
        <f t="shared" ref="AS254:AS272" si="316">_xlfn.POISSON.DIST(1,K254,FALSE) * _xlfn.POISSON.DIST(5,L254,FALSE)</f>
        <v>1.665283983125966E-4</v>
      </c>
      <c r="AT254" s="17">
        <f t="shared" ref="AT254:AT272" si="317">_xlfn.POISSON.DIST(2,K254,FALSE) * _xlfn.POISSON.DIST(5,L254,FALSE)</f>
        <v>6.7936925375606852E-5</v>
      </c>
      <c r="AU254" s="17">
        <f t="shared" ref="AU254:AU272" si="318">_xlfn.POISSON.DIST(3,K254,FALSE) * _xlfn.POISSON.DIST(5,L254,FALSE)</f>
        <v>1.8477032050821696E-5</v>
      </c>
      <c r="AV254" s="17">
        <f t="shared" ref="AV254:AV272" si="319">_xlfn.POISSON.DIST(4,K254,FALSE) * _xlfn.POISSON.DIST(5,L254,FALSE)</f>
        <v>3.7689449977266061E-6</v>
      </c>
      <c r="AW254" s="17">
        <f t="shared" ref="AW254:AW272" si="320">_xlfn.POISSON.DIST(6,K254,FALSE) * _xlfn.POISSON.DIST(6,L254,FALSE)</f>
        <v>8.8761783662135566E-9</v>
      </c>
      <c r="AX254" s="17">
        <f t="shared" ref="AX254:AX272" si="321">_xlfn.POISSON.DIST(6,K254,FALSE) * _xlfn.POISSON.DIST(0,L254,FALSE)</f>
        <v>9.586434403382045E-5</v>
      </c>
      <c r="AY254" s="17">
        <f t="shared" ref="AY254:AY272" si="322">_xlfn.POISSON.DIST(6,K254,FALSE) * _xlfn.POISSON.DIST(1,L254,FALSE)</f>
        <v>6.1043675299478559E-5</v>
      </c>
      <c r="AZ254" s="17">
        <f t="shared" ref="AZ254:AZ272" si="323">_xlfn.POISSON.DIST(6,K254,FALSE) * _xlfn.POISSON.DIST(2,L254,FALSE)</f>
        <v>1.9435434162849626E-5</v>
      </c>
      <c r="BA254" s="17">
        <f t="shared" ref="BA254:BA272" si="324">_xlfn.POISSON.DIST(6,K254,FALSE) * _xlfn.POISSON.DIST(3,L254,FALSE)</f>
        <v>4.1253097255945542E-6</v>
      </c>
      <c r="BB254" s="17">
        <f t="shared" ref="BB254:BB272" si="325">_xlfn.POISSON.DIST(6,K254,FALSE) * _xlfn.POISSON.DIST(4,L254,FALSE)</f>
        <v>6.5671984181661067E-7</v>
      </c>
      <c r="BC254" s="17">
        <f t="shared" ref="BC254:BC272" si="326">_xlfn.POISSON.DIST(6,K254,FALSE) * _xlfn.POISSON.DIST(5,L254,FALSE)</f>
        <v>8.363608636895293E-8</v>
      </c>
      <c r="BD254" s="17">
        <f t="shared" ref="BD254:BD272" si="327">_xlfn.POISSON.DIST(0,K254,FALSE) * _xlfn.POISSON.DIST(6,L254,FALSE)</f>
        <v>2.1660727786062297E-5</v>
      </c>
      <c r="BE254" s="17">
        <f t="shared" ref="BE254:BE272" si="328">_xlfn.POISSON.DIST(1,K254,FALSE) * _xlfn.POISSON.DIST(6,L254,FALSE)</f>
        <v>1.7673421015203936E-5</v>
      </c>
      <c r="BF254" s="17">
        <f t="shared" ref="BF254:BF272" si="329">_xlfn.POISSON.DIST(2,K254,FALSE) * _xlfn.POISSON.DIST(6,L254,FALSE)</f>
        <v>7.2100488373625907E-6</v>
      </c>
      <c r="BG254" s="17">
        <f t="shared" ref="BG254:BG272" si="330">_xlfn.POISSON.DIST(3,K254,FALSE) * _xlfn.POISSON.DIST(6,L254,FALSE)</f>
        <v>1.9609410157936266E-6</v>
      </c>
      <c r="BH254" s="17">
        <f t="shared" ref="BH254:BH272" si="331">_xlfn.POISSON.DIST(4,K254,FALSE) * _xlfn.POISSON.DIST(6,L254,FALSE)</f>
        <v>3.999927484015836E-7</v>
      </c>
      <c r="BI254" s="17">
        <f t="shared" ref="BI254:BI272" si="332">_xlfn.POISSON.DIST(5,K254,FALSE) * _xlfn.POISSON.DIST(6,L254,FALSE)</f>
        <v>6.5272416655163988E-8</v>
      </c>
      <c r="BJ254" s="18">
        <f t="shared" ref="BJ254:BJ272" si="333">SUM(N254,Q254,T254,W254,X254,Y254,AD254,AE254,AF254,AG254,AM254,AN254,AO254,AP254,AQ254,AX254,AY254,AZ254,BA254,BB254,BC254)</f>
        <v>0.36693512797241218</v>
      </c>
      <c r="BK254" s="18">
        <f t="shared" ref="BK254:BK272" si="334">SUM(M254,P254,S254,V254,AC254,AL254,AY254)</f>
        <v>0.37227416951806691</v>
      </c>
      <c r="BL254" s="18">
        <f t="shared" ref="BL254:BL272" si="335">SUM(O254,R254,U254,AA254,AB254,AH254,AI254,AJ254,AK254,AR254,AS254,AT254,AU254,AV254,BD254,BE254,BF254,BG254,BH254,BI254)</f>
        <v>0.25075632916304391</v>
      </c>
      <c r="BM254" s="18">
        <f t="shared" ref="BM254:BM272" si="336">SUM(S254:BI254)</f>
        <v>0.17934647508587057</v>
      </c>
      <c r="BN254" s="18">
        <f t="shared" ref="BN254:BN272" si="337">SUM(M254:R254)</f>
        <v>0.82062519826606284</v>
      </c>
    </row>
    <row r="255" spans="1:66" x14ac:dyDescent="0.25">
      <c r="A255" t="s">
        <v>37</v>
      </c>
      <c r="B255" t="s">
        <v>39</v>
      </c>
      <c r="C255" t="s">
        <v>230</v>
      </c>
      <c r="D255" s="15">
        <v>44257</v>
      </c>
      <c r="E255" s="14">
        <f>VLOOKUP(A255,home!$A$2:$E$405,3,FALSE)</f>
        <v>1.77142857142857</v>
      </c>
      <c r="F255" s="14">
        <f>VLOOKUP(B255,home!$B$2:$E$405,3,FALSE)</f>
        <v>1.1299999999999999</v>
      </c>
      <c r="G255" s="14">
        <f>VLOOKUP(C255,away!$B$2:$E$405,4,FALSE)</f>
        <v>0.92</v>
      </c>
      <c r="H255" s="14">
        <f>VLOOKUP(A255,away!$A$2:$E$405,3,FALSE)</f>
        <v>1.3142857142857101</v>
      </c>
      <c r="I255" s="14">
        <f>VLOOKUP(C255,away!$B$2:$E$405,3,FALSE)</f>
        <v>1.1299999999999999</v>
      </c>
      <c r="J255" s="14">
        <f>VLOOKUP(B255,home!$B$2:$E$405,4,FALSE)</f>
        <v>0.76</v>
      </c>
      <c r="K255" s="16">
        <f t="shared" si="282"/>
        <v>1.8415771428571415</v>
      </c>
      <c r="L255" s="16">
        <f t="shared" si="283"/>
        <v>1.1287085714285676</v>
      </c>
      <c r="M255" s="17">
        <f t="shared" si="284"/>
        <v>5.1288654337066378E-2</v>
      </c>
      <c r="N255" s="17">
        <f t="shared" si="285"/>
        <v>9.4452013515042219E-2</v>
      </c>
      <c r="O255" s="17">
        <f t="shared" si="286"/>
        <v>5.7889943767283791E-2</v>
      </c>
      <c r="P255" s="17">
        <f t="shared" si="287"/>
        <v>0.10660879724311506</v>
      </c>
      <c r="Q255" s="17">
        <f t="shared" si="288"/>
        <v>8.6970334593067813E-2</v>
      </c>
      <c r="R255" s="17">
        <f t="shared" si="289"/>
        <v>3.2670437864825506E-2</v>
      </c>
      <c r="S255" s="17">
        <f t="shared" si="290"/>
        <v>5.5399365593268309E-2</v>
      </c>
      <c r="T255" s="17">
        <f t="shared" si="291"/>
        <v>9.8164162115206108E-2</v>
      </c>
      <c r="U255" s="17">
        <f t="shared" si="292"/>
        <v>6.0165131618997114E-2</v>
      </c>
      <c r="V255" s="17">
        <f t="shared" si="293"/>
        <v>1.2794815301895962E-2</v>
      </c>
      <c r="W255" s="17">
        <f t="shared" si="294"/>
        <v>5.3387526764410477E-2</v>
      </c>
      <c r="X255" s="17">
        <f t="shared" si="295"/>
        <v>6.0258959066362167E-2</v>
      </c>
      <c r="Y255" s="17">
        <f t="shared" si="296"/>
        <v>3.4007401801783091E-2</v>
      </c>
      <c r="Z255" s="17">
        <f t="shared" si="297"/>
        <v>1.2291801083450994E-2</v>
      </c>
      <c r="AA255" s="17">
        <f t="shared" si="298"/>
        <v>2.2636299919829996E-2</v>
      </c>
      <c r="AB255" s="17">
        <f t="shared" si="299"/>
        <v>2.0843246265608937E-2</v>
      </c>
      <c r="AC255" s="17">
        <f t="shared" si="300"/>
        <v>1.6622095665136478E-3</v>
      </c>
      <c r="AD255" s="17">
        <f t="shared" si="301"/>
        <v>2.457931225075307E-2</v>
      </c>
      <c r="AE255" s="17">
        <f t="shared" si="302"/>
        <v>2.7742880417244185E-2</v>
      </c>
      <c r="AF255" s="17">
        <f t="shared" si="303"/>
        <v>1.5656813461530635E-2</v>
      </c>
      <c r="AG255" s="17">
        <f t="shared" si="304"/>
        <v>5.8906598517626044E-3</v>
      </c>
      <c r="AH255" s="17">
        <f t="shared" si="305"/>
        <v>3.468465310296525E-3</v>
      </c>
      <c r="AI255" s="17">
        <f t="shared" si="306"/>
        <v>6.3874464362349819E-3</v>
      </c>
      <c r="AJ255" s="17">
        <f t="shared" si="307"/>
        <v>5.8814876790973265E-3</v>
      </c>
      <c r="AK255" s="17">
        <f t="shared" si="308"/>
        <v>3.6104044252738446E-3</v>
      </c>
      <c r="AL255" s="17">
        <f t="shared" si="309"/>
        <v>1.3820301190780308E-4</v>
      </c>
      <c r="AM255" s="17">
        <f t="shared" si="310"/>
        <v>9.0529399256270779E-3</v>
      </c>
      <c r="AN255" s="17">
        <f t="shared" si="311"/>
        <v>1.0218130890683181E-2</v>
      </c>
      <c r="AO255" s="17">
        <f t="shared" si="312"/>
        <v>5.7666459601465664E-3</v>
      </c>
      <c r="AP255" s="17">
        <f t="shared" si="313"/>
        <v>2.1696209078704504E-3</v>
      </c>
      <c r="AQ255" s="17">
        <f t="shared" si="314"/>
        <v>6.1221742886600247E-4</v>
      </c>
      <c r="AR255" s="17">
        <f t="shared" si="315"/>
        <v>7.8297730508686573E-4</v>
      </c>
      <c r="AS255" s="17">
        <f t="shared" si="316"/>
        <v>1.4419131084238543E-3</v>
      </c>
      <c r="AT255" s="17">
        <f t="shared" si="317"/>
        <v>1.3276971112297312E-3</v>
      </c>
      <c r="AU255" s="17">
        <f t="shared" si="318"/>
        <v>8.150188842260429E-4</v>
      </c>
      <c r="AV255" s="17">
        <f t="shared" si="319"/>
        <v>3.7523003704690309E-4</v>
      </c>
      <c r="AW255" s="17">
        <f t="shared" si="320"/>
        <v>7.9797033440258932E-6</v>
      </c>
      <c r="AX255" s="17">
        <f t="shared" si="321"/>
        <v>2.7786145404489408E-3</v>
      </c>
      <c r="AY255" s="17">
        <f t="shared" si="322"/>
        <v>3.1362460485007695E-3</v>
      </c>
      <c r="AZ255" s="17">
        <f t="shared" si="323"/>
        <v>1.769953898525897E-3</v>
      </c>
      <c r="BA255" s="17">
        <f t="shared" si="324"/>
        <v>6.6592071209986309E-4</v>
      </c>
      <c r="BB255" s="17">
        <f t="shared" si="325"/>
        <v>1.8790760390973287E-4</v>
      </c>
      <c r="BC255" s="17">
        <f t="shared" si="326"/>
        <v>4.2418584633903883E-5</v>
      </c>
      <c r="BD255" s="17">
        <f t="shared" si="327"/>
        <v>1.4729219924759741E-4</v>
      </c>
      <c r="BE255" s="17">
        <f t="shared" si="328"/>
        <v>2.7124994745553524E-4</v>
      </c>
      <c r="BF255" s="17">
        <f t="shared" si="329"/>
        <v>2.4976385161765727E-4</v>
      </c>
      <c r="BG255" s="17">
        <f t="shared" si="330"/>
        <v>1.5331980008368009E-4</v>
      </c>
      <c r="BH255" s="17">
        <f t="shared" si="331"/>
        <v>7.0587559845382964E-5</v>
      </c>
      <c r="BI255" s="17">
        <f t="shared" si="332"/>
        <v>2.5998487356263579E-5</v>
      </c>
      <c r="BJ255" s="18">
        <f t="shared" si="333"/>
        <v>0.5375106803384746</v>
      </c>
      <c r="BK255" s="18">
        <f t="shared" si="334"/>
        <v>0.23102829110226791</v>
      </c>
      <c r="BL255" s="18">
        <f t="shared" si="335"/>
        <v>0.2192139115790675</v>
      </c>
      <c r="BM255" s="18">
        <f t="shared" si="336"/>
        <v>0.56703623643770373</v>
      </c>
      <c r="BN255" s="18">
        <f t="shared" si="337"/>
        <v>0.42988018132040073</v>
      </c>
    </row>
    <row r="256" spans="1:66" x14ac:dyDescent="0.25">
      <c r="A256" t="s">
        <v>40</v>
      </c>
      <c r="B256" t="s">
        <v>235</v>
      </c>
      <c r="C256" t="s">
        <v>335</v>
      </c>
      <c r="D256" s="15">
        <v>44257</v>
      </c>
      <c r="E256" s="14">
        <f>VLOOKUP(A256,home!$A$2:$E$405,3,FALSE)</f>
        <v>1.5125</v>
      </c>
      <c r="F256" s="14">
        <f>VLOOKUP(B256,home!$B$2:$E$405,3,FALSE)</f>
        <v>0.54</v>
      </c>
      <c r="G256" s="14">
        <f>VLOOKUP(C256,away!$B$2:$E$405,4,FALSE)</f>
        <v>1.2</v>
      </c>
      <c r="H256" s="14">
        <f>VLOOKUP(A256,away!$A$2:$E$405,3,FALSE)</f>
        <v>1.1875</v>
      </c>
      <c r="I256" s="14">
        <f>VLOOKUP(C256,away!$B$2:$E$405,3,FALSE)</f>
        <v>0.66</v>
      </c>
      <c r="J256" s="14">
        <f>VLOOKUP(B256,home!$B$2:$E$405,4,FALSE)</f>
        <v>0.92</v>
      </c>
      <c r="K256" s="16">
        <f t="shared" si="282"/>
        <v>0.98009999999999997</v>
      </c>
      <c r="L256" s="16">
        <f t="shared" si="283"/>
        <v>0.72105000000000008</v>
      </c>
      <c r="M256" s="17">
        <f t="shared" si="284"/>
        <v>0.1824735587532611</v>
      </c>
      <c r="N256" s="17">
        <f t="shared" si="285"/>
        <v>0.1788423349340712</v>
      </c>
      <c r="O256" s="17">
        <f t="shared" si="286"/>
        <v>0.13157255953903893</v>
      </c>
      <c r="P256" s="17">
        <f t="shared" si="287"/>
        <v>0.12895426560421205</v>
      </c>
      <c r="Q256" s="17">
        <f t="shared" si="288"/>
        <v>8.7641686234441588E-2</v>
      </c>
      <c r="R256" s="17">
        <f t="shared" si="289"/>
        <v>4.7435197027812015E-2</v>
      </c>
      <c r="S256" s="17">
        <f t="shared" si="290"/>
        <v>2.2783030499240037E-2</v>
      </c>
      <c r="T256" s="17">
        <f t="shared" si="291"/>
        <v>6.3194037859344104E-2</v>
      </c>
      <c r="U256" s="17">
        <f t="shared" si="292"/>
        <v>4.6491236606958551E-2</v>
      </c>
      <c r="V256" s="17">
        <f t="shared" si="293"/>
        <v>1.7889769810068487E-3</v>
      </c>
      <c r="W256" s="17">
        <f t="shared" si="294"/>
        <v>2.8632538892792068E-2</v>
      </c>
      <c r="X256" s="17">
        <f t="shared" si="295"/>
        <v>2.0645492168647722E-2</v>
      </c>
      <c r="Y256" s="17">
        <f t="shared" si="296"/>
        <v>7.4432160641017204E-3</v>
      </c>
      <c r="Z256" s="17">
        <f t="shared" si="297"/>
        <v>1.1401049605634619E-2</v>
      </c>
      <c r="AA256" s="17">
        <f t="shared" si="298"/>
        <v>1.1174168718482489E-2</v>
      </c>
      <c r="AB256" s="17">
        <f t="shared" si="299"/>
        <v>5.4759013804923434E-3</v>
      </c>
      <c r="AC256" s="17">
        <f t="shared" si="300"/>
        <v>7.9017000581068972E-5</v>
      </c>
      <c r="AD256" s="17">
        <f t="shared" si="301"/>
        <v>7.0156878422063754E-3</v>
      </c>
      <c r="AE256" s="17">
        <f t="shared" si="302"/>
        <v>5.0586617186229067E-3</v>
      </c>
      <c r="AF256" s="17">
        <f t="shared" si="303"/>
        <v>1.8237740161065237E-3</v>
      </c>
      <c r="AG256" s="17">
        <f t="shared" si="304"/>
        <v>4.3834408477120299E-4</v>
      </c>
      <c r="AH256" s="17">
        <f t="shared" si="305"/>
        <v>2.0551817045357103E-3</v>
      </c>
      <c r="AI256" s="17">
        <f t="shared" si="306"/>
        <v>2.0142835886154497E-3</v>
      </c>
      <c r="AJ256" s="17">
        <f t="shared" si="307"/>
        <v>9.870996726010009E-4</v>
      </c>
      <c r="AK256" s="17">
        <f t="shared" si="308"/>
        <v>3.2248546303874706E-4</v>
      </c>
      <c r="AL256" s="17">
        <f t="shared" si="309"/>
        <v>2.2336560649770853E-6</v>
      </c>
      <c r="AM256" s="17">
        <f t="shared" si="310"/>
        <v>1.3752151308292942E-3</v>
      </c>
      <c r="AN256" s="17">
        <f t="shared" si="311"/>
        <v>9.915988700844626E-4</v>
      </c>
      <c r="AO256" s="17">
        <f t="shared" si="312"/>
        <v>3.5749618263720089E-4</v>
      </c>
      <c r="AP256" s="17">
        <f t="shared" si="313"/>
        <v>8.5924207496851243E-5</v>
      </c>
      <c r="AQ256" s="17">
        <f t="shared" si="314"/>
        <v>1.5488912453901148E-5</v>
      </c>
      <c r="AR256" s="17">
        <f t="shared" si="315"/>
        <v>2.9637775361109493E-4</v>
      </c>
      <c r="AS256" s="17">
        <f t="shared" si="316"/>
        <v>2.9047983631423413E-4</v>
      </c>
      <c r="AT256" s="17">
        <f t="shared" si="317"/>
        <v>1.4234964378579041E-4</v>
      </c>
      <c r="AU256" s="17">
        <f t="shared" si="318"/>
        <v>4.650562862481773E-5</v>
      </c>
      <c r="AV256" s="17">
        <f t="shared" si="319"/>
        <v>1.1395041653795962E-5</v>
      </c>
      <c r="AW256" s="17">
        <f t="shared" si="320"/>
        <v>4.3847978036368243E-8</v>
      </c>
      <c r="AX256" s="17">
        <f t="shared" si="321"/>
        <v>2.2464139162096507E-4</v>
      </c>
      <c r="AY256" s="17">
        <f t="shared" si="322"/>
        <v>1.6197767542829687E-4</v>
      </c>
      <c r="AZ256" s="17">
        <f t="shared" si="323"/>
        <v>5.8397001433786734E-5</v>
      </c>
      <c r="BA256" s="17">
        <f t="shared" si="324"/>
        <v>1.4035719294610643E-5</v>
      </c>
      <c r="BB256" s="17">
        <f t="shared" si="325"/>
        <v>2.5301138493447512E-6</v>
      </c>
      <c r="BC256" s="17">
        <f t="shared" si="326"/>
        <v>3.6486771821400673E-7</v>
      </c>
      <c r="BD256" s="17">
        <f t="shared" si="327"/>
        <v>3.5617196540213318E-5</v>
      </c>
      <c r="BE256" s="17">
        <f t="shared" si="328"/>
        <v>3.4908414329063075E-5</v>
      </c>
      <c r="BF256" s="17">
        <f t="shared" si="329"/>
        <v>1.710686844195736E-5</v>
      </c>
      <c r="BG256" s="17">
        <f t="shared" si="330"/>
        <v>5.5888139199874693E-6</v>
      </c>
      <c r="BH256" s="17">
        <f t="shared" si="331"/>
        <v>1.3693991307449293E-6</v>
      </c>
      <c r="BI256" s="17">
        <f t="shared" si="332"/>
        <v>2.6842961760862114E-7</v>
      </c>
      <c r="BJ256" s="18">
        <f t="shared" si="333"/>
        <v>0.40402344388795225</v>
      </c>
      <c r="BK256" s="18">
        <f t="shared" si="334"/>
        <v>0.33624306016979438</v>
      </c>
      <c r="BL256" s="18">
        <f t="shared" si="335"/>
        <v>0.24841008072754453</v>
      </c>
      <c r="BM256" s="18">
        <f t="shared" si="336"/>
        <v>0.24299609847063872</v>
      </c>
      <c r="BN256" s="18">
        <f t="shared" si="337"/>
        <v>0.75691960209283682</v>
      </c>
    </row>
    <row r="257" spans="1:66" x14ac:dyDescent="0.25">
      <c r="A257" t="s">
        <v>40</v>
      </c>
      <c r="B257" t="s">
        <v>42</v>
      </c>
      <c r="C257" t="s">
        <v>236</v>
      </c>
      <c r="D257" s="15">
        <v>44257</v>
      </c>
      <c r="E257" s="14">
        <f>VLOOKUP(A257,home!$A$2:$E$405,3,FALSE)</f>
        <v>1.5125</v>
      </c>
      <c r="F257" s="14">
        <f>VLOOKUP(B257,home!$B$2:$E$405,3,FALSE)</f>
        <v>1.32</v>
      </c>
      <c r="G257" s="14">
        <f>VLOOKUP(C257,away!$B$2:$E$405,4,FALSE)</f>
        <v>0.96</v>
      </c>
      <c r="H257" s="14">
        <f>VLOOKUP(A257,away!$A$2:$E$405,3,FALSE)</f>
        <v>1.1875</v>
      </c>
      <c r="I257" s="14">
        <f>VLOOKUP(C257,away!$B$2:$E$405,3,FALSE)</f>
        <v>0.84</v>
      </c>
      <c r="J257" s="14">
        <f>VLOOKUP(B257,home!$B$2:$E$405,4,FALSE)</f>
        <v>0.92</v>
      </c>
      <c r="K257" s="16">
        <f t="shared" si="282"/>
        <v>1.9166399999999999</v>
      </c>
      <c r="L257" s="16">
        <f t="shared" si="283"/>
        <v>0.91769999999999996</v>
      </c>
      <c r="M257" s="17">
        <f t="shared" si="284"/>
        <v>5.8757292852631593E-2</v>
      </c>
      <c r="N257" s="17">
        <f t="shared" si="285"/>
        <v>0.11261657777306779</v>
      </c>
      <c r="O257" s="17">
        <f t="shared" si="286"/>
        <v>5.3921567650860001E-2</v>
      </c>
      <c r="P257" s="17">
        <f t="shared" si="287"/>
        <v>0.1033482334223443</v>
      </c>
      <c r="Q257" s="17">
        <f t="shared" si="288"/>
        <v>0.10792271881148635</v>
      </c>
      <c r="R257" s="17">
        <f t="shared" si="289"/>
        <v>2.4741911316597111E-2</v>
      </c>
      <c r="S257" s="17">
        <f t="shared" si="290"/>
        <v>4.5444815583607169E-2</v>
      </c>
      <c r="T257" s="17">
        <f t="shared" si="291"/>
        <v>9.9040679053301009E-2</v>
      </c>
      <c r="U257" s="17">
        <f t="shared" si="292"/>
        <v>4.742133690584268E-2</v>
      </c>
      <c r="V257" s="17">
        <f t="shared" si="293"/>
        <v>8.8814344583188088E-3</v>
      </c>
      <c r="W257" s="17">
        <f t="shared" si="294"/>
        <v>6.8949666594282394E-2</v>
      </c>
      <c r="X257" s="17">
        <f t="shared" si="295"/>
        <v>6.3275109033572946E-2</v>
      </c>
      <c r="Y257" s="17">
        <f t="shared" si="296"/>
        <v>2.9033783780054945E-2</v>
      </c>
      <c r="Z257" s="17">
        <f t="shared" si="297"/>
        <v>7.5685506717470576E-3</v>
      </c>
      <c r="AA257" s="17">
        <f t="shared" si="298"/>
        <v>1.4506186959497278E-2</v>
      </c>
      <c r="AB257" s="17">
        <f t="shared" si="299"/>
        <v>1.3901569087025435E-2</v>
      </c>
      <c r="AC257" s="17">
        <f t="shared" si="300"/>
        <v>9.7634748488339669E-4</v>
      </c>
      <c r="AD257" s="17">
        <f t="shared" si="301"/>
        <v>3.3037922245316369E-2</v>
      </c>
      <c r="AE257" s="17">
        <f t="shared" si="302"/>
        <v>3.0318901244526825E-2</v>
      </c>
      <c r="AF257" s="17">
        <f t="shared" si="303"/>
        <v>1.3911827836051133E-2</v>
      </c>
      <c r="AG257" s="17">
        <f t="shared" si="304"/>
        <v>4.2556281350480422E-3</v>
      </c>
      <c r="AH257" s="17">
        <f t="shared" si="305"/>
        <v>1.7364147378655681E-3</v>
      </c>
      <c r="AI257" s="17">
        <f t="shared" si="306"/>
        <v>3.3280819431826614E-3</v>
      </c>
      <c r="AJ257" s="17">
        <f t="shared" si="307"/>
        <v>3.1893674877908089E-3</v>
      </c>
      <c r="AK257" s="17">
        <f t="shared" si="308"/>
        <v>2.0376231005997921E-3</v>
      </c>
      <c r="AL257" s="17">
        <f t="shared" si="309"/>
        <v>6.8691924266915116E-5</v>
      </c>
      <c r="AM257" s="17">
        <f t="shared" si="310"/>
        <v>1.2664360658452624E-2</v>
      </c>
      <c r="AN257" s="17">
        <f t="shared" si="311"/>
        <v>1.1622083776261971E-2</v>
      </c>
      <c r="AO257" s="17">
        <f t="shared" si="312"/>
        <v>5.3327931407378057E-3</v>
      </c>
      <c r="AP257" s="17">
        <f t="shared" si="313"/>
        <v>1.6313014217516949E-3</v>
      </c>
      <c r="AQ257" s="17">
        <f t="shared" si="314"/>
        <v>3.7426132868538249E-4</v>
      </c>
      <c r="AR257" s="17">
        <f t="shared" si="315"/>
        <v>3.1870156098784646E-4</v>
      </c>
      <c r="AS257" s="17">
        <f t="shared" si="316"/>
        <v>6.108361598517459E-4</v>
      </c>
      <c r="AT257" s="17">
        <f t="shared" si="317"/>
        <v>5.8537650870912525E-4</v>
      </c>
      <c r="AU257" s="17">
        <f t="shared" si="318"/>
        <v>3.7398534388408588E-4</v>
      </c>
      <c r="AV257" s="17">
        <f t="shared" si="319"/>
        <v>1.7919881737549868E-4</v>
      </c>
      <c r="AW257" s="17">
        <f t="shared" si="320"/>
        <v>3.3561739406225807E-6</v>
      </c>
      <c r="AX257" s="17">
        <f t="shared" si="321"/>
        <v>4.0455033687361031E-3</v>
      </c>
      <c r="AY257" s="17">
        <f t="shared" si="322"/>
        <v>3.7125584414891212E-3</v>
      </c>
      <c r="AZ257" s="17">
        <f t="shared" si="323"/>
        <v>1.7035074408772832E-3</v>
      </c>
      <c r="BA257" s="17">
        <f t="shared" si="324"/>
        <v>5.2110292616436098E-4</v>
      </c>
      <c r="BB257" s="17">
        <f t="shared" si="325"/>
        <v>1.1955403883525848E-4</v>
      </c>
      <c r="BC257" s="17">
        <f t="shared" si="326"/>
        <v>2.1942948287823348E-5</v>
      </c>
      <c r="BD257" s="17">
        <f t="shared" si="327"/>
        <v>4.8745403753091102E-5</v>
      </c>
      <c r="BE257" s="17">
        <f t="shared" si="328"/>
        <v>9.3427390649324519E-5</v>
      </c>
      <c r="BF257" s="17">
        <f t="shared" si="329"/>
        <v>8.9533337007060684E-5</v>
      </c>
      <c r="BG257" s="17">
        <f t="shared" si="330"/>
        <v>5.7201058347070925E-5</v>
      </c>
      <c r="BH257" s="17">
        <f t="shared" si="331"/>
        <v>2.740845911758252E-5</v>
      </c>
      <c r="BI257" s="17">
        <f t="shared" si="332"/>
        <v>1.0506429816624665E-5</v>
      </c>
      <c r="BJ257" s="18">
        <f t="shared" si="333"/>
        <v>0.60411178399698717</v>
      </c>
      <c r="BK257" s="18">
        <f t="shared" si="334"/>
        <v>0.22118937416754131</v>
      </c>
      <c r="BL257" s="18">
        <f t="shared" si="335"/>
        <v>0.16717897965876041</v>
      </c>
      <c r="BM257" s="18">
        <f t="shared" si="336"/>
        <v>0.53503118440050024</v>
      </c>
      <c r="BN257" s="18">
        <f t="shared" si="337"/>
        <v>0.46130830182698712</v>
      </c>
    </row>
    <row r="258" spans="1:66" x14ac:dyDescent="0.25">
      <c r="A258" t="s">
        <v>40</v>
      </c>
      <c r="B258" t="s">
        <v>237</v>
      </c>
      <c r="C258" t="s">
        <v>339</v>
      </c>
      <c r="D258" s="15">
        <v>44257</v>
      </c>
      <c r="E258" s="14">
        <f>VLOOKUP(A258,home!$A$2:$E$405,3,FALSE)</f>
        <v>1.5125</v>
      </c>
      <c r="F258" s="14">
        <f>VLOOKUP(B258,home!$B$2:$E$405,3,FALSE)</f>
        <v>0.48</v>
      </c>
      <c r="G258" s="14">
        <f>VLOOKUP(C258,away!$B$2:$E$405,4,FALSE)</f>
        <v>0.78</v>
      </c>
      <c r="H258" s="14">
        <f>VLOOKUP(A258,away!$A$2:$E$405,3,FALSE)</f>
        <v>1.1875</v>
      </c>
      <c r="I258" s="14">
        <f>VLOOKUP(C258,away!$B$2:$E$405,3,FALSE)</f>
        <v>0.72</v>
      </c>
      <c r="J258" s="14">
        <f>VLOOKUP(B258,home!$B$2:$E$405,4,FALSE)</f>
        <v>0.92</v>
      </c>
      <c r="K258" s="16">
        <f t="shared" si="282"/>
        <v>0.56628000000000001</v>
      </c>
      <c r="L258" s="16">
        <f t="shared" si="283"/>
        <v>0.78659999999999997</v>
      </c>
      <c r="M258" s="17">
        <f t="shared" si="284"/>
        <v>0.25849472278506663</v>
      </c>
      <c r="N258" s="17">
        <f t="shared" si="285"/>
        <v>0.14638039161872754</v>
      </c>
      <c r="O258" s="17">
        <f t="shared" si="286"/>
        <v>0.2033319489427334</v>
      </c>
      <c r="P258" s="17">
        <f t="shared" si="287"/>
        <v>0.11514281604729107</v>
      </c>
      <c r="Q258" s="17">
        <f t="shared" si="288"/>
        <v>4.144614408292651E-2</v>
      </c>
      <c r="R258" s="17">
        <f t="shared" si="289"/>
        <v>7.9970455519177031E-2</v>
      </c>
      <c r="S258" s="17">
        <f t="shared" si="290"/>
        <v>1.2822184476783273E-2</v>
      </c>
      <c r="T258" s="17">
        <f t="shared" si="291"/>
        <v>3.2601536935629991E-2</v>
      </c>
      <c r="U258" s="17">
        <f t="shared" si="292"/>
        <v>4.5285669551399572E-2</v>
      </c>
      <c r="V258" s="17">
        <f t="shared" si="293"/>
        <v>6.3460673506982154E-4</v>
      </c>
      <c r="W258" s="17">
        <f t="shared" si="294"/>
        <v>7.8233741570932075E-3</v>
      </c>
      <c r="X258" s="17">
        <f t="shared" si="295"/>
        <v>6.153866111969517E-3</v>
      </c>
      <c r="Y258" s="17">
        <f t="shared" si="296"/>
        <v>2.4203155418376105E-3</v>
      </c>
      <c r="Z258" s="17">
        <f t="shared" si="297"/>
        <v>2.0968253437128222E-2</v>
      </c>
      <c r="AA258" s="17">
        <f t="shared" si="298"/>
        <v>1.1873902556376969E-2</v>
      </c>
      <c r="AB258" s="17">
        <f t="shared" si="299"/>
        <v>3.3619767698125744E-3</v>
      </c>
      <c r="AC258" s="17">
        <f t="shared" si="300"/>
        <v>1.7667286823896074E-5</v>
      </c>
      <c r="AD258" s="17">
        <f t="shared" si="301"/>
        <v>1.1075550794196851E-3</v>
      </c>
      <c r="AE258" s="17">
        <f t="shared" si="302"/>
        <v>8.7120282547152421E-4</v>
      </c>
      <c r="AF258" s="17">
        <f t="shared" si="303"/>
        <v>3.4264407125795041E-4</v>
      </c>
      <c r="AG258" s="17">
        <f t="shared" si="304"/>
        <v>8.9841275483834606E-5</v>
      </c>
      <c r="AH258" s="17">
        <f t="shared" si="305"/>
        <v>4.1234070384112637E-3</v>
      </c>
      <c r="AI258" s="17">
        <f t="shared" si="306"/>
        <v>2.3350029377115305E-3</v>
      </c>
      <c r="AJ258" s="17">
        <f t="shared" si="307"/>
        <v>6.6113273178364262E-4</v>
      </c>
      <c r="AK258" s="17">
        <f t="shared" si="308"/>
        <v>1.2479541445148038E-4</v>
      </c>
      <c r="AL258" s="17">
        <f t="shared" si="309"/>
        <v>3.1478571553045523E-7</v>
      </c>
      <c r="AM258" s="17">
        <f t="shared" si="310"/>
        <v>1.2543725807475593E-4</v>
      </c>
      <c r="AN258" s="17">
        <f t="shared" si="311"/>
        <v>9.8668947201602998E-5</v>
      </c>
      <c r="AO258" s="17">
        <f t="shared" si="312"/>
        <v>3.8806496934390455E-5</v>
      </c>
      <c r="AP258" s="17">
        <f t="shared" si="313"/>
        <v>1.0175063496197178E-5</v>
      </c>
      <c r="AQ258" s="17">
        <f t="shared" si="314"/>
        <v>2.0009262365271747E-6</v>
      </c>
      <c r="AR258" s="17">
        <f t="shared" si="315"/>
        <v>6.4869439528286027E-4</v>
      </c>
      <c r="AS258" s="17">
        <f t="shared" si="316"/>
        <v>3.6734266216077808E-4</v>
      </c>
      <c r="AT258" s="17">
        <f t="shared" si="317"/>
        <v>1.040094013642027E-4</v>
      </c>
      <c r="AU258" s="17">
        <f t="shared" si="318"/>
        <v>1.9632814601506899E-5</v>
      </c>
      <c r="AV258" s="17">
        <f t="shared" si="319"/>
        <v>2.7794175631353312E-6</v>
      </c>
      <c r="AW258" s="17">
        <f t="shared" si="320"/>
        <v>3.894912281544304E-9</v>
      </c>
      <c r="AX258" s="17">
        <f t="shared" si="321"/>
        <v>1.1838768417095457E-5</v>
      </c>
      <c r="AY258" s="17">
        <f t="shared" si="322"/>
        <v>9.312375236887286E-6</v>
      </c>
      <c r="AZ258" s="17">
        <f t="shared" si="323"/>
        <v>3.662557180667769E-6</v>
      </c>
      <c r="BA258" s="17">
        <f t="shared" si="324"/>
        <v>9.6032249277108903E-7</v>
      </c>
      <c r="BB258" s="17">
        <f t="shared" si="325"/>
        <v>1.8884741820343463E-7</v>
      </c>
      <c r="BC258" s="17">
        <f t="shared" si="326"/>
        <v>2.9709475831764349E-8</v>
      </c>
      <c r="BD258" s="17">
        <f t="shared" si="327"/>
        <v>8.5043835221582927E-5</v>
      </c>
      <c r="BE258" s="17">
        <f t="shared" si="328"/>
        <v>4.8158623009277978E-5</v>
      </c>
      <c r="BF258" s="17">
        <f t="shared" si="329"/>
        <v>1.3635632518846965E-5</v>
      </c>
      <c r="BG258" s="17">
        <f t="shared" si="330"/>
        <v>2.5738619942575531E-6</v>
      </c>
      <c r="BH258" s="17">
        <f t="shared" si="331"/>
        <v>3.643816425270417E-7</v>
      </c>
      <c r="BI258" s="17">
        <f t="shared" si="332"/>
        <v>4.1268407306042655E-8</v>
      </c>
      <c r="BJ258" s="18">
        <f t="shared" si="333"/>
        <v>0.2395379529719823</v>
      </c>
      <c r="BK258" s="18">
        <f t="shared" si="334"/>
        <v>0.38712162449198717</v>
      </c>
      <c r="BL258" s="18">
        <f t="shared" si="335"/>
        <v>0.35236056775562374</v>
      </c>
      <c r="BM258" s="18">
        <f t="shared" si="336"/>
        <v>0.15521261118047458</v>
      </c>
      <c r="BN258" s="18">
        <f t="shared" si="337"/>
        <v>0.84476647899592217</v>
      </c>
    </row>
    <row r="259" spans="1:66" x14ac:dyDescent="0.25">
      <c r="A259" t="s">
        <v>40</v>
      </c>
      <c r="B259" t="s">
        <v>238</v>
      </c>
      <c r="C259" t="s">
        <v>320</v>
      </c>
      <c r="D259" s="15">
        <v>44257</v>
      </c>
      <c r="E259" s="14">
        <f>VLOOKUP(A259,home!$A$2:$E$405,3,FALSE)</f>
        <v>1.5125</v>
      </c>
      <c r="F259" s="14">
        <f>VLOOKUP(B259,home!$B$2:$E$405,3,FALSE)</f>
        <v>0.78</v>
      </c>
      <c r="G259" s="14">
        <f>VLOOKUP(C259,away!$B$2:$E$405,4,FALSE)</f>
        <v>1.1399999999999999</v>
      </c>
      <c r="H259" s="14">
        <f>VLOOKUP(A259,away!$A$2:$E$405,3,FALSE)</f>
        <v>1.1875</v>
      </c>
      <c r="I259" s="14">
        <f>VLOOKUP(C259,away!$B$2:$E$405,3,FALSE)</f>
        <v>1.38</v>
      </c>
      <c r="J259" s="14">
        <f>VLOOKUP(B259,home!$B$2:$E$405,4,FALSE)</f>
        <v>1.07</v>
      </c>
      <c r="K259" s="16">
        <f t="shared" si="282"/>
        <v>1.3449150000000001</v>
      </c>
      <c r="L259" s="16">
        <f t="shared" si="283"/>
        <v>1.7534624999999999</v>
      </c>
      <c r="M259" s="17">
        <f t="shared" si="284"/>
        <v>4.512235405267713E-2</v>
      </c>
      <c r="N259" s="17">
        <f t="shared" si="285"/>
        <v>6.068573080075626E-2</v>
      </c>
      <c r="O259" s="17">
        <f t="shared" si="286"/>
        <v>7.9120355743092369E-2</v>
      </c>
      <c r="P259" s="17">
        <f t="shared" si="287"/>
        <v>0.10641015324422108</v>
      </c>
      <c r="Q259" s="17">
        <f t="shared" si="288"/>
        <v>4.0808574819949567E-2</v>
      </c>
      <c r="R259" s="17">
        <f t="shared" si="289"/>
        <v>6.9367288391086065E-2</v>
      </c>
      <c r="S259" s="17">
        <f t="shared" si="290"/>
        <v>6.2735649276186259E-2</v>
      </c>
      <c r="T259" s="17">
        <f t="shared" si="291"/>
        <v>7.1556305625225816E-2</v>
      </c>
      <c r="U259" s="17">
        <f t="shared" si="292"/>
        <v>9.3293106666497511E-2</v>
      </c>
      <c r="V259" s="17">
        <f t="shared" si="293"/>
        <v>1.6438538659085008E-2</v>
      </c>
      <c r="W259" s="17">
        <f t="shared" si="294"/>
        <v>1.8294688134657493E-2</v>
      </c>
      <c r="X259" s="17">
        <f t="shared" si="295"/>
        <v>3.2079049593316866E-2</v>
      </c>
      <c r="Y259" s="17">
        <f t="shared" si="296"/>
        <v>2.8124705248760686E-2</v>
      </c>
      <c r="Z259" s="17">
        <f t="shared" si="297"/>
        <v>4.0544312973484903E-2</v>
      </c>
      <c r="AA259" s="17">
        <f t="shared" si="298"/>
        <v>5.4528654682734448E-2</v>
      </c>
      <c r="AB259" s="17">
        <f t="shared" si="299"/>
        <v>3.6668202806314908E-2</v>
      </c>
      <c r="AC259" s="17">
        <f t="shared" si="300"/>
        <v>2.4228947250045257E-3</v>
      </c>
      <c r="AD259" s="17">
        <f t="shared" si="301"/>
        <v>6.1512001231557182E-3</v>
      </c>
      <c r="AE259" s="17">
        <f t="shared" si="302"/>
        <v>1.0785898745948933E-2</v>
      </c>
      <c r="AF259" s="17">
        <f t="shared" si="303"/>
        <v>9.4563344899092402E-3</v>
      </c>
      <c r="AG259" s="17">
        <f t="shared" si="304"/>
        <v>5.5271093051708258E-3</v>
      </c>
      <c r="AH259" s="17">
        <f t="shared" si="305"/>
        <v>1.7773233096817324E-2</v>
      </c>
      <c r="AI259" s="17">
        <f t="shared" si="306"/>
        <v>2.3903487790406071E-2</v>
      </c>
      <c r="AJ259" s="17">
        <f t="shared" si="307"/>
        <v>1.6074079640816995E-2</v>
      </c>
      <c r="AK259" s="17">
        <f t="shared" si="308"/>
        <v>7.2060902733764639E-3</v>
      </c>
      <c r="AL259" s="17">
        <f t="shared" si="309"/>
        <v>2.2855243649864477E-4</v>
      </c>
      <c r="AM259" s="17">
        <f t="shared" si="310"/>
        <v>1.6545682627267938E-3</v>
      </c>
      <c r="AN259" s="17">
        <f t="shared" si="311"/>
        <v>2.9012234023815808E-3</v>
      </c>
      <c r="AO259" s="17">
        <f t="shared" si="312"/>
        <v>2.5435932200992563E-3</v>
      </c>
      <c r="AP259" s="17">
        <f t="shared" si="313"/>
        <v>1.4866984422327637E-3</v>
      </c>
      <c r="AQ259" s="17">
        <f t="shared" si="314"/>
        <v>6.5171749181589206E-4</v>
      </c>
      <c r="AR259" s="17">
        <f t="shared" si="315"/>
        <v>6.2329395478056097E-3</v>
      </c>
      <c r="AS259" s="17">
        <f t="shared" si="316"/>
        <v>8.3827738919369822E-3</v>
      </c>
      <c r="AT259" s="17">
        <f t="shared" si="317"/>
        <v>5.6370591744372145E-3</v>
      </c>
      <c r="AU259" s="17">
        <f t="shared" si="318"/>
        <v>2.5271218131960758E-3</v>
      </c>
      <c r="AV259" s="17">
        <f t="shared" si="319"/>
        <v>8.4969100834864975E-4</v>
      </c>
      <c r="AW259" s="17">
        <f t="shared" si="320"/>
        <v>1.4971822665256051E-5</v>
      </c>
      <c r="AX259" s="17">
        <f t="shared" si="321"/>
        <v>3.7087561251086722E-4</v>
      </c>
      <c r="AY259" s="17">
        <f t="shared" si="322"/>
        <v>6.5031647870233652E-4</v>
      </c>
      <c r="AZ259" s="17">
        <f t="shared" si="323"/>
        <v>5.7015277926829788E-4</v>
      </c>
      <c r="BA259" s="17">
        <f t="shared" si="324"/>
        <v>3.3324717257257922E-4</v>
      </c>
      <c r="BB259" s="17">
        <f t="shared" si="325"/>
        <v>1.460841050842616E-4</v>
      </c>
      <c r="BC259" s="17">
        <f t="shared" si="326"/>
        <v>5.1230600022262415E-5</v>
      </c>
      <c r="BD259" s="17">
        <f t="shared" si="327"/>
        <v>1.8215376269740159E-3</v>
      </c>
      <c r="BE259" s="17">
        <f t="shared" si="328"/>
        <v>2.4498132775817587E-3</v>
      </c>
      <c r="BF259" s="17">
        <f t="shared" si="329"/>
        <v>1.6473953121094358E-3</v>
      </c>
      <c r="BG259" s="17">
        <f t="shared" si="330"/>
        <v>7.3853555539522072E-4</v>
      </c>
      <c r="BH259" s="17">
        <f t="shared" si="331"/>
        <v>2.4831688662109073E-4</v>
      </c>
      <c r="BI259" s="17">
        <f t="shared" si="332"/>
        <v>6.6793021114000816E-5</v>
      </c>
      <c r="BJ259" s="18">
        <f t="shared" si="333"/>
        <v>0.29482930445426836</v>
      </c>
      <c r="BK259" s="18">
        <f t="shared" si="334"/>
        <v>0.23400845887237498</v>
      </c>
      <c r="BL259" s="18">
        <f t="shared" si="335"/>
        <v>0.42853647620666224</v>
      </c>
      <c r="BM259" s="18">
        <f t="shared" si="336"/>
        <v>0.59576875079897063</v>
      </c>
      <c r="BN259" s="18">
        <f t="shared" si="337"/>
        <v>0.40151445705178246</v>
      </c>
    </row>
    <row r="260" spans="1:66" x14ac:dyDescent="0.25">
      <c r="A260" t="s">
        <v>40</v>
      </c>
      <c r="B260" t="s">
        <v>232</v>
      </c>
      <c r="C260" t="s">
        <v>41</v>
      </c>
      <c r="D260" s="15">
        <v>44257</v>
      </c>
      <c r="E260" s="14">
        <f>VLOOKUP(A260,home!$A$2:$E$405,3,FALSE)</f>
        <v>1.5125</v>
      </c>
      <c r="F260" s="14">
        <f>VLOOKUP(B260,home!$B$2:$E$405,3,FALSE)</f>
        <v>1.02</v>
      </c>
      <c r="G260" s="14">
        <f>VLOOKUP(C260,away!$B$2:$E$405,4,FALSE)</f>
        <v>1.32</v>
      </c>
      <c r="H260" s="14">
        <f>VLOOKUP(A260,away!$A$2:$E$405,3,FALSE)</f>
        <v>1.1875</v>
      </c>
      <c r="I260" s="14">
        <f>VLOOKUP(C260,away!$B$2:$E$405,3,FALSE)</f>
        <v>0.36</v>
      </c>
      <c r="J260" s="14">
        <f>VLOOKUP(B260,home!$B$2:$E$405,4,FALSE)</f>
        <v>1</v>
      </c>
      <c r="K260" s="16">
        <f t="shared" si="282"/>
        <v>2.0364300000000002</v>
      </c>
      <c r="L260" s="16">
        <f t="shared" si="283"/>
        <v>0.42749999999999999</v>
      </c>
      <c r="M260" s="17">
        <f t="shared" si="284"/>
        <v>8.5099850513710287E-2</v>
      </c>
      <c r="N260" s="17">
        <f t="shared" si="285"/>
        <v>0.17329988858163506</v>
      </c>
      <c r="O260" s="17">
        <f t="shared" si="286"/>
        <v>3.6380186094611147E-2</v>
      </c>
      <c r="P260" s="17">
        <f t="shared" si="287"/>
        <v>7.4085702368648976E-2</v>
      </c>
      <c r="Q260" s="17">
        <f t="shared" si="288"/>
        <v>0.17645654605214961</v>
      </c>
      <c r="R260" s="17">
        <f t="shared" si="289"/>
        <v>7.7762647777231313E-3</v>
      </c>
      <c r="S260" s="17">
        <f t="shared" si="290"/>
        <v>1.612426832222158E-2</v>
      </c>
      <c r="T260" s="17">
        <f t="shared" si="291"/>
        <v>7.5435173437293945E-2</v>
      </c>
      <c r="U260" s="17">
        <f t="shared" si="292"/>
        <v>1.5835818881298716E-2</v>
      </c>
      <c r="V260" s="17">
        <f t="shared" si="293"/>
        <v>1.5597073276225307E-3</v>
      </c>
      <c r="W260" s="17">
        <f t="shared" si="294"/>
        <v>0.11978046802565968</v>
      </c>
      <c r="X260" s="17">
        <f t="shared" si="295"/>
        <v>5.1206150080969501E-2</v>
      </c>
      <c r="Y260" s="17">
        <f t="shared" si="296"/>
        <v>1.0945314579807231E-2</v>
      </c>
      <c r="Z260" s="17">
        <f t="shared" si="297"/>
        <v>1.1081177308255464E-3</v>
      </c>
      <c r="AA260" s="17">
        <f t="shared" si="298"/>
        <v>2.2566041905850674E-3</v>
      </c>
      <c r="AB260" s="17">
        <f t="shared" si="299"/>
        <v>2.2977082359165756E-3</v>
      </c>
      <c r="AC260" s="17">
        <f t="shared" si="300"/>
        <v>8.4865023380554635E-5</v>
      </c>
      <c r="AD260" s="17">
        <f t="shared" si="301"/>
        <v>6.098113462537353E-2</v>
      </c>
      <c r="AE260" s="17">
        <f t="shared" si="302"/>
        <v>2.6069435052347181E-2</v>
      </c>
      <c r="AF260" s="17">
        <f t="shared" si="303"/>
        <v>5.5723417424392097E-3</v>
      </c>
      <c r="AG260" s="17">
        <f t="shared" si="304"/>
        <v>7.9405869829758744E-4</v>
      </c>
      <c r="AH260" s="17">
        <f t="shared" si="305"/>
        <v>1.1843008248198025E-4</v>
      </c>
      <c r="AI260" s="17">
        <f t="shared" si="306"/>
        <v>2.4117457286877903E-4</v>
      </c>
      <c r="AJ260" s="17">
        <f t="shared" si="307"/>
        <v>2.4556756771358391E-4</v>
      </c>
      <c r="AK260" s="17">
        <f t="shared" si="308"/>
        <v>1.6669372063965793E-4</v>
      </c>
      <c r="AL260" s="17">
        <f t="shared" si="309"/>
        <v>2.9552507205249561E-6</v>
      </c>
      <c r="AM260" s="17">
        <f t="shared" si="310"/>
        <v>2.4836762397029883E-2</v>
      </c>
      <c r="AN260" s="17">
        <f t="shared" si="311"/>
        <v>1.0617715924730273E-2</v>
      </c>
      <c r="AO260" s="17">
        <f t="shared" si="312"/>
        <v>2.2695367789110957E-3</v>
      </c>
      <c r="AP260" s="17">
        <f t="shared" si="313"/>
        <v>3.2340899099483119E-4</v>
      </c>
      <c r="AQ260" s="17">
        <f t="shared" si="314"/>
        <v>3.4564335912572575E-5</v>
      </c>
      <c r="AR260" s="17">
        <f t="shared" si="315"/>
        <v>1.0125772052209316E-5</v>
      </c>
      <c r="AS260" s="17">
        <f t="shared" si="316"/>
        <v>2.0620425980280617E-5</v>
      </c>
      <c r="AT260" s="17">
        <f t="shared" si="317"/>
        <v>2.0996027039511435E-5</v>
      </c>
      <c r="AU260" s="17">
        <f t="shared" si="318"/>
        <v>1.4252313114690759E-5</v>
      </c>
      <c r="AV260" s="17">
        <f t="shared" si="319"/>
        <v>7.2559594990374247E-6</v>
      </c>
      <c r="AW260" s="17">
        <f t="shared" si="320"/>
        <v>7.1465664544483841E-8</v>
      </c>
      <c r="AX260" s="17">
        <f t="shared" si="321"/>
        <v>8.4297213413639348E-3</v>
      </c>
      <c r="AY260" s="17">
        <f t="shared" si="322"/>
        <v>3.6037058734330811E-3</v>
      </c>
      <c r="AZ260" s="17">
        <f t="shared" si="323"/>
        <v>7.7029213044632107E-4</v>
      </c>
      <c r="BA260" s="17">
        <f t="shared" si="324"/>
        <v>1.0976662858860077E-4</v>
      </c>
      <c r="BB260" s="17">
        <f t="shared" si="325"/>
        <v>1.1731308430406705E-5</v>
      </c>
      <c r="BC260" s="17">
        <f t="shared" si="326"/>
        <v>1.0030268707997736E-6</v>
      </c>
      <c r="BD260" s="17">
        <f t="shared" si="327"/>
        <v>7.2146125871991338E-7</v>
      </c>
      <c r="BE260" s="17">
        <f t="shared" si="328"/>
        <v>1.4692053510949931E-6</v>
      </c>
      <c r="BF260" s="17">
        <f t="shared" si="329"/>
        <v>1.4959669265651889E-6</v>
      </c>
      <c r="BG260" s="17">
        <f t="shared" si="330"/>
        <v>1.0154773094217161E-6</v>
      </c>
      <c r="BH260" s="17">
        <f t="shared" si="331"/>
        <v>5.1698711430641622E-7</v>
      </c>
      <c r="BI260" s="17">
        <f t="shared" si="332"/>
        <v>2.1056161383740303E-7</v>
      </c>
      <c r="BJ260" s="18">
        <f t="shared" si="333"/>
        <v>0.75154871961268432</v>
      </c>
      <c r="BK260" s="18">
        <f t="shared" si="334"/>
        <v>0.18056105467973754</v>
      </c>
      <c r="BL260" s="18">
        <f t="shared" si="335"/>
        <v>6.5397128281098324E-2</v>
      </c>
      <c r="BM260" s="18">
        <f t="shared" si="336"/>
        <v>0.44191294750809884</v>
      </c>
      <c r="BN260" s="18">
        <f t="shared" si="337"/>
        <v>0.55309843838847816</v>
      </c>
    </row>
    <row r="261" spans="1:66" x14ac:dyDescent="0.25">
      <c r="A261" t="s">
        <v>69</v>
      </c>
      <c r="B261" t="s">
        <v>259</v>
      </c>
      <c r="C261" t="s">
        <v>77</v>
      </c>
      <c r="D261" s="15">
        <v>44288</v>
      </c>
      <c r="E261" s="14">
        <f>VLOOKUP(A261,home!$A$2:$E$405,3,FALSE)</f>
        <v>1.34666666666667</v>
      </c>
      <c r="F261" s="14">
        <f>VLOOKUP(B261,home!$B$2:$E$405,3,FALSE)</f>
        <v>1.05</v>
      </c>
      <c r="G261" s="14">
        <f>VLOOKUP(C261,away!$B$2:$E$405,4,FALSE)</f>
        <v>0.8</v>
      </c>
      <c r="H261" s="14">
        <f>VLOOKUP(A261,away!$A$2:$E$405,3,FALSE)</f>
        <v>1.3688888888888899</v>
      </c>
      <c r="I261" s="14">
        <f>VLOOKUP(C261,away!$B$2:$E$405,3,FALSE)</f>
        <v>1.05</v>
      </c>
      <c r="J261" s="14">
        <f>VLOOKUP(B261,home!$B$2:$E$405,4,FALSE)</f>
        <v>0.79</v>
      </c>
      <c r="K261" s="16">
        <f t="shared" si="282"/>
        <v>1.1312000000000029</v>
      </c>
      <c r="L261" s="16">
        <f t="shared" si="283"/>
        <v>1.1354933333333344</v>
      </c>
      <c r="M261" s="17">
        <f t="shared" si="284"/>
        <v>0.10365436445828669</v>
      </c>
      <c r="N261" s="17">
        <f t="shared" si="285"/>
        <v>0.11725381707521419</v>
      </c>
      <c r="O261" s="17">
        <f t="shared" si="286"/>
        <v>0.11769883981328824</v>
      </c>
      <c r="P261" s="17">
        <f t="shared" si="287"/>
        <v>0.133140927596792</v>
      </c>
      <c r="Q261" s="17">
        <f t="shared" si="288"/>
        <v>6.6318758937741334E-2</v>
      </c>
      <c r="R261" s="17">
        <f t="shared" si="289"/>
        <v>6.6823123974528442E-2</v>
      </c>
      <c r="S261" s="17">
        <f t="shared" si="290"/>
        <v>4.2753883770296632E-2</v>
      </c>
      <c r="T261" s="17">
        <f t="shared" si="291"/>
        <v>7.5304508648745772E-2</v>
      </c>
      <c r="U261" s="17">
        <f t="shared" si="292"/>
        <v>7.5590317839986751E-2</v>
      </c>
      <c r="V261" s="17">
        <f t="shared" si="293"/>
        <v>6.101787066073441E-3</v>
      </c>
      <c r="W261" s="17">
        <f t="shared" si="294"/>
        <v>2.50065933701244E-2</v>
      </c>
      <c r="X261" s="17">
        <f t="shared" si="295"/>
        <v>2.8394820061153812E-2</v>
      </c>
      <c r="Y261" s="17">
        <f t="shared" si="296"/>
        <v>1.6121064440319893E-2</v>
      </c>
      <c r="Z261" s="17">
        <f t="shared" si="297"/>
        <v>2.5292403928527985E-2</v>
      </c>
      <c r="AA261" s="17">
        <f t="shared" si="298"/>
        <v>2.8610767323950931E-2</v>
      </c>
      <c r="AB261" s="17">
        <f t="shared" si="299"/>
        <v>1.6182249998426691E-2</v>
      </c>
      <c r="AC261" s="17">
        <f t="shared" si="300"/>
        <v>4.8984767442068029E-4</v>
      </c>
      <c r="AD261" s="17">
        <f t="shared" si="301"/>
        <v>7.0718646050711978E-3</v>
      </c>
      <c r="AE261" s="17">
        <f t="shared" si="302"/>
        <v>8.0300551132943179E-3</v>
      </c>
      <c r="AF261" s="17">
        <f t="shared" si="303"/>
        <v>4.5590370237224773E-3</v>
      </c>
      <c r="AG261" s="17">
        <f t="shared" si="304"/>
        <v>1.7255853822855734E-3</v>
      </c>
      <c r="AH261" s="17">
        <f t="shared" si="305"/>
        <v>7.1798390112043382E-3</v>
      </c>
      <c r="AI261" s="17">
        <f t="shared" si="306"/>
        <v>8.1218338894743676E-3</v>
      </c>
      <c r="AJ261" s="17">
        <f t="shared" si="307"/>
        <v>4.5937092478867151E-3</v>
      </c>
      <c r="AK261" s="17">
        <f t="shared" si="308"/>
        <v>1.7321346337364888E-3</v>
      </c>
      <c r="AL261" s="17">
        <f t="shared" si="309"/>
        <v>2.5167786844034506E-5</v>
      </c>
      <c r="AM261" s="17">
        <f t="shared" si="310"/>
        <v>1.5999386482513098E-3</v>
      </c>
      <c r="AN261" s="17">
        <f t="shared" si="311"/>
        <v>1.816719668831709E-3</v>
      </c>
      <c r="AO261" s="17">
        <f t="shared" si="312"/>
        <v>1.0314365362469745E-3</v>
      </c>
      <c r="AP261" s="17">
        <f t="shared" si="313"/>
        <v>3.9039643688828862E-4</v>
      </c>
      <c r="AQ261" s="17">
        <f t="shared" si="314"/>
        <v>1.1082313786093485E-4</v>
      </c>
      <c r="AR261" s="17">
        <f t="shared" si="315"/>
        <v>1.6305318663258248E-3</v>
      </c>
      <c r="AS261" s="17">
        <f t="shared" si="316"/>
        <v>1.8444576471877774E-3</v>
      </c>
      <c r="AT261" s="17">
        <f t="shared" si="317"/>
        <v>1.0432252452494098E-3</v>
      </c>
      <c r="AU261" s="17">
        <f t="shared" si="318"/>
        <v>3.9336546580871187E-4</v>
      </c>
      <c r="AV261" s="17">
        <f t="shared" si="319"/>
        <v>1.1124375373070401E-4</v>
      </c>
      <c r="AW261" s="17">
        <f t="shared" si="320"/>
        <v>8.9797968455742361E-7</v>
      </c>
      <c r="AX261" s="17">
        <f t="shared" si="321"/>
        <v>3.016417664836475E-4</v>
      </c>
      <c r="AY261" s="17">
        <f t="shared" si="322"/>
        <v>3.425122148970722E-4</v>
      </c>
      <c r="AZ261" s="17">
        <f t="shared" si="323"/>
        <v>1.9446016830042997E-4</v>
      </c>
      <c r="BA261" s="17">
        <f t="shared" si="324"/>
        <v>7.3602741568005493E-5</v>
      </c>
      <c r="BB261" s="17">
        <f t="shared" si="325"/>
        <v>2.0893855591381623E-5</v>
      </c>
      <c r="BC261" s="17">
        <f t="shared" si="326"/>
        <v>4.7449667463286477E-6</v>
      </c>
      <c r="BD261" s="17">
        <f t="shared" si="327"/>
        <v>3.0857634400008891E-4</v>
      </c>
      <c r="BE261" s="17">
        <f t="shared" si="328"/>
        <v>3.490615603329014E-4</v>
      </c>
      <c r="BF261" s="17">
        <f t="shared" si="329"/>
        <v>1.9742921852428959E-4</v>
      </c>
      <c r="BG261" s="17">
        <f t="shared" si="330"/>
        <v>7.4443977331559004E-5</v>
      </c>
      <c r="BH261" s="17">
        <f t="shared" si="331"/>
        <v>2.1052756789364937E-5</v>
      </c>
      <c r="BI261" s="17">
        <f t="shared" si="332"/>
        <v>4.7629756960259301E-6</v>
      </c>
      <c r="BJ261" s="18">
        <f t="shared" si="333"/>
        <v>0.35567327479933902</v>
      </c>
      <c r="BK261" s="18">
        <f t="shared" si="334"/>
        <v>0.28650849056761052</v>
      </c>
      <c r="BL261" s="18">
        <f t="shared" si="335"/>
        <v>0.33251096654345969</v>
      </c>
      <c r="BM261" s="18">
        <f t="shared" si="336"/>
        <v>0.39475368974787378</v>
      </c>
      <c r="BN261" s="18">
        <f t="shared" si="337"/>
        <v>0.60488983185585088</v>
      </c>
    </row>
    <row r="262" spans="1:66" x14ac:dyDescent="0.25">
      <c r="A262" t="s">
        <v>32</v>
      </c>
      <c r="B262" t="s">
        <v>210</v>
      </c>
      <c r="C262" t="s">
        <v>310</v>
      </c>
      <c r="D262" s="15">
        <v>44288</v>
      </c>
      <c r="E262" s="14">
        <f>VLOOKUP(A262,home!$A$2:$E$405,3,FALSE)</f>
        <v>1.2292993630573199</v>
      </c>
      <c r="F262" s="14">
        <f>VLOOKUP(B262,home!$B$2:$E$405,3,FALSE)</f>
        <v>1.1399999999999999</v>
      </c>
      <c r="G262" s="14">
        <f>VLOOKUP(C262,away!$B$2:$E$405,4,FALSE)</f>
        <v>0.89</v>
      </c>
      <c r="H262" s="14">
        <f>VLOOKUP(A262,away!$A$2:$E$405,3,FALSE)</f>
        <v>1.1337579617834399</v>
      </c>
      <c r="I262" s="14">
        <f>VLOOKUP(C262,away!$B$2:$E$405,3,FALSE)</f>
        <v>1.06</v>
      </c>
      <c r="J262" s="14">
        <f>VLOOKUP(B262,home!$B$2:$E$405,4,FALSE)</f>
        <v>1.1499999999999999</v>
      </c>
      <c r="K262" s="16">
        <f t="shared" ref="K262:K272" si="338">E262*F262*G262</f>
        <v>1.2472471337579567</v>
      </c>
      <c r="L262" s="16">
        <f t="shared" ref="L262:L272" si="339">H262*I262*J262</f>
        <v>1.3820509554140132</v>
      </c>
      <c r="M262" s="17">
        <f t="shared" si="284"/>
        <v>7.2129072651799811E-2</v>
      </c>
      <c r="N262" s="17">
        <f t="shared" si="285"/>
        <v>8.9962779125576736E-2</v>
      </c>
      <c r="O262" s="17">
        <f t="shared" si="286"/>
        <v>9.9686053771546698E-2</v>
      </c>
      <c r="P262" s="17">
        <f t="shared" si="287"/>
        <v>0.12433314484220317</v>
      </c>
      <c r="Q262" s="17">
        <f t="shared" si="288"/>
        <v>5.6102909204637876E-2</v>
      </c>
      <c r="R262" s="17">
        <f t="shared" si="289"/>
        <v>6.888560292820943E-2</v>
      </c>
      <c r="S262" s="17">
        <f t="shared" si="290"/>
        <v>5.3580097241020558E-2</v>
      </c>
      <c r="T262" s="17">
        <f t="shared" si="291"/>
        <v>7.7537079267775408E-2</v>
      </c>
      <c r="U262" s="17">
        <f t="shared" si="292"/>
        <v>8.5917370809397917E-2</v>
      </c>
      <c r="V262" s="17">
        <f t="shared" si="293"/>
        <v>1.0262131090540711E-2</v>
      </c>
      <c r="W262" s="17">
        <f t="shared" si="294"/>
        <v>2.3324730900322495E-2</v>
      </c>
      <c r="X262" s="17">
        <f t="shared" si="295"/>
        <v>3.2235966625565458E-2</v>
      </c>
      <c r="Y262" s="17">
        <f t="shared" si="296"/>
        <v>2.2275874236778501E-2</v>
      </c>
      <c r="Z262" s="17">
        <f t="shared" si="297"/>
        <v>3.1734471113734071E-2</v>
      </c>
      <c r="AA262" s="17">
        <f t="shared" si="298"/>
        <v>3.958072813792949E-2</v>
      </c>
      <c r="AB262" s="17">
        <f t="shared" si="299"/>
        <v>2.4683474861042737E-2</v>
      </c>
      <c r="AC262" s="17">
        <f t="shared" si="300"/>
        <v>1.1055901112070846E-3</v>
      </c>
      <c r="AD262" s="17">
        <f t="shared" si="301"/>
        <v>7.2729259402757231E-3</v>
      </c>
      <c r="AE262" s="17">
        <f t="shared" si="302"/>
        <v>1.0051554244413424E-2</v>
      </c>
      <c r="AF262" s="17">
        <f t="shared" si="303"/>
        <v>6.9458800734436789E-3</v>
      </c>
      <c r="AG262" s="17">
        <f t="shared" si="304"/>
        <v>3.1998533972313315E-3</v>
      </c>
      <c r="AH262" s="17">
        <f t="shared" si="305"/>
        <v>1.0964664030573645E-2</v>
      </c>
      <c r="AI262" s="17">
        <f t="shared" si="306"/>
        <v>1.3675645784751944E-2</v>
      </c>
      <c r="AJ262" s="17">
        <f t="shared" si="307"/>
        <v>8.5284550036604737E-3</v>
      </c>
      <c r="AK262" s="17">
        <f t="shared" si="308"/>
        <v>3.5456970195664106E-3</v>
      </c>
      <c r="AL262" s="17">
        <f t="shared" si="309"/>
        <v>7.623084028622269E-5</v>
      </c>
      <c r="AM262" s="17">
        <f t="shared" si="310"/>
        <v>1.8142272066085554E-3</v>
      </c>
      <c r="AN262" s="17">
        <f t="shared" si="311"/>
        <v>2.5073544442314505E-3</v>
      </c>
      <c r="AO262" s="17">
        <f t="shared" si="312"/>
        <v>1.7326458026058248E-3</v>
      </c>
      <c r="AP262" s="17">
        <f t="shared" si="313"/>
        <v>7.9820159562848676E-4</v>
      </c>
      <c r="AQ262" s="17">
        <f t="shared" si="314"/>
        <v>2.75788819462835E-4</v>
      </c>
      <c r="AR262" s="17">
        <f t="shared" si="315"/>
        <v>3.03074487984959E-3</v>
      </c>
      <c r="AS262" s="17">
        <f t="shared" si="316"/>
        <v>3.7800878645440042E-3</v>
      </c>
      <c r="AT262" s="17">
        <f t="shared" si="317"/>
        <v>2.3573518772028726E-3</v>
      </c>
      <c r="AU262" s="17">
        <f t="shared" si="318"/>
        <v>9.8006679070007392E-4</v>
      </c>
      <c r="AV262" s="17">
        <f t="shared" si="319"/>
        <v>3.0559637389800684E-4</v>
      </c>
      <c r="AW262" s="17">
        <f t="shared" si="320"/>
        <v>3.6501001138552152E-6</v>
      </c>
      <c r="AX262" s="17">
        <f t="shared" si="321"/>
        <v>3.771316139047048E-4</v>
      </c>
      <c r="AY262" s="17">
        <f t="shared" si="322"/>
        <v>5.2121510731382601E-4</v>
      </c>
      <c r="AZ262" s="17">
        <f t="shared" si="323"/>
        <v>3.6017291851964545E-4</v>
      </c>
      <c r="BA262" s="17">
        <f t="shared" si="324"/>
        <v>1.6592577538477655E-4</v>
      </c>
      <c r="BB262" s="17">
        <f t="shared" si="325"/>
        <v>5.7329469099585354E-5</v>
      </c>
      <c r="BC262" s="17">
        <f t="shared" si="326"/>
        <v>1.5846449508491993E-5</v>
      </c>
      <c r="BD262" s="17">
        <f t="shared" si="327"/>
        <v>6.9810730946870934E-4</v>
      </c>
      <c r="BE262" s="17">
        <f t="shared" si="328"/>
        <v>8.7071234079032667E-4</v>
      </c>
      <c r="BF262" s="17">
        <f t="shared" si="329"/>
        <v>5.4299673568920814E-4</v>
      </c>
      <c r="BG262" s="17">
        <f t="shared" si="330"/>
        <v>2.2575037407609726E-4</v>
      </c>
      <c r="BH262" s="17">
        <f t="shared" si="331"/>
        <v>7.0391626752799749E-5</v>
      </c>
      <c r="BI262" s="17">
        <f t="shared" si="332"/>
        <v>1.755915094159786E-5</v>
      </c>
      <c r="BJ262" s="18">
        <f t="shared" si="333"/>
        <v>0.33753539221828877</v>
      </c>
      <c r="BK262" s="18">
        <f t="shared" si="334"/>
        <v>0.26200748188437145</v>
      </c>
      <c r="BL262" s="18">
        <f t="shared" si="335"/>
        <v>0.368347057670592</v>
      </c>
      <c r="BM262" s="18">
        <f t="shared" si="336"/>
        <v>0.48800727535581251</v>
      </c>
      <c r="BN262" s="18">
        <f t="shared" si="337"/>
        <v>0.51109956252397382</v>
      </c>
    </row>
    <row r="263" spans="1:66" x14ac:dyDescent="0.25">
      <c r="A263" t="s">
        <v>32</v>
      </c>
      <c r="B263" t="s">
        <v>331</v>
      </c>
      <c r="C263" t="s">
        <v>35</v>
      </c>
      <c r="D263" s="15">
        <v>44288</v>
      </c>
      <c r="E263" s="14">
        <f>VLOOKUP(A263,home!$A$2:$E$405,3,FALSE)</f>
        <v>1.2292993630573199</v>
      </c>
      <c r="F263" s="14">
        <f>VLOOKUP(B263,home!$B$2:$E$405,3,FALSE)</f>
        <v>0.65</v>
      </c>
      <c r="G263" s="14">
        <f>VLOOKUP(C263,away!$B$2:$E$405,4,FALSE)</f>
        <v>0.9</v>
      </c>
      <c r="H263" s="14">
        <f>VLOOKUP(A263,away!$A$2:$E$405,3,FALSE)</f>
        <v>1.1337579617834399</v>
      </c>
      <c r="I263" s="14">
        <f>VLOOKUP(C263,away!$B$2:$E$405,3,FALSE)</f>
        <v>1.81</v>
      </c>
      <c r="J263" s="14">
        <f>VLOOKUP(B263,home!$B$2:$E$405,4,FALSE)</f>
        <v>0.79</v>
      </c>
      <c r="K263" s="16">
        <f t="shared" si="338"/>
        <v>0.71914012738853217</v>
      </c>
      <c r="L263" s="16">
        <f t="shared" si="339"/>
        <v>1.6211605095541408</v>
      </c>
      <c r="M263" s="17">
        <f t="shared" si="284"/>
        <v>9.6298682936574106E-2</v>
      </c>
      <c r="N263" s="17">
        <f t="shared" si="285"/>
        <v>6.9252247114355764E-2</v>
      </c>
      <c r="O263" s="17">
        <f t="shared" si="286"/>
        <v>0.15611562189884909</v>
      </c>
      <c r="P263" s="17">
        <f t="shared" si="287"/>
        <v>0.11226900821967827</v>
      </c>
      <c r="Q263" s="17">
        <f t="shared" si="288"/>
        <v>2.4901034905879957E-2</v>
      </c>
      <c r="R263" s="17">
        <f t="shared" si="289"/>
        <v>0.12654424057344993</v>
      </c>
      <c r="S263" s="17">
        <f t="shared" si="290"/>
        <v>3.2721969351678128E-2</v>
      </c>
      <c r="T263" s="17">
        <f t="shared" si="291"/>
        <v>4.036857443644179E-2</v>
      </c>
      <c r="U263" s="17">
        <f t="shared" si="292"/>
        <v>9.1003041286275843E-2</v>
      </c>
      <c r="V263" s="17">
        <f t="shared" si="293"/>
        <v>4.2387369219752625E-3</v>
      </c>
      <c r="W263" s="17">
        <f t="shared" si="294"/>
        <v>5.969111138106933E-3</v>
      </c>
      <c r="X263" s="17">
        <f t="shared" si="295"/>
        <v>9.6768872542387311E-3</v>
      </c>
      <c r="Y263" s="17">
        <f t="shared" si="296"/>
        <v>7.8438937359898188E-3</v>
      </c>
      <c r="Z263" s="17">
        <f t="shared" si="297"/>
        <v>6.8382841843065284E-2</v>
      </c>
      <c r="AA263" s="17">
        <f t="shared" si="298"/>
        <v>4.9176845594211815E-2</v>
      </c>
      <c r="AB263" s="17">
        <f t="shared" si="299"/>
        <v>1.7682521502593831E-2</v>
      </c>
      <c r="AC263" s="17">
        <f t="shared" si="300"/>
        <v>3.0885598316524108E-4</v>
      </c>
      <c r="AD263" s="17">
        <f t="shared" si="301"/>
        <v>1.0731568360636313E-3</v>
      </c>
      <c r="AE263" s="17">
        <f t="shared" si="302"/>
        <v>1.7397594831844259E-3</v>
      </c>
      <c r="AF263" s="17">
        <f t="shared" si="303"/>
        <v>1.4102146851304566E-3</v>
      </c>
      <c r="AG263" s="17">
        <f t="shared" si="304"/>
        <v>7.6206145250894109E-4</v>
      </c>
      <c r="AH263" s="17">
        <f t="shared" si="305"/>
        <v>2.7714890681766E-2</v>
      </c>
      <c r="AI263" s="17">
        <f t="shared" si="306"/>
        <v>1.9930890015444444E-2</v>
      </c>
      <c r="AJ263" s="17">
        <f t="shared" si="307"/>
        <v>7.16655139233677E-3</v>
      </c>
      <c r="AK263" s="17">
        <f t="shared" si="308"/>
        <v>1.7179182270738423E-3</v>
      </c>
      <c r="AL263" s="17">
        <f t="shared" si="309"/>
        <v>1.4403085838884619E-5</v>
      </c>
      <c r="AM263" s="17">
        <f t="shared" si="310"/>
        <v>1.5435002875893483E-4</v>
      </c>
      <c r="AN263" s="17">
        <f t="shared" si="311"/>
        <v>2.5022617127253108E-4</v>
      </c>
      <c r="AO263" s="17">
        <f t="shared" si="312"/>
        <v>2.0282839366197916E-4</v>
      </c>
      <c r="AP263" s="17">
        <f t="shared" si="313"/>
        <v>1.09605794007034E-4</v>
      </c>
      <c r="AQ263" s="17">
        <f t="shared" si="314"/>
        <v>4.4422146215632378E-5</v>
      </c>
      <c r="AR263" s="17">
        <f t="shared" si="315"/>
        <v>8.9860572599778105E-3</v>
      </c>
      <c r="AS263" s="17">
        <f t="shared" si="316"/>
        <v>6.4622343626610868E-3</v>
      </c>
      <c r="AT263" s="17">
        <f t="shared" si="317"/>
        <v>2.3236260213893218E-3</v>
      </c>
      <c r="AU263" s="17">
        <f t="shared" si="318"/>
        <v>5.5700423767507509E-4</v>
      </c>
      <c r="AV263" s="17">
        <f t="shared" si="319"/>
        <v>1.0014102460940142E-4</v>
      </c>
      <c r="AW263" s="17">
        <f t="shared" si="320"/>
        <v>4.664365634561686E-7</v>
      </c>
      <c r="AX263" s="17">
        <f t="shared" si="321"/>
        <v>1.8499883224020661E-5</v>
      </c>
      <c r="AY263" s="17">
        <f t="shared" si="322"/>
        <v>2.9991280114145429E-5</v>
      </c>
      <c r="AZ263" s="17">
        <f t="shared" si="323"/>
        <v>2.4310339476014495E-5</v>
      </c>
      <c r="BA263" s="17">
        <f t="shared" si="324"/>
        <v>1.3136987444123267E-5</v>
      </c>
      <c r="BB263" s="17">
        <f t="shared" si="325"/>
        <v>5.3242913147303089E-6</v>
      </c>
      <c r="BC263" s="17">
        <f t="shared" si="326"/>
        <v>1.726306164160574E-6</v>
      </c>
      <c r="BD263" s="17">
        <f t="shared" si="327"/>
        <v>2.4279735277447203E-3</v>
      </c>
      <c r="BE263" s="17">
        <f t="shared" si="328"/>
        <v>1.7460531920383219E-3</v>
      </c>
      <c r="BF263" s="17">
        <f t="shared" si="329"/>
        <v>6.2782845747479587E-4</v>
      </c>
      <c r="BG263" s="17">
        <f t="shared" si="330"/>
        <v>1.5049887896219014E-4</v>
      </c>
      <c r="BH263" s="17">
        <f t="shared" si="331"/>
        <v>2.7057445747175172E-5</v>
      </c>
      <c r="BI263" s="17">
        <f t="shared" si="332"/>
        <v>3.8916189962863717E-6</v>
      </c>
      <c r="BJ263" s="18">
        <f t="shared" si="333"/>
        <v>0.16385136266355374</v>
      </c>
      <c r="BK263" s="18">
        <f t="shared" si="334"/>
        <v>0.24588164777902402</v>
      </c>
      <c r="BL263" s="18">
        <f t="shared" si="335"/>
        <v>0.52046488719927797</v>
      </c>
      <c r="BM263" s="18">
        <f t="shared" si="336"/>
        <v>0.41317037899258297</v>
      </c>
      <c r="BN263" s="18">
        <f t="shared" si="337"/>
        <v>0.58538083564878707</v>
      </c>
    </row>
    <row r="264" spans="1:66" x14ac:dyDescent="0.25">
      <c r="A264" t="s">
        <v>32</v>
      </c>
      <c r="B264" t="s">
        <v>208</v>
      </c>
      <c r="C264" t="s">
        <v>330</v>
      </c>
      <c r="D264" s="15">
        <v>44288</v>
      </c>
      <c r="E264" s="14">
        <f>VLOOKUP(A264,home!$A$2:$E$405,3,FALSE)</f>
        <v>1.2292993630573199</v>
      </c>
      <c r="F264" s="14">
        <f>VLOOKUP(B264,home!$B$2:$E$405,3,FALSE)</f>
        <v>1.27</v>
      </c>
      <c r="G264" s="14">
        <f>VLOOKUP(C264,away!$B$2:$E$405,4,FALSE)</f>
        <v>1.45</v>
      </c>
      <c r="H264" s="14">
        <f>VLOOKUP(A264,away!$A$2:$E$405,3,FALSE)</f>
        <v>1.1337579617834399</v>
      </c>
      <c r="I264" s="14">
        <f>VLOOKUP(C264,away!$B$2:$E$405,3,FALSE)</f>
        <v>0.63</v>
      </c>
      <c r="J264" s="14">
        <f>VLOOKUP(B264,home!$B$2:$E$405,4,FALSE)</f>
        <v>0.59</v>
      </c>
      <c r="K264" s="16">
        <f t="shared" si="338"/>
        <v>2.2637547770700546</v>
      </c>
      <c r="L264" s="16">
        <f t="shared" si="339"/>
        <v>0.4214178343949046</v>
      </c>
      <c r="M264" s="17">
        <f t="shared" si="284"/>
        <v>6.8209419252338296E-2</v>
      </c>
      <c r="N264" s="17">
        <f t="shared" si="285"/>
        <v>0.15440939867365497</v>
      </c>
      <c r="O264" s="17">
        <f t="shared" si="286"/>
        <v>2.8744665746654522E-2</v>
      </c>
      <c r="P264" s="17">
        <f t="shared" si="287"/>
        <v>6.5070874399271131E-2</v>
      </c>
      <c r="Q264" s="17">
        <f t="shared" si="288"/>
        <v>0.17477250693600052</v>
      </c>
      <c r="R264" s="17">
        <f t="shared" si="289"/>
        <v>6.0567573946802688E-3</v>
      </c>
      <c r="S264" s="17">
        <f t="shared" si="290"/>
        <v>1.5519186138432652E-2</v>
      </c>
      <c r="T264" s="17">
        <f t="shared" si="291"/>
        <v>7.3652251384737785E-2</v>
      </c>
      <c r="U264" s="17">
        <f t="shared" si="292"/>
        <v>1.3711013485761836E-2</v>
      </c>
      <c r="V264" s="17">
        <f t="shared" si="293"/>
        <v>1.645010685982578E-3</v>
      </c>
      <c r="W264" s="17">
        <f t="shared" si="294"/>
        <v>0.13188069915896014</v>
      </c>
      <c r="X264" s="17">
        <f t="shared" si="295"/>
        <v>5.5576878638054911E-2</v>
      </c>
      <c r="Y264" s="17">
        <f t="shared" si="296"/>
        <v>1.1710543919038764E-2</v>
      </c>
      <c r="Z264" s="17">
        <f t="shared" si="297"/>
        <v>8.5080852824049441E-4</v>
      </c>
      <c r="AA264" s="17">
        <f t="shared" si="298"/>
        <v>1.9260218701763615E-3</v>
      </c>
      <c r="AB264" s="17">
        <f t="shared" si="299"/>
        <v>2.1800206046765696E-3</v>
      </c>
      <c r="AC264" s="17">
        <f t="shared" si="300"/>
        <v>9.8082388131241909E-5</v>
      </c>
      <c r="AD264" s="17">
        <f t="shared" si="301"/>
        <v>7.4636390681108708E-2</v>
      </c>
      <c r="AE264" s="17">
        <f t="shared" si="302"/>
        <v>3.1453106127884871E-2</v>
      </c>
      <c r="AF264" s="17">
        <f t="shared" si="303"/>
        <v>6.6274499347031713E-3</v>
      </c>
      <c r="AG264" s="17">
        <f t="shared" si="304"/>
        <v>9.3097519968108732E-4</v>
      </c>
      <c r="AH264" s="17">
        <f t="shared" si="305"/>
        <v>8.9636471863956281E-5</v>
      </c>
      <c r="AI264" s="17">
        <f t="shared" si="306"/>
        <v>2.0291499138173658E-4</v>
      </c>
      <c r="AJ264" s="17">
        <f t="shared" si="307"/>
        <v>2.2967489053976758E-4</v>
      </c>
      <c r="AK264" s="17">
        <f t="shared" si="308"/>
        <v>1.7330921021081362E-4</v>
      </c>
      <c r="AL264" s="17">
        <f t="shared" si="309"/>
        <v>3.7427714992015918E-6</v>
      </c>
      <c r="AM264" s="17">
        <f t="shared" si="310"/>
        <v>3.3791697189525335E-2</v>
      </c>
      <c r="AN264" s="17">
        <f t="shared" si="311"/>
        <v>1.4240423850138151E-2</v>
      </c>
      <c r="AO264" s="17">
        <f t="shared" si="312"/>
        <v>3.0005842898953835E-3</v>
      </c>
      <c r="AP264" s="17">
        <f t="shared" si="313"/>
        <v>4.2149991112236168E-4</v>
      </c>
      <c r="AQ264" s="17">
        <f t="shared" si="314"/>
        <v>4.44068949357076E-5</v>
      </c>
      <c r="AR264" s="17">
        <f t="shared" si="315"/>
        <v>7.5548815711416532E-6</v>
      </c>
      <c r="AS264" s="17">
        <f t="shared" si="316"/>
        <v>1.7102399246870434E-5</v>
      </c>
      <c r="AT264" s="17">
        <f t="shared" si="317"/>
        <v>1.9357818997231129E-5</v>
      </c>
      <c r="AU264" s="17">
        <f t="shared" si="318"/>
        <v>1.4607118409546475E-5</v>
      </c>
      <c r="AV264" s="17">
        <f t="shared" si="319"/>
        <v>8.2667335197096943E-6</v>
      </c>
      <c r="AW264" s="17">
        <f t="shared" si="320"/>
        <v>9.9182055303311456E-8</v>
      </c>
      <c r="AX264" s="17">
        <f t="shared" si="321"/>
        <v>1.2749352656348781E-2</v>
      </c>
      <c r="AY264" s="17">
        <f t="shared" si="322"/>
        <v>5.3728045863754284E-3</v>
      </c>
      <c r="AZ264" s="17">
        <f t="shared" si="323"/>
        <v>1.1320978367086716E-3</v>
      </c>
      <c r="BA264" s="17">
        <f t="shared" si="324"/>
        <v>1.5902873955630823E-4</v>
      </c>
      <c r="BB264" s="17">
        <f t="shared" si="325"/>
        <v>1.6754386757592677E-5</v>
      </c>
      <c r="BC264" s="17">
        <f t="shared" si="326"/>
        <v>1.4121194767998752E-6</v>
      </c>
      <c r="BD264" s="17">
        <f t="shared" si="327"/>
        <v>5.3062697180341473E-7</v>
      </c>
      <c r="BE264" s="17">
        <f t="shared" si="328"/>
        <v>1.201209342262197E-6</v>
      </c>
      <c r="BF264" s="17">
        <f t="shared" si="329"/>
        <v>1.3596216934036136E-6</v>
      </c>
      <c r="BG264" s="17">
        <f t="shared" si="330"/>
        <v>1.0259500344835025E-6</v>
      </c>
      <c r="BH264" s="17">
        <f t="shared" si="331"/>
        <v>5.8062482289930413E-7</v>
      </c>
      <c r="BI264" s="17">
        <f t="shared" si="332"/>
        <v>2.628784433047507E-7</v>
      </c>
      <c r="BJ264" s="18">
        <f t="shared" si="333"/>
        <v>0.78658026311466567</v>
      </c>
      <c r="BK264" s="18">
        <f t="shared" si="334"/>
        <v>0.15591912022203053</v>
      </c>
      <c r="BL264" s="18">
        <f t="shared" si="335"/>
        <v>5.3385864528998489E-2</v>
      </c>
      <c r="BM264" s="18">
        <f t="shared" si="336"/>
        <v>0.49409972858701506</v>
      </c>
      <c r="BN264" s="18">
        <f t="shared" si="337"/>
        <v>0.49726362240259969</v>
      </c>
    </row>
    <row r="265" spans="1:66" x14ac:dyDescent="0.25">
      <c r="A265" t="s">
        <v>32</v>
      </c>
      <c r="B265" t="s">
        <v>311</v>
      </c>
      <c r="C265" t="s">
        <v>309</v>
      </c>
      <c r="D265" s="15">
        <v>44288</v>
      </c>
      <c r="E265" s="14">
        <f>VLOOKUP(A265,home!$A$2:$E$405,3,FALSE)</f>
        <v>1.2292993630573199</v>
      </c>
      <c r="F265" s="14">
        <f>VLOOKUP(B265,home!$B$2:$E$405,3,FALSE)</f>
        <v>0.81</v>
      </c>
      <c r="G265" s="14">
        <f>VLOOKUP(C265,away!$B$2:$E$405,4,FALSE)</f>
        <v>0.9</v>
      </c>
      <c r="H265" s="14">
        <f>VLOOKUP(A265,away!$A$2:$E$405,3,FALSE)</f>
        <v>1.1337579617834399</v>
      </c>
      <c r="I265" s="14">
        <f>VLOOKUP(C265,away!$B$2:$E$405,3,FALSE)</f>
        <v>0.54</v>
      </c>
      <c r="J265" s="14">
        <f>VLOOKUP(B265,home!$B$2:$E$405,4,FALSE)</f>
        <v>1.86</v>
      </c>
      <c r="K265" s="16">
        <f t="shared" si="338"/>
        <v>0.8961592356687863</v>
      </c>
      <c r="L265" s="16">
        <f t="shared" si="339"/>
        <v>1.1387464968152872</v>
      </c>
      <c r="M265" s="17">
        <f t="shared" si="284"/>
        <v>0.13069280200914624</v>
      </c>
      <c r="N265" s="17">
        <f t="shared" si="285"/>
        <v>0.11712156155592851</v>
      </c>
      <c r="O265" s="17">
        <f t="shared" si="286"/>
        <v>0.14882597044688919</v>
      </c>
      <c r="P265" s="17">
        <f t="shared" si="287"/>
        <v>0.13337176792334959</v>
      </c>
      <c r="Q265" s="17">
        <f t="shared" si="288"/>
        <v>5.2479784542147793E-2</v>
      </c>
      <c r="R265" s="17">
        <f t="shared" si="289"/>
        <v>8.4737526240765276E-2</v>
      </c>
      <c r="S265" s="17">
        <f t="shared" si="290"/>
        <v>3.4026411947604758E-2</v>
      </c>
      <c r="T265" s="17">
        <f t="shared" si="291"/>
        <v>5.9761170800991859E-2</v>
      </c>
      <c r="U265" s="17">
        <f t="shared" si="292"/>
        <v>7.5938316748387927E-2</v>
      </c>
      <c r="V265" s="17">
        <f t="shared" si="293"/>
        <v>3.8582102013057029E-3</v>
      </c>
      <c r="W265" s="17">
        <f t="shared" si="294"/>
        <v>1.5676747867784589E-2</v>
      </c>
      <c r="X265" s="17">
        <f t="shared" si="295"/>
        <v>1.7851841715896218E-2</v>
      </c>
      <c r="Y265" s="17">
        <f t="shared" si="296"/>
        <v>1.0164361107838913E-2</v>
      </c>
      <c r="Z265" s="17">
        <f t="shared" si="297"/>
        <v>3.2164853718488297E-2</v>
      </c>
      <c r="AA265" s="17">
        <f t="shared" si="298"/>
        <v>2.8824830723758788E-2</v>
      </c>
      <c r="AB265" s="17">
        <f t="shared" si="299"/>
        <v>1.2915819134842911E-2</v>
      </c>
      <c r="AC265" s="17">
        <f t="shared" si="300"/>
        <v>2.4608103299179445E-4</v>
      </c>
      <c r="AD265" s="17">
        <f t="shared" si="301"/>
        <v>3.5122155967415268E-3</v>
      </c>
      <c r="AE265" s="17">
        <f t="shared" si="302"/>
        <v>3.999523206849427E-3</v>
      </c>
      <c r="AF265" s="17">
        <f t="shared" si="303"/>
        <v>2.2772215203656142E-3</v>
      </c>
      <c r="AG265" s="17">
        <f t="shared" si="304"/>
        <v>8.6439267626290805E-4</v>
      </c>
      <c r="AH265" s="17">
        <f t="shared" si="305"/>
        <v>9.1569036231261836E-3</v>
      </c>
      <c r="AI265" s="17">
        <f t="shared" si="306"/>
        <v>8.2060437519935001E-3</v>
      </c>
      <c r="AJ265" s="17">
        <f t="shared" si="307"/>
        <v>3.6769609483255569E-3</v>
      </c>
      <c r="AK265" s="17">
        <f t="shared" si="308"/>
        <v>1.0983808376784691E-3</v>
      </c>
      <c r="AL265" s="17">
        <f t="shared" si="309"/>
        <v>1.0045009952490854E-5</v>
      </c>
      <c r="AM265" s="17">
        <f t="shared" si="310"/>
        <v>6.2950088893597557E-4</v>
      </c>
      <c r="AN265" s="17">
        <f t="shared" si="311"/>
        <v>7.1684193201795128E-4</v>
      </c>
      <c r="AO265" s="17">
        <f t="shared" si="312"/>
        <v>4.081506194278722E-4</v>
      </c>
      <c r="AP265" s="17">
        <f t="shared" si="313"/>
        <v>1.5492669601549291E-4</v>
      </c>
      <c r="AQ265" s="17">
        <f t="shared" si="314"/>
        <v>4.4105558087702393E-5</v>
      </c>
      <c r="AR265" s="17">
        <f t="shared" si="315"/>
        <v>2.0854783845020309E-3</v>
      </c>
      <c r="AS265" s="17">
        <f t="shared" si="316"/>
        <v>1.868920715059115E-3</v>
      </c>
      <c r="AT265" s="17">
        <f t="shared" si="317"/>
        <v>8.3742527976646893E-4</v>
      </c>
      <c r="AU265" s="17">
        <f t="shared" si="318"/>
        <v>2.5015546621507946E-4</v>
      </c>
      <c r="AV265" s="17">
        <f t="shared" si="319"/>
        <v>5.6044782850418619E-5</v>
      </c>
      <c r="AW265" s="17">
        <f t="shared" si="320"/>
        <v>2.8474762436453171E-7</v>
      </c>
      <c r="AX265" s="17">
        <f t="shared" si="321"/>
        <v>9.4022172580280879E-5</v>
      </c>
      <c r="AY265" s="17">
        <f t="shared" si="322"/>
        <v>1.0706741964875719E-4</v>
      </c>
      <c r="AZ265" s="17">
        <f t="shared" si="323"/>
        <v>6.0961324524037249E-5</v>
      </c>
      <c r="BA265" s="17">
        <f t="shared" si="324"/>
        <v>2.313983158098908E-5</v>
      </c>
      <c r="BB265" s="17">
        <f t="shared" si="325"/>
        <v>6.58760053743677E-6</v>
      </c>
      <c r="BC265" s="17">
        <f t="shared" si="326"/>
        <v>1.5003214068849254E-6</v>
      </c>
      <c r="BD265" s="17">
        <f t="shared" si="327"/>
        <v>3.9580520075594832E-4</v>
      </c>
      <c r="BE265" s="17">
        <f t="shared" si="328"/>
        <v>3.5470448618318113E-4</v>
      </c>
      <c r="BF265" s="17">
        <f t="shared" si="329"/>
        <v>1.5893585061310458E-4</v>
      </c>
      <c r="BG265" s="17">
        <f t="shared" si="330"/>
        <v>4.7477276801936067E-5</v>
      </c>
      <c r="BH265" s="17">
        <f t="shared" si="331"/>
        <v>1.0636800022614605E-5</v>
      </c>
      <c r="BI265" s="17">
        <f t="shared" si="332"/>
        <v>1.9064533156456071E-6</v>
      </c>
      <c r="BJ265" s="18">
        <f t="shared" si="333"/>
        <v>0.28595562495557081</v>
      </c>
      <c r="BK265" s="18">
        <f t="shared" si="334"/>
        <v>0.30231238554399936</v>
      </c>
      <c r="BL265" s="18">
        <f t="shared" si="335"/>
        <v>0.37944824315185344</v>
      </c>
      <c r="BM265" s="18">
        <f t="shared" si="336"/>
        <v>0.3325449119796608</v>
      </c>
      <c r="BN265" s="18">
        <f t="shared" si="337"/>
        <v>0.66722941271822656</v>
      </c>
    </row>
    <row r="266" spans="1:66" x14ac:dyDescent="0.25">
      <c r="A266" t="s">
        <v>40</v>
      </c>
      <c r="B266" t="s">
        <v>233</v>
      </c>
      <c r="C266" t="s">
        <v>318</v>
      </c>
      <c r="D266" s="15">
        <v>44288</v>
      </c>
      <c r="E266" s="14">
        <f>VLOOKUP(A266,home!$A$2:$E$405,3,FALSE)</f>
        <v>1.5125</v>
      </c>
      <c r="F266" s="14">
        <f>VLOOKUP(B266,home!$B$2:$E$405,3,FALSE)</f>
        <v>1.26</v>
      </c>
      <c r="G266" s="14">
        <f>VLOOKUP(C266,away!$B$2:$E$405,4,FALSE)</f>
        <v>1.08</v>
      </c>
      <c r="H266" s="14">
        <f>VLOOKUP(A266,away!$A$2:$E$405,3,FALSE)</f>
        <v>1.1875</v>
      </c>
      <c r="I266" s="14">
        <f>VLOOKUP(C266,away!$B$2:$E$405,3,FALSE)</f>
        <v>0.78</v>
      </c>
      <c r="J266" s="14">
        <f>VLOOKUP(B266,home!$B$2:$E$405,4,FALSE)</f>
        <v>1</v>
      </c>
      <c r="K266" s="16">
        <f t="shared" si="338"/>
        <v>2.0582100000000003</v>
      </c>
      <c r="L266" s="16">
        <f t="shared" si="339"/>
        <v>0.92625000000000002</v>
      </c>
      <c r="M266" s="17">
        <f t="shared" si="284"/>
        <v>5.0566802251037359E-2</v>
      </c>
      <c r="N266" s="17">
        <f t="shared" si="285"/>
        <v>0.1040770980611076</v>
      </c>
      <c r="O266" s="17">
        <f t="shared" si="286"/>
        <v>4.6837500585023346E-2</v>
      </c>
      <c r="P266" s="17">
        <f t="shared" si="287"/>
        <v>9.6401412079100898E-2</v>
      </c>
      <c r="Q266" s="17">
        <f t="shared" si="288"/>
        <v>0.10710626200017617</v>
      </c>
      <c r="R266" s="17">
        <f t="shared" si="289"/>
        <v>2.1691617458438939E-2</v>
      </c>
      <c r="S266" s="17">
        <f t="shared" si="290"/>
        <v>4.5945323004155263E-2</v>
      </c>
      <c r="T266" s="17">
        <f t="shared" si="291"/>
        <v>9.9207175177663171E-2</v>
      </c>
      <c r="U266" s="17">
        <f t="shared" si="292"/>
        <v>4.4645903969133607E-2</v>
      </c>
      <c r="V266" s="17">
        <f t="shared" si="293"/>
        <v>9.7323272688810275E-3</v>
      </c>
      <c r="W266" s="17">
        <f t="shared" si="294"/>
        <v>7.3482393170460888E-2</v>
      </c>
      <c r="X266" s="17">
        <f t="shared" si="295"/>
        <v>6.8063066674139389E-2</v>
      </c>
      <c r="Y266" s="17">
        <f t="shared" si="296"/>
        <v>3.1521707753460811E-2</v>
      </c>
      <c r="Z266" s="17">
        <f t="shared" si="297"/>
        <v>6.6972868902930235E-3</v>
      </c>
      <c r="AA266" s="17">
        <f t="shared" si="298"/>
        <v>1.3784422850470004E-2</v>
      </c>
      <c r="AB266" s="17">
        <f t="shared" si="299"/>
        <v>1.4185618477532941E-2</v>
      </c>
      <c r="AC266" s="17">
        <f t="shared" si="300"/>
        <v>1.1596171422882781E-3</v>
      </c>
      <c r="AD266" s="17">
        <f t="shared" si="301"/>
        <v>3.7810549111843582E-2</v>
      </c>
      <c r="AE266" s="17">
        <f t="shared" si="302"/>
        <v>3.5022021114845113E-2</v>
      </c>
      <c r="AF266" s="17">
        <f t="shared" si="303"/>
        <v>1.6219573528812644E-2</v>
      </c>
      <c r="AG266" s="17">
        <f t="shared" si="304"/>
        <v>5.0077933270209051E-3</v>
      </c>
      <c r="AH266" s="17">
        <f t="shared" si="305"/>
        <v>1.5508404955334781E-3</v>
      </c>
      <c r="AI266" s="17">
        <f t="shared" si="306"/>
        <v>3.1919554163119595E-3</v>
      </c>
      <c r="AJ266" s="17">
        <f t="shared" si="307"/>
        <v>3.2848572787037207E-3</v>
      </c>
      <c r="AK266" s="17">
        <f t="shared" si="308"/>
        <v>2.2536420332002626E-3</v>
      </c>
      <c r="AL266" s="17">
        <f t="shared" si="309"/>
        <v>8.8428553921800248E-5</v>
      </c>
      <c r="AM266" s="17">
        <f t="shared" si="310"/>
        <v>1.5564410057497509E-2</v>
      </c>
      <c r="AN266" s="17">
        <f t="shared" si="311"/>
        <v>1.4416534815757066E-2</v>
      </c>
      <c r="AO266" s="17">
        <f t="shared" si="312"/>
        <v>6.6766576865474915E-3</v>
      </c>
      <c r="AP266" s="17">
        <f t="shared" si="313"/>
        <v>2.0614180607215387E-3</v>
      </c>
      <c r="AQ266" s="17">
        <f t="shared" si="314"/>
        <v>4.7734711968583121E-4</v>
      </c>
      <c r="AR266" s="17">
        <f t="shared" si="315"/>
        <v>2.872932017975769E-4</v>
      </c>
      <c r="AS266" s="17">
        <f t="shared" si="316"/>
        <v>5.9130974087179071E-4</v>
      </c>
      <c r="AT266" s="17">
        <f t="shared" si="317"/>
        <v>6.0851981087986441E-4</v>
      </c>
      <c r="AU266" s="17">
        <f t="shared" si="318"/>
        <v>4.1748718665034868E-4</v>
      </c>
      <c r="AV266" s="17">
        <f t="shared" si="319"/>
        <v>2.148190756089036E-4</v>
      </c>
      <c r="AW266" s="17">
        <f t="shared" si="320"/>
        <v>4.6828249885359354E-6</v>
      </c>
      <c r="AX266" s="17">
        <f t="shared" si="321"/>
        <v>5.3391374040736624E-3</v>
      </c>
      <c r="AY266" s="17">
        <f t="shared" si="322"/>
        <v>4.9453760205232294E-3</v>
      </c>
      <c r="AZ266" s="17">
        <f t="shared" si="323"/>
        <v>2.2903272695048208E-3</v>
      </c>
      <c r="BA266" s="17">
        <f t="shared" si="324"/>
        <v>7.0713854445961363E-4</v>
      </c>
      <c r="BB266" s="17">
        <f t="shared" si="325"/>
        <v>1.6374676920142924E-4</v>
      </c>
      <c r="BC266" s="17">
        <f t="shared" si="326"/>
        <v>3.0334088994564774E-5</v>
      </c>
      <c r="BD266" s="17">
        <f t="shared" si="327"/>
        <v>4.4350888027500913E-5</v>
      </c>
      <c r="BE266" s="17">
        <f t="shared" si="328"/>
        <v>9.1283441247082655E-5</v>
      </c>
      <c r="BF266" s="17">
        <f t="shared" si="329"/>
        <v>9.3940245804579041E-5</v>
      </c>
      <c r="BG266" s="17">
        <f t="shared" si="330"/>
        <v>6.4449584439147555E-5</v>
      </c>
      <c r="BH266" s="17">
        <f t="shared" si="331"/>
        <v>3.3162694797124476E-5</v>
      </c>
      <c r="BI266" s="17">
        <f t="shared" si="332"/>
        <v>1.3651158011677909E-5</v>
      </c>
      <c r="BJ266" s="18">
        <f t="shared" si="333"/>
        <v>0.63019006775649711</v>
      </c>
      <c r="BK266" s="18">
        <f t="shared" si="334"/>
        <v>0.20883928631990786</v>
      </c>
      <c r="BL266" s="18">
        <f t="shared" si="335"/>
        <v>0.15388662559248392</v>
      </c>
      <c r="BM266" s="18">
        <f t="shared" si="336"/>
        <v>0.56799188092876274</v>
      </c>
      <c r="BN266" s="18">
        <f t="shared" si="337"/>
        <v>0.42668069243488427</v>
      </c>
    </row>
    <row r="267" spans="1:66" x14ac:dyDescent="0.25">
      <c r="A267" t="s">
        <v>40</v>
      </c>
      <c r="B267" t="s">
        <v>239</v>
      </c>
      <c r="C267" t="s">
        <v>316</v>
      </c>
      <c r="D267" s="15">
        <v>44288</v>
      </c>
      <c r="E267" s="14">
        <f>VLOOKUP(A267,home!$A$2:$E$405,3,FALSE)</f>
        <v>1.5125</v>
      </c>
      <c r="F267" s="14">
        <f>VLOOKUP(B267,home!$B$2:$E$405,3,FALSE)</f>
        <v>0.96</v>
      </c>
      <c r="G267" s="14">
        <f>VLOOKUP(C267,away!$B$2:$E$405,4,FALSE)</f>
        <v>1.56</v>
      </c>
      <c r="H267" s="14">
        <f>VLOOKUP(A267,away!$A$2:$E$405,3,FALSE)</f>
        <v>1.1875</v>
      </c>
      <c r="I267" s="14">
        <f>VLOOKUP(C267,away!$B$2:$E$405,3,FALSE)</f>
        <v>0.84</v>
      </c>
      <c r="J267" s="14">
        <f>VLOOKUP(B267,home!$B$2:$E$405,4,FALSE)</f>
        <v>1.1499999999999999</v>
      </c>
      <c r="K267" s="16">
        <f t="shared" si="338"/>
        <v>2.26512</v>
      </c>
      <c r="L267" s="16">
        <f t="shared" si="339"/>
        <v>1.147125</v>
      </c>
      <c r="M267" s="17">
        <f t="shared" si="284"/>
        <v>3.2967106083006584E-2</v>
      </c>
      <c r="N267" s="17">
        <f t="shared" si="285"/>
        <v>7.4674451330739883E-2</v>
      </c>
      <c r="O267" s="17">
        <f t="shared" si="286"/>
        <v>3.7817391565468934E-2</v>
      </c>
      <c r="P267" s="17">
        <f t="shared" si="287"/>
        <v>8.5660929982774983E-2</v>
      </c>
      <c r="Q267" s="17">
        <f t="shared" si="288"/>
        <v>8.4573296599142769E-2</v>
      </c>
      <c r="R267" s="17">
        <f t="shared" si="289"/>
        <v>2.1690637649769275E-2</v>
      </c>
      <c r="S267" s="17">
        <f t="shared" si="290"/>
        <v>5.5644821439879595E-2</v>
      </c>
      <c r="T267" s="17">
        <f t="shared" si="291"/>
        <v>9.7016142861291649E-2</v>
      </c>
      <c r="U267" s="17">
        <f t="shared" si="292"/>
        <v>4.9131897153245382E-2</v>
      </c>
      <c r="V267" s="17">
        <f t="shared" si="293"/>
        <v>1.6065128479089759E-2</v>
      </c>
      <c r="W267" s="17">
        <f t="shared" si="294"/>
        <v>6.3856221864216758E-2</v>
      </c>
      <c r="X267" s="17">
        <f t="shared" si="295"/>
        <v>7.3251068505989642E-2</v>
      </c>
      <c r="Y267" s="17">
        <f t="shared" si="296"/>
        <v>4.2014065979966687E-2</v>
      </c>
      <c r="Z267" s="17">
        <f t="shared" si="297"/>
        <v>8.2939575713305257E-3</v>
      </c>
      <c r="AA267" s="17">
        <f t="shared" si="298"/>
        <v>1.8786809173972199E-2</v>
      </c>
      <c r="AB267" s="17">
        <f t="shared" si="299"/>
        <v>2.1277188598073957E-2</v>
      </c>
      <c r="AC267" s="17">
        <f t="shared" si="300"/>
        <v>2.6089525464159428E-3</v>
      </c>
      <c r="AD267" s="17">
        <f t="shared" si="301"/>
        <v>3.616050131726866E-2</v>
      </c>
      <c r="AE267" s="17">
        <f t="shared" si="302"/>
        <v>4.1480615073571814E-2</v>
      </c>
      <c r="AF267" s="17">
        <f t="shared" si="303"/>
        <v>2.3791725283135536E-2</v>
      </c>
      <c r="AG267" s="17">
        <f t="shared" si="304"/>
        <v>9.0973609551389494E-3</v>
      </c>
      <c r="AH267" s="17">
        <f t="shared" si="305"/>
        <v>2.3785515197531333E-3</v>
      </c>
      <c r="AI267" s="17">
        <f t="shared" si="306"/>
        <v>5.3877046184232173E-3</v>
      </c>
      <c r="AJ267" s="17">
        <f t="shared" si="307"/>
        <v>6.1018987426413995E-3</v>
      </c>
      <c r="AK267" s="17">
        <f t="shared" si="308"/>
        <v>4.607177626643962E-3</v>
      </c>
      <c r="AL267" s="17">
        <f t="shared" si="309"/>
        <v>2.7116156431106035E-4</v>
      </c>
      <c r="AM267" s="17">
        <f t="shared" si="310"/>
        <v>1.6381574948754311E-2</v>
      </c>
      <c r="AN267" s="17">
        <f t="shared" si="311"/>
        <v>1.8791714163089789E-2</v>
      </c>
      <c r="AO267" s="17">
        <f t="shared" si="312"/>
        <v>1.0778222554667188E-2</v>
      </c>
      <c r="AP267" s="17">
        <f t="shared" si="313"/>
        <v>4.1213228493408652E-3</v>
      </c>
      <c r="AQ267" s="17">
        <f t="shared" si="314"/>
        <v>1.1819181183875356E-3</v>
      </c>
      <c r="AR267" s="17">
        <f t="shared" si="315"/>
        <v>5.4569918241936257E-4</v>
      </c>
      <c r="AS267" s="17">
        <f t="shared" si="316"/>
        <v>1.2360741320817466E-3</v>
      </c>
      <c r="AT267" s="17">
        <f t="shared" si="317"/>
        <v>1.3999281190305031E-3</v>
      </c>
      <c r="AU267" s="17">
        <f t="shared" si="318"/>
        <v>1.057001726992791E-3</v>
      </c>
      <c r="AV267" s="17">
        <f t="shared" si="319"/>
        <v>5.985589379614777E-4</v>
      </c>
      <c r="AW267" s="17">
        <f t="shared" si="320"/>
        <v>1.9571656699243673E-5</v>
      </c>
      <c r="AX267" s="17">
        <f t="shared" si="321"/>
        <v>6.1843721746537321E-3</v>
      </c>
      <c r="AY267" s="17">
        <f t="shared" si="322"/>
        <v>7.0942479308496627E-3</v>
      </c>
      <c r="AZ267" s="17">
        <f t="shared" si="323"/>
        <v>4.0689945788379596E-3</v>
      </c>
      <c r="BA267" s="17">
        <f t="shared" si="324"/>
        <v>1.5558818020831647E-3</v>
      </c>
      <c r="BB267" s="17">
        <f t="shared" si="325"/>
        <v>4.4619772805366272E-4</v>
      </c>
      <c r="BC267" s="17">
        <f t="shared" si="326"/>
        <v>1.0236891375871158E-4</v>
      </c>
      <c r="BD267" s="17">
        <f t="shared" si="327"/>
        <v>1.0433086243880189E-4</v>
      </c>
      <c r="BE267" s="17">
        <f t="shared" si="328"/>
        <v>2.3632192312737896E-4</v>
      </c>
      <c r="BF267" s="17">
        <f t="shared" si="329"/>
        <v>2.6764875725714436E-4</v>
      </c>
      <c r="BG267" s="17">
        <f t="shared" si="330"/>
        <v>2.0208551767943425E-4</v>
      </c>
      <c r="BH267" s="17">
        <f t="shared" si="331"/>
        <v>1.1443698695151003E-4</v>
      </c>
      <c r="BI267" s="17">
        <f t="shared" si="332"/>
        <v>5.1842701576720854E-5</v>
      </c>
      <c r="BJ267" s="18">
        <f t="shared" si="333"/>
        <v>0.61662226553293897</v>
      </c>
      <c r="BK267" s="18">
        <f t="shared" si="334"/>
        <v>0.20031234802632758</v>
      </c>
      <c r="BL267" s="18">
        <f t="shared" si="335"/>
        <v>0.17299318549550835</v>
      </c>
      <c r="BM267" s="18">
        <f t="shared" si="336"/>
        <v>0.65376326714105237</v>
      </c>
      <c r="BN267" s="18">
        <f t="shared" si="337"/>
        <v>0.33738381321090238</v>
      </c>
    </row>
    <row r="268" spans="1:66" x14ac:dyDescent="0.25">
      <c r="A268" t="s">
        <v>32</v>
      </c>
      <c r="B268" t="s">
        <v>34</v>
      </c>
      <c r="C268" t="s">
        <v>308</v>
      </c>
      <c r="D268" s="15">
        <v>44318</v>
      </c>
      <c r="E268" s="14">
        <f>VLOOKUP(A268,home!$A$2:$E$405,3,FALSE)</f>
        <v>1.2292993630573199</v>
      </c>
      <c r="F268" s="14">
        <f>VLOOKUP(B268,home!$B$2:$E$405,3,FALSE)</f>
        <v>0.71</v>
      </c>
      <c r="G268" s="14">
        <f>VLOOKUP(C268,away!$B$2:$E$405,4,FALSE)</f>
        <v>0.92</v>
      </c>
      <c r="H268" s="14">
        <f>VLOOKUP(A268,away!$A$2:$E$405,3,FALSE)</f>
        <v>1.1337579617834399</v>
      </c>
      <c r="I268" s="14">
        <f>VLOOKUP(C268,away!$B$2:$E$405,3,FALSE)</f>
        <v>0.41</v>
      </c>
      <c r="J268" s="14">
        <f>VLOOKUP(B268,home!$B$2:$E$405,4,FALSE)</f>
        <v>0.88</v>
      </c>
      <c r="K268" s="16">
        <f t="shared" si="338"/>
        <v>0.80297834394904133</v>
      </c>
      <c r="L268" s="16">
        <f t="shared" si="339"/>
        <v>0.40905987261146509</v>
      </c>
      <c r="M268" s="17">
        <f t="shared" si="284"/>
        <v>0.29759010778050993</v>
      </c>
      <c r="N268" s="17">
        <f t="shared" si="285"/>
        <v>0.23895841192121056</v>
      </c>
      <c r="O268" s="17">
        <f t="shared" si="286"/>
        <v>0.12173217157912758</v>
      </c>
      <c r="P268" s="17">
        <f t="shared" si="287"/>
        <v>9.7748297539928405E-2</v>
      </c>
      <c r="Q268" s="17">
        <f t="shared" si="288"/>
        <v>9.5939214938593254E-2</v>
      </c>
      <c r="R268" s="17">
        <f t="shared" si="289"/>
        <v>2.4897873299437462E-2</v>
      </c>
      <c r="S268" s="17">
        <f t="shared" si="290"/>
        <v>8.0267534287476548E-3</v>
      </c>
      <c r="T268" s="17">
        <f t="shared" si="291"/>
        <v>3.9244883041224927E-2</v>
      </c>
      <c r="U268" s="17">
        <f t="shared" si="292"/>
        <v>1.9992453069835343E-2</v>
      </c>
      <c r="V268" s="17">
        <f t="shared" si="293"/>
        <v>2.9294637225253314E-4</v>
      </c>
      <c r="W268" s="17">
        <f t="shared" si="294"/>
        <v>2.5679037310387582E-2</v>
      </c>
      <c r="X268" s="17">
        <f t="shared" si="295"/>
        <v>1.0504263730972206E-2</v>
      </c>
      <c r="Y268" s="17">
        <f t="shared" si="296"/>
        <v>2.1484363918343611E-3</v>
      </c>
      <c r="Z268" s="17">
        <f t="shared" si="297"/>
        <v>3.3949069600547619E-3</v>
      </c>
      <c r="AA268" s="17">
        <f t="shared" si="298"/>
        <v>2.7260367686458469E-3</v>
      </c>
      <c r="AB268" s="17">
        <f t="shared" si="299"/>
        <v>1.0944742450157189E-3</v>
      </c>
      <c r="AC268" s="17">
        <f t="shared" si="300"/>
        <v>6.013936705538783E-6</v>
      </c>
      <c r="AD268" s="17">
        <f t="shared" si="301"/>
        <v>5.1549277134251654E-3</v>
      </c>
      <c r="AE268" s="17">
        <f t="shared" si="302"/>
        <v>2.1086740737750092E-3</v>
      </c>
      <c r="AF268" s="17">
        <f t="shared" si="303"/>
        <v>4.3128697399875206E-4</v>
      </c>
      <c r="AG268" s="17">
        <f t="shared" si="304"/>
        <v>5.8807398214304591E-5</v>
      </c>
      <c r="AH268" s="17">
        <f t="shared" si="305"/>
        <v>3.4718005215194421E-4</v>
      </c>
      <c r="AI268" s="17">
        <f t="shared" si="306"/>
        <v>2.7877806332910995E-4</v>
      </c>
      <c r="AJ268" s="17">
        <f t="shared" si="307"/>
        <v>1.1192637381066482E-4</v>
      </c>
      <c r="AK268" s="17">
        <f t="shared" si="308"/>
        <v>2.9958151428903003E-5</v>
      </c>
      <c r="AL268" s="17">
        <f t="shared" si="309"/>
        <v>7.9015002059527798E-8</v>
      </c>
      <c r="AM268" s="17">
        <f t="shared" si="310"/>
        <v>8.2785906370063181E-4</v>
      </c>
      <c r="AN268" s="17">
        <f t="shared" si="311"/>
        <v>3.3864392313762723E-4</v>
      </c>
      <c r="AO268" s="17">
        <f t="shared" si="312"/>
        <v>6.9262820029662259E-5</v>
      </c>
      <c r="AP268" s="17">
        <f t="shared" si="313"/>
        <v>9.4442134460148265E-6</v>
      </c>
      <c r="AQ268" s="17">
        <f t="shared" si="314"/>
        <v>9.6581218728557735E-7</v>
      </c>
      <c r="AR268" s="17">
        <f t="shared" si="315"/>
        <v>2.8403485581303234E-5</v>
      </c>
      <c r="AS268" s="17">
        <f t="shared" si="316"/>
        <v>2.2807383814455343E-5</v>
      </c>
      <c r="AT268" s="17">
        <f t="shared" si="317"/>
        <v>9.1569176425707594E-6</v>
      </c>
      <c r="AU268" s="17">
        <f t="shared" si="318"/>
        <v>2.4509355214364097E-6</v>
      </c>
      <c r="AV268" s="17">
        <f t="shared" si="319"/>
        <v>4.9201203653222198E-7</v>
      </c>
      <c r="AW268" s="17">
        <f t="shared" si="320"/>
        <v>7.2093774937585552E-10</v>
      </c>
      <c r="AX268" s="17">
        <f t="shared" si="321"/>
        <v>1.1079214999892279E-4</v>
      </c>
      <c r="AY268" s="17">
        <f t="shared" si="322"/>
        <v>4.5320622764909696E-5</v>
      </c>
      <c r="AZ268" s="17">
        <f t="shared" si="323"/>
        <v>9.2694240874431096E-6</v>
      </c>
      <c r="BA268" s="17">
        <f t="shared" si="324"/>
        <v>1.2639164787970414E-6</v>
      </c>
      <c r="BB268" s="17">
        <f t="shared" si="325"/>
        <v>1.292543784520623E-7</v>
      </c>
      <c r="BC268" s="17">
        <f t="shared" si="326"/>
        <v>1.0574555916814947E-8</v>
      </c>
      <c r="BD268" s="17">
        <f t="shared" si="327"/>
        <v>1.9364543656015797E-6</v>
      </c>
      <c r="BE268" s="17">
        <f t="shared" si="328"/>
        <v>1.5549309196236477E-6</v>
      </c>
      <c r="BF268" s="17">
        <f t="shared" si="329"/>
        <v>6.2428792739727818E-7</v>
      </c>
      <c r="BG268" s="17">
        <f t="shared" si="330"/>
        <v>1.6709656202961529E-7</v>
      </c>
      <c r="BH268" s="17">
        <f t="shared" si="331"/>
        <v>3.3543730164529677E-8</v>
      </c>
      <c r="BI268" s="17">
        <f t="shared" si="332"/>
        <v>5.3869777794775109E-9</v>
      </c>
      <c r="BJ268" s="18">
        <f t="shared" si="333"/>
        <v>0.42164090526840187</v>
      </c>
      <c r="BK268" s="18">
        <f t="shared" si="334"/>
        <v>0.40370951869591098</v>
      </c>
      <c r="BL268" s="18">
        <f t="shared" si="335"/>
        <v>0.1712784840378615</v>
      </c>
      <c r="BM268" s="18">
        <f t="shared" si="336"/>
        <v>0.12311241800159464</v>
      </c>
      <c r="BN268" s="18">
        <f t="shared" si="337"/>
        <v>0.87686607705880726</v>
      </c>
    </row>
    <row r="269" spans="1:66" x14ac:dyDescent="0.25">
      <c r="A269" t="s">
        <v>32</v>
      </c>
      <c r="B269" t="s">
        <v>36</v>
      </c>
      <c r="C269" t="s">
        <v>209</v>
      </c>
      <c r="D269" s="15">
        <v>44318</v>
      </c>
      <c r="E269" s="14">
        <f>VLOOKUP(A269,home!$A$2:$E$405,3,FALSE)</f>
        <v>1.2292993630573199</v>
      </c>
      <c r="F269" s="14">
        <f>VLOOKUP(B269,home!$B$2:$E$405,3,FALSE)</f>
        <v>1.46</v>
      </c>
      <c r="G269" s="14">
        <f>VLOOKUP(C269,away!$B$2:$E$405,4,FALSE)</f>
        <v>0.36</v>
      </c>
      <c r="H269" s="14">
        <f>VLOOKUP(A269,away!$A$2:$E$405,3,FALSE)</f>
        <v>1.1337579617834399</v>
      </c>
      <c r="I269" s="14">
        <f>VLOOKUP(C269,away!$B$2:$E$405,3,FALSE)</f>
        <v>1.18</v>
      </c>
      <c r="J269" s="14">
        <f>VLOOKUP(B269,home!$B$2:$E$405,4,FALSE)</f>
        <v>0.71</v>
      </c>
      <c r="K269" s="16">
        <f t="shared" si="338"/>
        <v>0.64611974522292726</v>
      </c>
      <c r="L269" s="16">
        <f t="shared" si="339"/>
        <v>0.94986242038216595</v>
      </c>
      <c r="M269" s="17">
        <f t="shared" si="284"/>
        <v>0.2027093365606184</v>
      </c>
      <c r="N269" s="17">
        <f t="shared" si="285"/>
        <v>0.13097450489285536</v>
      </c>
      <c r="O269" s="17">
        <f t="shared" si="286"/>
        <v>0.19254598105953205</v>
      </c>
      <c r="P269" s="17">
        <f t="shared" si="287"/>
        <v>0.12440776022588343</v>
      </c>
      <c r="Q269" s="17">
        <f t="shared" si="288"/>
        <v>4.2312606866035371E-2</v>
      </c>
      <c r="R269" s="17">
        <f t="shared" si="289"/>
        <v>9.1446095802032903E-2</v>
      </c>
      <c r="S269" s="17">
        <f t="shared" si="290"/>
        <v>1.9088033964080091E-2</v>
      </c>
      <c r="T269" s="17">
        <f t="shared" si="291"/>
        <v>4.0191155170451409E-2</v>
      </c>
      <c r="U269" s="17">
        <f t="shared" si="292"/>
        <v>5.9085128121240893E-2</v>
      </c>
      <c r="V269" s="17">
        <f t="shared" si="293"/>
        <v>1.3016445631949159E-3</v>
      </c>
      <c r="W269" s="17">
        <f t="shared" si="294"/>
        <v>9.1130035893335539E-3</v>
      </c>
      <c r="X269" s="17">
        <f t="shared" si="295"/>
        <v>8.656099646315734E-3</v>
      </c>
      <c r="Y269" s="17">
        <f t="shared" si="296"/>
        <v>4.1110518805593374E-3</v>
      </c>
      <c r="Z269" s="17">
        <f t="shared" si="297"/>
        <v>2.8953736631006137E-2</v>
      </c>
      <c r="AA269" s="17">
        <f t="shared" si="298"/>
        <v>1.8707580935277419E-2</v>
      </c>
      <c r="AB269" s="17">
        <f t="shared" si="299"/>
        <v>6.0436687138193685E-3</v>
      </c>
      <c r="AC269" s="17">
        <f t="shared" si="300"/>
        <v>4.9928227118454876E-5</v>
      </c>
      <c r="AD269" s="17">
        <f t="shared" si="301"/>
        <v>1.4720228893389542E-3</v>
      </c>
      <c r="AE269" s="17">
        <f t="shared" si="302"/>
        <v>1.398219224525448E-3</v>
      </c>
      <c r="AF269" s="17">
        <f t="shared" si="303"/>
        <v>6.640579484163085E-4</v>
      </c>
      <c r="AG269" s="17">
        <f t="shared" si="304"/>
        <v>2.1025456338557682E-4</v>
      </c>
      <c r="AH269" s="17">
        <f t="shared" si="305"/>
        <v>6.8755165888588167E-3</v>
      </c>
      <c r="AI269" s="17">
        <f t="shared" si="306"/>
        <v>4.4424070266694685E-3</v>
      </c>
      <c r="AJ269" s="17">
        <f t="shared" si="307"/>
        <v>1.4351634481241094E-3</v>
      </c>
      <c r="AK269" s="17">
        <f t="shared" si="308"/>
        <v>3.0909581381840249E-4</v>
      </c>
      <c r="AL269" s="17">
        <f t="shared" si="309"/>
        <v>1.2256877780266842E-6</v>
      </c>
      <c r="AM269" s="17">
        <f t="shared" si="310"/>
        <v>1.9022061084440057E-4</v>
      </c>
      <c r="AN269" s="17">
        <f t="shared" si="311"/>
        <v>1.8068340982323639E-4</v>
      </c>
      <c r="AO269" s="17">
        <f t="shared" si="312"/>
        <v>8.5812190488801068E-5</v>
      </c>
      <c r="AP269" s="17">
        <f t="shared" si="313"/>
        <v>2.7169924985329356E-5</v>
      </c>
      <c r="AQ269" s="17">
        <f t="shared" si="314"/>
        <v>6.4519226770417071E-6</v>
      </c>
      <c r="AR269" s="17">
        <f t="shared" si="315"/>
        <v>1.3061589656942342E-3</v>
      </c>
      <c r="AS269" s="17">
        <f t="shared" si="316"/>
        <v>8.4393509813500064E-4</v>
      </c>
      <c r="AT269" s="17">
        <f t="shared" si="317"/>
        <v>2.7264156529583635E-4</v>
      </c>
      <c r="AU269" s="17">
        <f t="shared" si="318"/>
        <v>5.8719699568708631E-5</v>
      </c>
      <c r="AV269" s="17">
        <f t="shared" si="319"/>
        <v>9.4849893312252118E-6</v>
      </c>
      <c r="AW269" s="17">
        <f t="shared" si="320"/>
        <v>2.0895418504665466E-8</v>
      </c>
      <c r="AX269" s="17">
        <f t="shared" si="321"/>
        <v>2.048421543582227E-5</v>
      </c>
      <c r="AY269" s="17">
        <f t="shared" si="322"/>
        <v>1.9457186453499863E-5</v>
      </c>
      <c r="AZ269" s="17">
        <f t="shared" si="323"/>
        <v>9.2408251092742363E-6</v>
      </c>
      <c r="BA269" s="17">
        <f t="shared" si="324"/>
        <v>2.9258375015411731E-6</v>
      </c>
      <c r="BB269" s="17">
        <f t="shared" si="325"/>
        <v>6.94785772714702E-7</v>
      </c>
      <c r="BC269" s="17">
        <f t="shared" si="326"/>
        <v>1.3199017914357608E-7</v>
      </c>
      <c r="BD269" s="17">
        <f t="shared" si="327"/>
        <v>2.0677855275969852E-4</v>
      </c>
      <c r="BE269" s="17">
        <f t="shared" si="328"/>
        <v>1.3360370582666202E-4</v>
      </c>
      <c r="BF269" s="17">
        <f t="shared" si="329"/>
        <v>4.3161996184780888E-5</v>
      </c>
      <c r="BG269" s="17">
        <f t="shared" si="330"/>
        <v>9.2959393260745304E-6</v>
      </c>
      <c r="BH269" s="17">
        <f t="shared" si="331"/>
        <v>1.501572487242766E-6</v>
      </c>
      <c r="BI269" s="17">
        <f t="shared" si="332"/>
        <v>1.9403912657821075E-7</v>
      </c>
      <c r="BJ269" s="18">
        <f t="shared" si="333"/>
        <v>0.23964624957048786</v>
      </c>
      <c r="BK269" s="18">
        <f t="shared" si="334"/>
        <v>0.34757738641512687</v>
      </c>
      <c r="BL269" s="18">
        <f t="shared" si="335"/>
        <v>0.38377611363310954</v>
      </c>
      <c r="BM269" s="18">
        <f t="shared" si="336"/>
        <v>0.21553776455173779</v>
      </c>
      <c r="BN269" s="18">
        <f t="shared" si="337"/>
        <v>0.78439628540695738</v>
      </c>
    </row>
    <row r="270" spans="1:66" x14ac:dyDescent="0.25">
      <c r="A270" t="s">
        <v>32</v>
      </c>
      <c r="B270" t="s">
        <v>313</v>
      </c>
      <c r="C270" t="s">
        <v>33</v>
      </c>
      <c r="D270" s="15">
        <v>44318</v>
      </c>
      <c r="E270" s="14">
        <f>VLOOKUP(A270,home!$A$2:$E$405,3,FALSE)</f>
        <v>1.2292993630573199</v>
      </c>
      <c r="F270" s="14">
        <f>VLOOKUP(B270,home!$B$2:$E$405,3,FALSE)</f>
        <v>0.54</v>
      </c>
      <c r="G270" s="14">
        <f>VLOOKUP(C270,away!$B$2:$E$405,4,FALSE)</f>
        <v>0.36</v>
      </c>
      <c r="H270" s="14">
        <f>VLOOKUP(A270,away!$A$2:$E$405,3,FALSE)</f>
        <v>1.1337579617834399</v>
      </c>
      <c r="I270" s="14">
        <f>VLOOKUP(C270,away!$B$2:$E$405,3,FALSE)</f>
        <v>1.81</v>
      </c>
      <c r="J270" s="14">
        <f>VLOOKUP(B270,home!$B$2:$E$405,4,FALSE)</f>
        <v>1.18</v>
      </c>
      <c r="K270" s="16">
        <f t="shared" si="338"/>
        <v>0.238975796178343</v>
      </c>
      <c r="L270" s="16">
        <f t="shared" si="339"/>
        <v>2.4214802547770709</v>
      </c>
      <c r="M270" s="17">
        <f t="shared" si="284"/>
        <v>6.9916329064195662E-2</v>
      </c>
      <c r="N270" s="17">
        <f t="shared" si="285"/>
        <v>1.6708310403983184E-2</v>
      </c>
      <c r="O270" s="17">
        <f t="shared" si="286"/>
        <v>0.16930101031544606</v>
      </c>
      <c r="P270" s="17">
        <f t="shared" si="287"/>
        <v>4.0458843733931583E-2</v>
      </c>
      <c r="Q270" s="17">
        <f t="shared" si="288"/>
        <v>1.996440890793386E-3</v>
      </c>
      <c r="R270" s="17">
        <f t="shared" si="289"/>
        <v>0.20497952679633094</v>
      </c>
      <c r="S270" s="17">
        <f t="shared" si="290"/>
        <v>5.8531320872972029E-3</v>
      </c>
      <c r="T270" s="17">
        <f t="shared" si="291"/>
        <v>4.834342196885731E-3</v>
      </c>
      <c r="U270" s="17">
        <f t="shared" si="292"/>
        <v>4.8985145616413185E-2</v>
      </c>
      <c r="V270" s="17">
        <f t="shared" si="293"/>
        <v>3.7634024625282799E-4</v>
      </c>
      <c r="W270" s="17">
        <f t="shared" si="294"/>
        <v>1.5903368380011665E-4</v>
      </c>
      <c r="X270" s="17">
        <f t="shared" si="295"/>
        <v>3.8509692516644256E-4</v>
      </c>
      <c r="Y270" s="17">
        <f t="shared" si="296"/>
        <v>4.6625230023295206E-4</v>
      </c>
      <c r="Z270" s="17">
        <f t="shared" si="297"/>
        <v>0.16545129225695426</v>
      </c>
      <c r="AA270" s="17">
        <f t="shared" si="298"/>
        <v>3.9538854295841371E-2</v>
      </c>
      <c r="AB270" s="17">
        <f t="shared" si="299"/>
        <v>4.7244145926640928E-3</v>
      </c>
      <c r="AC270" s="17">
        <f t="shared" si="300"/>
        <v>1.3611172291339877E-5</v>
      </c>
      <c r="AD270" s="17">
        <f t="shared" si="301"/>
        <v>9.5013003013269277E-6</v>
      </c>
      <c r="AE270" s="17">
        <f t="shared" si="302"/>
        <v>2.3007211074370589E-5</v>
      </c>
      <c r="AF270" s="17">
        <f t="shared" si="303"/>
        <v>2.7855753667038375E-5</v>
      </c>
      <c r="AG270" s="17">
        <f t="shared" si="304"/>
        <v>2.2484052495555802E-5</v>
      </c>
      <c r="AH270" s="17">
        <f t="shared" si="305"/>
        <v>0.10015925933189132</v>
      </c>
      <c r="AI270" s="17">
        <f t="shared" si="306"/>
        <v>2.3935638743471863E-2</v>
      </c>
      <c r="AJ270" s="17">
        <f t="shared" si="307"/>
        <v>2.8600191628791903E-3</v>
      </c>
      <c r="AK270" s="17">
        <f t="shared" si="308"/>
        <v>2.2782511884479091E-4</v>
      </c>
      <c r="AL270" s="17">
        <f t="shared" si="309"/>
        <v>3.1505789857205224E-7</v>
      </c>
      <c r="AM270" s="17">
        <f t="shared" si="310"/>
        <v>4.5411616084782682E-7</v>
      </c>
      <c r="AN270" s="17">
        <f t="shared" si="311"/>
        <v>1.099633316868181E-6</v>
      </c>
      <c r="AO270" s="17">
        <f t="shared" si="312"/>
        <v>1.3313701821456593E-6</v>
      </c>
      <c r="AP270" s="17">
        <f t="shared" si="313"/>
        <v>1.0746288692882221E-6</v>
      </c>
      <c r="AQ270" s="17">
        <f t="shared" si="314"/>
        <v>6.5054814704870991E-7</v>
      </c>
      <c r="AR270" s="17">
        <f t="shared" si="315"/>
        <v>4.8506733761054174E-2</v>
      </c>
      <c r="AS270" s="17">
        <f t="shared" si="316"/>
        <v>1.1591935320558832E-2</v>
      </c>
      <c r="AT270" s="17">
        <f t="shared" si="317"/>
        <v>1.3850959862392008E-3</v>
      </c>
      <c r="AU270" s="17">
        <f t="shared" si="318"/>
        <v>1.1033480536498013E-4</v>
      </c>
      <c r="AV270" s="17">
        <f t="shared" si="319"/>
        <v>6.5918369895696563E-6</v>
      </c>
      <c r="AW270" s="17">
        <f t="shared" si="320"/>
        <v>5.0643384330002425E-9</v>
      </c>
      <c r="AX270" s="17">
        <f t="shared" si="321"/>
        <v>1.8087128516010304E-8</v>
      </c>
      <c r="AY270" s="17">
        <f t="shared" si="322"/>
        <v>4.3797624567134257E-8</v>
      </c>
      <c r="AZ270" s="17">
        <f t="shared" si="323"/>
        <v>5.3027541547727383E-8</v>
      </c>
      <c r="BA270" s="17">
        <f t="shared" si="324"/>
        <v>4.2801714939064199E-8</v>
      </c>
      <c r="BB270" s="17">
        <f t="shared" si="325"/>
        <v>2.5910876898885191E-8</v>
      </c>
      <c r="BC270" s="17">
        <f t="shared" si="326"/>
        <v>1.2548535358921962E-8</v>
      </c>
      <c r="BD270" s="17">
        <f t="shared" si="327"/>
        <v>1.9576349671020177E-2</v>
      </c>
      <c r="BE270" s="17">
        <f t="shared" si="328"/>
        <v>4.6782737488976905E-3</v>
      </c>
      <c r="BF270" s="17">
        <f t="shared" si="329"/>
        <v>5.5899709694153346E-4</v>
      </c>
      <c r="BG270" s="17">
        <f t="shared" si="330"/>
        <v>4.4528925434328458E-5</v>
      </c>
      <c r="BH270" s="17">
        <f t="shared" si="331"/>
        <v>2.660333852158677E-6</v>
      </c>
      <c r="BI270" s="17">
        <f t="shared" si="332"/>
        <v>1.2715108008396367E-7</v>
      </c>
      <c r="BJ270" s="18">
        <f t="shared" si="333"/>
        <v>2.463713118849814E-2</v>
      </c>
      <c r="BK270" s="18">
        <f t="shared" si="334"/>
        <v>0.11661861515949178</v>
      </c>
      <c r="BL270" s="18">
        <f t="shared" si="335"/>
        <v>0.68117332261121555</v>
      </c>
      <c r="BM270" s="18">
        <f t="shared" si="336"/>
        <v>0.48451986127819274</v>
      </c>
      <c r="BN270" s="18">
        <f t="shared" si="337"/>
        <v>0.50336046120468081</v>
      </c>
    </row>
    <row r="271" spans="1:66" x14ac:dyDescent="0.25">
      <c r="A271" t="s">
        <v>32</v>
      </c>
      <c r="B271" t="s">
        <v>212</v>
      </c>
      <c r="C271" t="s">
        <v>312</v>
      </c>
      <c r="D271" s="15">
        <v>44318</v>
      </c>
      <c r="E271" s="14">
        <f>VLOOKUP(A271,home!$A$2:$E$405,3,FALSE)</f>
        <v>1.2292993630573199</v>
      </c>
      <c r="F271" s="14">
        <f>VLOOKUP(B271,home!$B$2:$E$405,3,FALSE)</f>
        <v>0.61</v>
      </c>
      <c r="G271" s="14">
        <f>VLOOKUP(C271,away!$B$2:$E$405,4,FALSE)</f>
        <v>1.08</v>
      </c>
      <c r="H271" s="14">
        <f>VLOOKUP(A271,away!$A$2:$E$405,3,FALSE)</f>
        <v>1.1337579617834399</v>
      </c>
      <c r="I271" s="14">
        <f>VLOOKUP(C271,away!$B$2:$E$405,3,FALSE)</f>
        <v>0.63</v>
      </c>
      <c r="J271" s="14">
        <f>VLOOKUP(B271,home!$B$2:$E$405,4,FALSE)</f>
        <v>1.65</v>
      </c>
      <c r="K271" s="16">
        <f t="shared" si="338"/>
        <v>0.80986242038216238</v>
      </c>
      <c r="L271" s="16">
        <f t="shared" si="339"/>
        <v>1.1785414012738857</v>
      </c>
      <c r="M271" s="17">
        <f t="shared" si="284"/>
        <v>0.13691378995132275</v>
      </c>
      <c r="N271" s="17">
        <f t="shared" si="285"/>
        <v>0.11088133331367322</v>
      </c>
      <c r="O271" s="17">
        <f t="shared" si="286"/>
        <v>0.16135856986295039</v>
      </c>
      <c r="P271" s="17">
        <f t="shared" si="287"/>
        <v>0.13067824193861324</v>
      </c>
      <c r="Q271" s="17">
        <f t="shared" si="288"/>
        <v>4.4899312486306346E-2</v>
      </c>
      <c r="R271" s="17">
        <f t="shared" si="289"/>
        <v>9.5083877516915868E-2</v>
      </c>
      <c r="S271" s="17">
        <f t="shared" si="290"/>
        <v>3.1181670820444908E-2</v>
      </c>
      <c r="T271" s="17">
        <f t="shared" si="291"/>
        <v>5.2915698653845558E-2</v>
      </c>
      <c r="U271" s="17">
        <f t="shared" si="292"/>
        <v>7.7004859185170554E-2</v>
      </c>
      <c r="V271" s="17">
        <f t="shared" si="293"/>
        <v>3.3068383355792379E-3</v>
      </c>
      <c r="W271" s="17">
        <f t="shared" si="294"/>
        <v>1.2120755294551701E-2</v>
      </c>
      <c r="X271" s="17">
        <f t="shared" si="295"/>
        <v>1.4284811929338831E-2</v>
      </c>
      <c r="Y271" s="17">
        <f t="shared" si="296"/>
        <v>8.4176211340684544E-3</v>
      </c>
      <c r="Z271" s="17">
        <f t="shared" si="297"/>
        <v>3.7353428749113529E-2</v>
      </c>
      <c r="AA271" s="17">
        <f t="shared" si="298"/>
        <v>3.0251138216329729E-2</v>
      </c>
      <c r="AB271" s="17">
        <f t="shared" si="299"/>
        <v>1.2249630007596062E-2</v>
      </c>
      <c r="AC271" s="17">
        <f t="shared" si="300"/>
        <v>1.9726456161863853E-4</v>
      </c>
      <c r="AD271" s="17">
        <f t="shared" si="301"/>
        <v>2.4540360549263878E-3</v>
      </c>
      <c r="AE271" s="17">
        <f t="shared" si="302"/>
        <v>2.8921830909495834E-3</v>
      </c>
      <c r="AF271" s="17">
        <f t="shared" si="303"/>
        <v>1.7042787563741801E-3</v>
      </c>
      <c r="AG271" s="17">
        <f t="shared" si="304"/>
        <v>6.6952102456618065E-4</v>
      </c>
      <c r="AH271" s="17">
        <f t="shared" si="305"/>
        <v>1.1005640565091124E-2</v>
      </c>
      <c r="AI271" s="17">
        <f t="shared" si="306"/>
        <v>8.9130547059008067E-3</v>
      </c>
      <c r="AJ271" s="17">
        <f t="shared" si="307"/>
        <v>3.609174028559725E-3</v>
      </c>
      <c r="AK271" s="17">
        <f t="shared" si="308"/>
        <v>9.7431147144993958E-4</v>
      </c>
      <c r="AL271" s="17">
        <f t="shared" si="309"/>
        <v>7.531216868156202E-6</v>
      </c>
      <c r="AM271" s="17">
        <f t="shared" si="310"/>
        <v>3.974863158295555E-4</v>
      </c>
      <c r="AN271" s="17">
        <f t="shared" si="311"/>
        <v>4.6845407964495864E-4</v>
      </c>
      <c r="AO271" s="17">
        <f t="shared" si="312"/>
        <v>2.7604626372861903E-4</v>
      </c>
      <c r="AP271" s="17">
        <f t="shared" si="313"/>
        <v>1.0844398349038245E-4</v>
      </c>
      <c r="AQ271" s="17">
        <f t="shared" si="314"/>
        <v>3.1951431065619363E-5</v>
      </c>
      <c r="AR271" s="17">
        <f t="shared" si="315"/>
        <v>2.5941206106998428E-3</v>
      </c>
      <c r="AS271" s="17">
        <f t="shared" si="316"/>
        <v>2.1008807965446278E-3</v>
      </c>
      <c r="AT271" s="17">
        <f t="shared" si="317"/>
        <v>8.5071220341201878E-4</v>
      </c>
      <c r="AU271" s="17">
        <f t="shared" si="318"/>
        <v>2.2965328136796668E-4</v>
      </c>
      <c r="AV271" s="17">
        <f t="shared" si="319"/>
        <v>4.6496890574341808E-5</v>
      </c>
      <c r="AW271" s="17">
        <f t="shared" si="320"/>
        <v>1.9967272437539436E-7</v>
      </c>
      <c r="AX271" s="17">
        <f t="shared" si="321"/>
        <v>5.3651538301085393E-5</v>
      </c>
      <c r="AY271" s="17">
        <f t="shared" si="322"/>
        <v>6.3230559129860727E-5</v>
      </c>
      <c r="AZ271" s="17">
        <f t="shared" si="323"/>
        <v>3.7259915880118677E-5</v>
      </c>
      <c r="BA271" s="17">
        <f t="shared" si="324"/>
        <v>1.4637451157567396E-5</v>
      </c>
      <c r="BB271" s="17">
        <f t="shared" si="325"/>
        <v>4.3127105495793844E-6</v>
      </c>
      <c r="BC271" s="17">
        <f t="shared" si="326"/>
        <v>1.0165415868779916E-6</v>
      </c>
      <c r="BD271" s="17">
        <f t="shared" si="327"/>
        <v>5.0954642326794287E-4</v>
      </c>
      <c r="BE271" s="17">
        <f t="shared" si="328"/>
        <v>4.1266249964485002E-4</v>
      </c>
      <c r="BF271" s="17">
        <f t="shared" si="329"/>
        <v>1.6709992538166573E-4</v>
      </c>
      <c r="BG271" s="17">
        <f t="shared" si="330"/>
        <v>4.5109316671758184E-5</v>
      </c>
      <c r="BH271" s="17">
        <f t="shared" si="331"/>
        <v>9.1330850953938768E-6</v>
      </c>
      <c r="BI271" s="17">
        <f t="shared" si="332"/>
        <v>1.4793084801823876E-6</v>
      </c>
      <c r="BJ271" s="18">
        <f t="shared" si="333"/>
        <v>0.25269604252896455</v>
      </c>
      <c r="BK271" s="18">
        <f t="shared" si="334"/>
        <v>0.30234856738357679</v>
      </c>
      <c r="BL271" s="18">
        <f t="shared" si="335"/>
        <v>0.40741714990110478</v>
      </c>
      <c r="BM271" s="18">
        <f t="shared" si="336"/>
        <v>0.31993703260657225</v>
      </c>
      <c r="BN271" s="18">
        <f t="shared" si="337"/>
        <v>0.6798151250697817</v>
      </c>
    </row>
    <row r="272" spans="1:66" s="10" customFormat="1" x14ac:dyDescent="0.25">
      <c r="A272" s="10" t="s">
        <v>32</v>
      </c>
      <c r="B272" s="10" t="s">
        <v>207</v>
      </c>
      <c r="C272" s="10" t="s">
        <v>211</v>
      </c>
      <c r="D272" s="20">
        <v>44318</v>
      </c>
      <c r="E272" s="10">
        <f>VLOOKUP(A272,home!$A$2:$E$405,3,FALSE)</f>
        <v>1.2292993630573199</v>
      </c>
      <c r="F272" s="10">
        <f>VLOOKUP(B272,home!$B$2:$E$405,3,FALSE)</f>
        <v>1.42</v>
      </c>
      <c r="G272" s="10">
        <f>VLOOKUP(C272,away!$B$2:$E$405,4,FALSE)</f>
        <v>1.93</v>
      </c>
      <c r="H272" s="10">
        <f>VLOOKUP(A272,away!$A$2:$E$405,3,FALSE)</f>
        <v>1.1337579617834399</v>
      </c>
      <c r="I272" s="10">
        <f>VLOOKUP(C272,away!$B$2:$E$405,3,FALSE)</f>
        <v>0.61</v>
      </c>
      <c r="J272" s="10">
        <f>VLOOKUP(B272,home!$B$2:$E$405,4,FALSE)</f>
        <v>0.77</v>
      </c>
      <c r="K272" s="11">
        <f t="shared" si="338"/>
        <v>3.3690178343948909</v>
      </c>
      <c r="L272" s="11">
        <f t="shared" si="339"/>
        <v>0.53252611464968169</v>
      </c>
      <c r="M272" s="12">
        <f t="shared" si="284"/>
        <v>2.0210683079673802E-2</v>
      </c>
      <c r="N272" s="12">
        <f t="shared" si="285"/>
        <v>6.8090151740724095E-2</v>
      </c>
      <c r="O272" s="12">
        <f t="shared" si="286"/>
        <v>1.0762716534834753E-2</v>
      </c>
      <c r="P272" s="12">
        <f t="shared" si="287"/>
        <v>3.6259783952395062E-2</v>
      </c>
      <c r="Q272" s="12">
        <f t="shared" si="288"/>
        <v>0.11469846778057691</v>
      </c>
      <c r="R272" s="12">
        <f t="shared" si="289"/>
        <v>2.8657138096857175E-3</v>
      </c>
      <c r="S272" s="12">
        <f t="shared" si="290"/>
        <v>1.6263328744151317E-2</v>
      </c>
      <c r="T272" s="12">
        <f t="shared" si="291"/>
        <v>6.1079929403462317E-2</v>
      </c>
      <c r="U272" s="12">
        <f t="shared" si="292"/>
        <v>9.6546409331029082E-3</v>
      </c>
      <c r="V272" s="12">
        <f t="shared" si="293"/>
        <v>3.2419861223613013E-3</v>
      </c>
      <c r="W272" s="12">
        <f t="shared" si="294"/>
        <v>0.12880706117684379</v>
      </c>
      <c r="X272" s="12">
        <f t="shared" si="295"/>
        <v>6.859312382794848E-2</v>
      </c>
      <c r="Y272" s="12">
        <f t="shared" si="296"/>
        <v>1.8263814861890951E-2</v>
      </c>
      <c r="Z272" s="12">
        <f t="shared" si="297"/>
        <v>5.0868914692329102E-4</v>
      </c>
      <c r="AA272" s="12">
        <f t="shared" si="298"/>
        <v>1.7137828081476903E-3</v>
      </c>
      <c r="AB272" s="12">
        <f t="shared" si="299"/>
        <v>2.8868824224644635E-3</v>
      </c>
      <c r="AC272" s="12">
        <f t="shared" si="300"/>
        <v>3.6352592558990926E-4</v>
      </c>
      <c r="AD272" s="12">
        <f t="shared" si="301"/>
        <v>0.10848832157519514</v>
      </c>
      <c r="AE272" s="12">
        <f t="shared" si="302"/>
        <v>5.7772864373303902E-2</v>
      </c>
      <c r="AF272" s="12">
        <f t="shared" si="303"/>
        <v>1.5382779498449269E-2</v>
      </c>
      <c r="AG272" s="12">
        <f t="shared" si="304"/>
        <v>2.7305772662739904E-3</v>
      </c>
      <c r="AH272" s="12">
        <f t="shared" si="305"/>
        <v>6.7722563743880285E-5</v>
      </c>
      <c r="AI272" s="12">
        <f t="shared" si="306"/>
        <v>2.281585250440775E-4</v>
      </c>
      <c r="AJ272" s="12">
        <f t="shared" si="307"/>
        <v>3.8433506997136532E-4</v>
      </c>
      <c r="AK272" s="12">
        <f t="shared" si="308"/>
        <v>4.3161056837231267E-4</v>
      </c>
      <c r="AL272" s="12">
        <f t="shared" si="309"/>
        <v>2.6087928787011191E-5</v>
      </c>
      <c r="AM272" s="12">
        <f t="shared" si="310"/>
        <v>7.3099818042080072E-2</v>
      </c>
      <c r="AN272" s="12">
        <f t="shared" si="311"/>
        <v>3.8927562083547605E-2</v>
      </c>
      <c r="AO272" s="12">
        <f t="shared" si="312"/>
        <v>1.0364971694567935E-2</v>
      </c>
      <c r="AP272" s="12">
        <f t="shared" si="313"/>
        <v>1.8398727016540638E-3</v>
      </c>
      <c r="AQ272" s="12">
        <f t="shared" si="314"/>
        <v>2.4494506531546283E-4</v>
      </c>
      <c r="AR272" s="12">
        <f t="shared" si="315"/>
        <v>7.2128067489287963E-6</v>
      </c>
      <c r="AS272" s="12">
        <f t="shared" si="316"/>
        <v>2.4300074573184946E-5</v>
      </c>
      <c r="AT272" s="12">
        <f t="shared" si="317"/>
        <v>4.0933692307092949E-5</v>
      </c>
      <c r="AU272" s="12">
        <f t="shared" si="318"/>
        <v>4.5968779803409702E-5</v>
      </c>
      <c r="AV272" s="12">
        <f t="shared" si="319"/>
        <v>3.8717409745764745E-5</v>
      </c>
      <c r="AW272" s="12">
        <f t="shared" si="320"/>
        <v>1.300113654762343E-6</v>
      </c>
      <c r="AX272" s="12">
        <f t="shared" si="321"/>
        <v>4.1045765112464862E-2</v>
      </c>
      <c r="AY272" s="12">
        <f t="shared" si="322"/>
        <v>2.1857941818164368E-2</v>
      </c>
      <c r="AZ272" s="12">
        <f t="shared" si="323"/>
        <v>5.8199624153329344E-3</v>
      </c>
      <c r="BA272" s="12">
        <f t="shared" si="324"/>
        <v>1.0330939908148086E-3</v>
      </c>
      <c r="BB272" s="12">
        <f t="shared" si="325"/>
        <v>1.3753738224913593E-4</v>
      </c>
      <c r="BC272" s="12">
        <f t="shared" si="326"/>
        <v>1.4648449557644096E-5</v>
      </c>
      <c r="BD272" s="12">
        <f t="shared" si="327"/>
        <v>6.4016799228767565E-7</v>
      </c>
      <c r="BE272" s="12">
        <f t="shared" si="328"/>
        <v>2.1567373830259503E-6</v>
      </c>
      <c r="BF272" s="12">
        <f t="shared" si="329"/>
        <v>3.6330433537602957E-6</v>
      </c>
      <c r="BG272" s="12">
        <f t="shared" si="330"/>
        <v>4.0799292839827549E-6</v>
      </c>
      <c r="BH272" s="12">
        <f t="shared" si="331"/>
        <v>3.4363386302019697E-6</v>
      </c>
      <c r="BI272" s="12">
        <f t="shared" si="332"/>
        <v>2.3154172260341087E-6</v>
      </c>
      <c r="BJ272" s="13">
        <f t="shared" si="333"/>
        <v>0.8382932102604177</v>
      </c>
      <c r="BK272" s="13">
        <f t="shared" si="334"/>
        <v>9.8223337571122782E-2</v>
      </c>
      <c r="BL272" s="13">
        <f t="shared" si="335"/>
        <v>2.9168957632414845E-2</v>
      </c>
      <c r="BM272" s="13">
        <f t="shared" si="336"/>
        <v>0.69145003600847899</v>
      </c>
      <c r="BN272" s="13">
        <f t="shared" si="337"/>
        <v>0.25288751689789035</v>
      </c>
    </row>
    <row r="273" spans="1:66" x14ac:dyDescent="0.25">
      <c r="A273" t="s">
        <v>10</v>
      </c>
      <c r="B273" t="s">
        <v>45</v>
      </c>
      <c r="C273" t="s">
        <v>44</v>
      </c>
      <c r="D273" s="15">
        <v>44318</v>
      </c>
      <c r="E273" s="14">
        <f>VLOOKUP(A273,home!$A$2:$E$405,3,FALSE)</f>
        <v>1.5</v>
      </c>
      <c r="F273" s="14">
        <f>VLOOKUP(B273,home!$B$2:$E$405,3,FALSE)</f>
        <v>0.67</v>
      </c>
      <c r="G273" s="14">
        <f>VLOOKUP(C273,away!$B$2:$E$405,4,FALSE)</f>
        <v>0.56000000000000005</v>
      </c>
      <c r="H273" s="14">
        <f>VLOOKUP(A273,away!$A$2:$E$405,3,FALSE)</f>
        <v>1.42307692307692</v>
      </c>
      <c r="I273" s="14">
        <f>VLOOKUP(C273,away!$B$2:$E$405,3,FALSE)</f>
        <v>0.61</v>
      </c>
      <c r="J273" s="14">
        <f>VLOOKUP(B273,home!$B$2:$E$405,4,FALSE)</f>
        <v>0.86</v>
      </c>
      <c r="K273" s="16">
        <f t="shared" ref="K273:K287" si="340">E273*F273*G273</f>
        <v>0.56280000000000008</v>
      </c>
      <c r="L273" s="16">
        <f t="shared" ref="L273:L287" si="341">H273*I273*J273</f>
        <v>0.74654615384615219</v>
      </c>
      <c r="M273" s="17">
        <f t="shared" ref="M273:M336" si="342">_xlfn.POISSON.DIST(0,K273,FALSE) * _xlfn.POISSON.DIST(0,L273,FALSE)</f>
        <v>0.26999653487939018</v>
      </c>
      <c r="N273" s="17">
        <f t="shared" ref="N273:N336" si="343">_xlfn.POISSON.DIST(1,K273,FALSE) * _xlfn.POISSON.DIST(0,L273,FALSE)</f>
        <v>0.15195404983012081</v>
      </c>
      <c r="O273" s="17">
        <f t="shared" ref="O273:O336" si="344">_xlfn.POISSON.DIST(0,K273,FALSE) * _xlfn.POISSON.DIST(1,L273,FALSE)</f>
        <v>0.20156487466599723</v>
      </c>
      <c r="P273" s="17">
        <f t="shared" ref="P273:P336" si="345">_xlfn.POISSON.DIST(1,K273,FALSE) * _xlfn.POISSON.DIST(1,L273,FALSE)</f>
        <v>0.11344071146202325</v>
      </c>
      <c r="Q273" s="17">
        <f t="shared" ref="Q273:Q336" si="346">_xlfn.POISSON.DIST(2,K273,FALSE) * _xlfn.POISSON.DIST(0,L273,FALSE)</f>
        <v>4.2759869622195995E-2</v>
      </c>
      <c r="R273" s="17">
        <f t="shared" ref="R273:R336" si="347">_xlfn.POISSON.DIST(0,K273,FALSE) * _xlfn.POISSON.DIST(2,L273,FALSE)</f>
        <v>7.5238740966190959E-2</v>
      </c>
      <c r="S273" s="17">
        <f t="shared" ref="S273:S336" si="348">_xlfn.POISSON.DIST(2,K273,FALSE) * _xlfn.POISSON.DIST(2,L273,FALSE)</f>
        <v>1.1915703865198319E-2</v>
      </c>
      <c r="T273" s="17">
        <f t="shared" ref="T273:T336" si="349">_xlfn.POISSON.DIST(2,K273,FALSE) * _xlfn.POISSON.DIST(1,L273,FALSE)</f>
        <v>3.1922216205413342E-2</v>
      </c>
      <c r="U273" s="17">
        <f t="shared" ref="U273:U336" si="350">_xlfn.POISSON.DIST(1,K273,FALSE) * _xlfn.POISSON.DIST(2,L273,FALSE)</f>
        <v>4.2344363415772274E-2</v>
      </c>
      <c r="V273" s="17">
        <f t="shared" ref="V273:V336" si="351">_xlfn.POISSON.DIST(3,K273,FALSE) * _xlfn.POISSON.DIST(3,L273,FALSE)</f>
        <v>5.5627295144637721E-4</v>
      </c>
      <c r="W273" s="17">
        <f t="shared" ref="W273:W336" si="352">_xlfn.POISSON.DIST(3,K273,FALSE) * _xlfn.POISSON.DIST(0,L273,FALSE)</f>
        <v>8.0217515411239709E-3</v>
      </c>
      <c r="X273" s="17">
        <f t="shared" ref="X273:X336" si="353">_xlfn.POISSON.DIST(3,K273,FALSE) * _xlfn.POISSON.DIST(1,L273,FALSE)</f>
        <v>5.9886077601355447E-3</v>
      </c>
      <c r="Y273" s="17">
        <f t="shared" ref="Y273:Y336" si="354">_xlfn.POISSON.DIST(3,K273,FALSE) * _xlfn.POISSON.DIST(2,L273,FALSE)</f>
        <v>2.2353860451112054E-3</v>
      </c>
      <c r="Z273" s="17">
        <f t="shared" ref="Z273:Z336" si="355">_xlfn.POISSON.DIST(0,K273,FALSE) * _xlfn.POISSON.DIST(3,L273,FALSE)</f>
        <v>1.8723064229512268E-2</v>
      </c>
      <c r="AA273" s="17">
        <f t="shared" ref="AA273:AA336" si="356">_xlfn.POISSON.DIST(1,K273,FALSE) * _xlfn.POISSON.DIST(3,L273,FALSE)</f>
        <v>1.0537340548369504E-2</v>
      </c>
      <c r="AB273" s="17">
        <f t="shared" ref="AB273:AB336" si="357">_xlfn.POISSON.DIST(2,K273,FALSE) * _xlfn.POISSON.DIST(3,L273,FALSE)</f>
        <v>2.9652076303111783E-3</v>
      </c>
      <c r="AC273" s="17">
        <f t="shared" ref="AC273:AC336" si="358">_xlfn.POISSON.DIST(4,K273,FALSE) * _xlfn.POISSON.DIST(4,L273,FALSE)</f>
        <v>1.4607594734351322E-5</v>
      </c>
      <c r="AD273" s="17">
        <f t="shared" ref="AD273:AD336" si="359">_xlfn.POISSON.DIST(4,K273,FALSE) * _xlfn.POISSON.DIST(0,L273,FALSE)</f>
        <v>1.1286604418361428E-3</v>
      </c>
      <c r="AE273" s="17">
        <f t="shared" ref="AE273:AE336" si="360">_xlfn.POISSON.DIST(4,K273,FALSE) * _xlfn.POISSON.DIST(1,L273,FALSE)</f>
        <v>8.425971118510711E-4</v>
      </c>
      <c r="AF273" s="17">
        <f t="shared" ref="AF273:AF336" si="361">_xlfn.POISSON.DIST(4,K273,FALSE) * _xlfn.POISSON.DIST(2,L273,FALSE)</f>
        <v>3.1451881654714659E-4</v>
      </c>
      <c r="AG273" s="17">
        <f t="shared" ref="AG273:AG336" si="362">_xlfn.POISSON.DIST(4,K273,FALSE) * _xlfn.POISSON.DIST(3,L273,FALSE)</f>
        <v>7.826760426850527E-5</v>
      </c>
      <c r="AH273" s="17">
        <f t="shared" ref="AH273:AH336" si="363">_xlfn.POISSON.DIST(0,K273,FALSE) * _xlfn.POISSON.DIST(4,L273,FALSE)</f>
        <v>3.4944078971892124E-3</v>
      </c>
      <c r="AI273" s="17">
        <f t="shared" ref="AI273:AI336" si="364">_xlfn.POISSON.DIST(1,K273,FALSE) * _xlfn.POISSON.DIST(4,L273,FALSE)</f>
        <v>1.9666527645380888E-3</v>
      </c>
      <c r="AJ273" s="17">
        <f t="shared" ref="AJ273:AJ336" si="365">_xlfn.POISSON.DIST(2,K273,FALSE) * _xlfn.POISSON.DIST(4,L273,FALSE)</f>
        <v>5.5341608794101823E-4</v>
      </c>
      <c r="AK273" s="17">
        <f t="shared" ref="AK273:AK336" si="366">_xlfn.POISSON.DIST(3,K273,FALSE) * _xlfn.POISSON.DIST(4,L273,FALSE)</f>
        <v>1.0382085809773504E-4</v>
      </c>
      <c r="AL273" s="17">
        <f t="shared" ref="AL273:AL336" si="367">_xlfn.POISSON.DIST(5,K273,FALSE) * _xlfn.POISSON.DIST(5,L273,FALSE)</f>
        <v>2.4549884540613955E-7</v>
      </c>
      <c r="AM273" s="17">
        <f t="shared" ref="AM273:AM336" si="368">_xlfn.POISSON.DIST(5,K273,FALSE) * _xlfn.POISSON.DIST(0,L273,FALSE)</f>
        <v>1.270420193330763E-4</v>
      </c>
      <c r="AN273" s="17">
        <f t="shared" ref="AN273:AN336" si="369">_xlfn.POISSON.DIST(5,K273,FALSE) * _xlfn.POISSON.DIST(1,L273,FALSE)</f>
        <v>9.4842730909956621E-5</v>
      </c>
      <c r="AO273" s="17">
        <f t="shared" ref="AO273:AO336" si="370">_xlfn.POISSON.DIST(5,K273,FALSE) * _xlfn.POISSON.DIST(2,L273,FALSE)</f>
        <v>3.5402237990546836E-5</v>
      </c>
      <c r="AP273" s="17">
        <f t="shared" ref="AP273:AP336" si="371">_xlfn.POISSON.DIST(5,K273,FALSE) * _xlfn.POISSON.DIST(3,L273,FALSE)</f>
        <v>8.8098015364629581E-6</v>
      </c>
      <c r="AQ273" s="17">
        <f t="shared" ref="AQ273:AQ336" si="372">_xlfn.POISSON.DIST(5,K273,FALSE) * _xlfn.POISSON.DIST(4,L273,FALSE)</f>
        <v>1.6442308632985856E-6</v>
      </c>
      <c r="AR273" s="17">
        <f t="shared" ref="AR273:AR336" si="373">_xlfn.POISSON.DIST(0,K273,FALSE) * _xlfn.POISSON.DIST(5,L273,FALSE)</f>
        <v>5.2174735512324562E-4</v>
      </c>
      <c r="AS273" s="17">
        <f t="shared" ref="AS273:AS336" si="374">_xlfn.POISSON.DIST(1,K273,FALSE) * _xlfn.POISSON.DIST(5,L273,FALSE)</f>
        <v>2.9363941146336262E-4</v>
      </c>
      <c r="AT273" s="17">
        <f t="shared" ref="AT273:AT336" si="375">_xlfn.POISSON.DIST(2,K273,FALSE) * _xlfn.POISSON.DIST(5,L273,FALSE)</f>
        <v>8.2630130385790245E-5</v>
      </c>
      <c r="AU273" s="17">
        <f t="shared" ref="AU273:AU336" si="376">_xlfn.POISSON.DIST(3,K273,FALSE) * _xlfn.POISSON.DIST(5,L273,FALSE)</f>
        <v>1.5501412460374252E-5</v>
      </c>
      <c r="AV273" s="17">
        <f t="shared" ref="AV273:AV336" si="377">_xlfn.POISSON.DIST(4,K273,FALSE) * _xlfn.POISSON.DIST(5,L273,FALSE)</f>
        <v>2.1810487331746574E-6</v>
      </c>
      <c r="AW273" s="17">
        <f t="shared" ref="AW273:AW336" si="378">_xlfn.POISSON.DIST(6,K273,FALSE) * _xlfn.POISSON.DIST(6,L273,FALSE)</f>
        <v>2.8652182207550625E-9</v>
      </c>
      <c r="AX273" s="17">
        <f t="shared" ref="AX273:AX336" si="379">_xlfn.POISSON.DIST(6,K273,FALSE) * _xlfn.POISSON.DIST(0,L273,FALSE)</f>
        <v>1.1916541413442552E-5</v>
      </c>
      <c r="AY273" s="17">
        <f t="shared" ref="AY273:AY336" si="380">_xlfn.POISSON.DIST(6,K273,FALSE) * _xlfn.POISSON.DIST(1,L273,FALSE)</f>
        <v>8.8962481593539272E-6</v>
      </c>
      <c r="AZ273" s="17">
        <f t="shared" ref="AZ273:AZ336" si="381">_xlfn.POISSON.DIST(6,K273,FALSE) * _xlfn.POISSON.DIST(2,L273,FALSE)</f>
        <v>3.3207299235132919E-6</v>
      </c>
      <c r="BA273" s="17">
        <f t="shared" ref="BA273:BA336" si="382">_xlfn.POISSON.DIST(6,K273,FALSE) * _xlfn.POISSON.DIST(3,L273,FALSE)</f>
        <v>8.2635938412022519E-7</v>
      </c>
      <c r="BB273" s="17">
        <f t="shared" ref="BB273:BB336" si="383">_xlfn.POISSON.DIST(6,K273,FALSE) * _xlfn.POISSON.DIST(4,L273,FALSE)</f>
        <v>1.5422885497740725E-7</v>
      </c>
      <c r="BC273" s="17">
        <f t="shared" ref="BC273:BC336" si="384">_xlfn.POISSON.DIST(6,K273,FALSE) * _xlfn.POISSON.DIST(5,L273,FALSE)</f>
        <v>2.3027791699095883E-8</v>
      </c>
      <c r="BD273" s="17">
        <f t="shared" ref="BD273:BD336" si="385">_xlfn.POISSON.DIST(0,K273,FALSE) * _xlfn.POISSON.DIST(6,L273,FALSE)</f>
        <v>6.4918080207776894E-5</v>
      </c>
      <c r="BE273" s="17">
        <f t="shared" ref="BE273:BE336" si="386">_xlfn.POISSON.DIST(1,K273,FALSE) * _xlfn.POISSON.DIST(6,L273,FALSE)</f>
        <v>3.6535895540936839E-5</v>
      </c>
      <c r="BF273" s="17">
        <f t="shared" ref="BF273:BF336" si="387">_xlfn.POISSON.DIST(2,K273,FALSE) * _xlfn.POISSON.DIST(6,L273,FALSE)</f>
        <v>1.0281201005219626E-5</v>
      </c>
      <c r="BG273" s="17">
        <f t="shared" ref="BG273:BG336" si="388">_xlfn.POISSON.DIST(3,K273,FALSE) * _xlfn.POISSON.DIST(6,L273,FALSE)</f>
        <v>1.9287533085792025E-6</v>
      </c>
      <c r="BH273" s="17">
        <f t="shared" ref="BH273:BH336" si="389">_xlfn.POISSON.DIST(4,K273,FALSE) * _xlfn.POISSON.DIST(6,L273,FALSE)</f>
        <v>2.7137559051709379E-7</v>
      </c>
      <c r="BI273" s="17">
        <f t="shared" ref="BI273:BI336" si="390">_xlfn.POISSON.DIST(5,K273,FALSE) * _xlfn.POISSON.DIST(6,L273,FALSE)</f>
        <v>3.054603646860409E-8</v>
      </c>
      <c r="BJ273" s="18">
        <f t="shared" ref="BJ273:BJ336" si="391">SUM(N273,Q273,T273,W273,X273,Y273,AD273,AE273,AF273,AG273,AM273,AN273,AO273,AP273,AQ273,AX273,AY273,AZ273,BA273,BB273,BC273)</f>
        <v>0.24553880313476423</v>
      </c>
      <c r="BK273" s="18">
        <f t="shared" ref="BK273:BK336" si="392">SUM(M273,P273,S273,V273,AC273,AL273,AY273)</f>
        <v>0.39593297249979725</v>
      </c>
      <c r="BL273" s="18">
        <f t="shared" ref="BL273:BL336" si="393">SUM(O273,R273,U273,AA273,AB273,AH273,AI273,AJ273,AK273,AR273,AS273,AT273,AU273,AV273,BD273,BE273,BF273,BG273,BH273,BI273)</f>
        <v>0.33979849004426255</v>
      </c>
      <c r="BM273" s="18">
        <f t="shared" ref="BM273:BM336" si="394">SUM(S273:BI273)</f>
        <v>0.14502965509947685</v>
      </c>
      <c r="BN273" s="18">
        <f t="shared" ref="BN273:BN336" si="395">SUM(M273:R273)</f>
        <v>0.85495478142591852</v>
      </c>
    </row>
    <row r="274" spans="1:66" x14ac:dyDescent="0.25">
      <c r="A274" t="s">
        <v>13</v>
      </c>
      <c r="B274" t="s">
        <v>54</v>
      </c>
      <c r="C274" t="s">
        <v>248</v>
      </c>
      <c r="D274" s="15">
        <v>44318</v>
      </c>
      <c r="E274" s="14">
        <f>VLOOKUP(A274,home!$A$2:$E$405,3,FALSE)</f>
        <v>1.6256983240223499</v>
      </c>
      <c r="F274" s="14">
        <f>VLOOKUP(B274,home!$B$2:$E$405,3,FALSE)</f>
        <v>0.68</v>
      </c>
      <c r="G274" s="14">
        <f>VLOOKUP(C274,away!$B$2:$E$405,4,FALSE)</f>
        <v>0.78</v>
      </c>
      <c r="H274" s="14">
        <f>VLOOKUP(A274,away!$A$2:$E$405,3,FALSE)</f>
        <v>1.4636871508379901</v>
      </c>
      <c r="I274" s="14">
        <f>VLOOKUP(C274,away!$B$2:$E$405,3,FALSE)</f>
        <v>1.34</v>
      </c>
      <c r="J274" s="14">
        <f>VLOOKUP(B274,home!$B$2:$E$405,4,FALSE)</f>
        <v>1.37</v>
      </c>
      <c r="K274" s="16">
        <f t="shared" si="340"/>
        <v>0.86227039106145453</v>
      </c>
      <c r="L274" s="16">
        <f t="shared" si="341"/>
        <v>2.6870368715083823</v>
      </c>
      <c r="M274" s="17">
        <f t="shared" si="342"/>
        <v>2.8744545181151618E-2</v>
      </c>
      <c r="N274" s="17">
        <f t="shared" si="343"/>
        <v>2.4785570214235251E-2</v>
      </c>
      <c r="O274" s="17">
        <f t="shared" si="344"/>
        <v>7.7237652756492983E-2</v>
      </c>
      <c r="P274" s="17">
        <f t="shared" si="345"/>
        <v>6.6599741047010039E-2</v>
      </c>
      <c r="Q274" s="17">
        <f t="shared" si="346"/>
        <v>1.0685931660654884E-2</v>
      </c>
      <c r="R274" s="17">
        <f t="shared" si="347"/>
        <v>0.10377021041272888</v>
      </c>
      <c r="S274" s="17">
        <f t="shared" si="348"/>
        <v>3.8577106365534519E-2</v>
      </c>
      <c r="T274" s="17">
        <f t="shared" si="349"/>
        <v>2.8713492378598476E-2</v>
      </c>
      <c r="U274" s="17">
        <f t="shared" si="350"/>
        <v>8.947797991311314E-2</v>
      </c>
      <c r="V274" s="17">
        <f t="shared" si="351"/>
        <v>9.9312574035873291E-3</v>
      </c>
      <c r="W274" s="17">
        <f t="shared" si="352"/>
        <v>3.0713874906296229E-3</v>
      </c>
      <c r="X274" s="17">
        <f t="shared" si="353"/>
        <v>8.252931434011403E-3</v>
      </c>
      <c r="Y274" s="17">
        <f t="shared" si="354"/>
        <v>1.1087965530609596E-2</v>
      </c>
      <c r="Z274" s="17">
        <f t="shared" si="355"/>
        <v>9.294479384772851E-2</v>
      </c>
      <c r="AA274" s="17">
        <f t="shared" si="356"/>
        <v>8.0143543738207132E-2</v>
      </c>
      <c r="AB274" s="17">
        <f t="shared" si="357"/>
        <v>3.4552702400097321E-2</v>
      </c>
      <c r="AC274" s="17">
        <f t="shared" si="358"/>
        <v>1.4381406262948613E-3</v>
      </c>
      <c r="AD274" s="17">
        <f t="shared" si="359"/>
        <v>6.620916231616158E-4</v>
      </c>
      <c r="AE274" s="17">
        <f t="shared" si="360"/>
        <v>1.7790646037520949E-3</v>
      </c>
      <c r="AF274" s="17">
        <f t="shared" si="361"/>
        <v>2.3902060935386648E-3</v>
      </c>
      <c r="AG274" s="17">
        <f t="shared" si="362"/>
        <v>2.1408573012808019E-3</v>
      </c>
      <c r="AH274" s="17">
        <f t="shared" si="363"/>
        <v>6.2436522020898E-2</v>
      </c>
      <c r="AI274" s="17">
        <f t="shared" si="364"/>
        <v>5.3837164259476836E-2</v>
      </c>
      <c r="AJ274" s="17">
        <f t="shared" si="365"/>
        <v>2.3211096339829426E-2</v>
      </c>
      <c r="AK274" s="17">
        <f t="shared" si="366"/>
        <v>6.6714137059699407E-3</v>
      </c>
      <c r="AL274" s="17">
        <f t="shared" si="367"/>
        <v>1.3328413122810838E-4</v>
      </c>
      <c r="AM274" s="17">
        <f t="shared" si="368"/>
        <v>1.1418040056441597E-4</v>
      </c>
      <c r="AN274" s="17">
        <f t="shared" si="369"/>
        <v>3.0680694632018223E-4</v>
      </c>
      <c r="AO274" s="17">
        <f t="shared" si="370"/>
        <v>4.1220078859861137E-4</v>
      </c>
      <c r="AP274" s="17">
        <f t="shared" si="371"/>
        <v>3.6919957247643357E-4</v>
      </c>
      <c r="AQ274" s="17">
        <f t="shared" si="372"/>
        <v>2.4801321604732711E-4</v>
      </c>
      <c r="AR274" s="17">
        <f t="shared" si="373"/>
        <v>3.3553847359779572E-2</v>
      </c>
      <c r="AS274" s="17">
        <f t="shared" si="374"/>
        <v>2.8932489084533487E-2</v>
      </c>
      <c r="AT274" s="17">
        <f t="shared" si="375"/>
        <v>1.2473814338650977E-2</v>
      </c>
      <c r="AU274" s="17">
        <f t="shared" si="376"/>
        <v>3.5852669226055199E-3</v>
      </c>
      <c r="AV274" s="17">
        <f t="shared" si="377"/>
        <v>7.7286737785368942E-4</v>
      </c>
      <c r="AW274" s="17">
        <f t="shared" si="378"/>
        <v>8.5781383036964523E-6</v>
      </c>
      <c r="AX274" s="17">
        <f t="shared" si="379"/>
        <v>1.6409063107705407E-5</v>
      </c>
      <c r="AY274" s="17">
        <f t="shared" si="380"/>
        <v>4.4091757597312353E-5</v>
      </c>
      <c r="AZ274" s="17">
        <f t="shared" si="381"/>
        <v>5.923808919679408E-5</v>
      </c>
      <c r="BA274" s="17">
        <f t="shared" si="382"/>
        <v>5.3058309956496016E-5</v>
      </c>
      <c r="BB274" s="17">
        <f t="shared" si="383"/>
        <v>3.5642408798256282E-5</v>
      </c>
      <c r="BC274" s="17">
        <f t="shared" si="384"/>
        <v>1.9154493326057867E-5</v>
      </c>
      <c r="BD274" s="17">
        <f t="shared" si="385"/>
        <v>1.5026737506115315E-2</v>
      </c>
      <c r="BE274" s="17">
        <f t="shared" si="386"/>
        <v>1.2957110825775879E-2</v>
      </c>
      <c r="BF274" s="17">
        <f t="shared" si="387"/>
        <v>5.5862665093841862E-3</v>
      </c>
      <c r="BG274" s="17">
        <f t="shared" si="388"/>
        <v>1.6056240692067369E-3</v>
      </c>
      <c r="BH274" s="17">
        <f t="shared" si="389"/>
        <v>3.4612052351314402E-4</v>
      </c>
      <c r="BI274" s="17">
        <f t="shared" si="390"/>
        <v>5.9689895832814834E-5</v>
      </c>
      <c r="BJ274" s="18">
        <f t="shared" si="391"/>
        <v>9.5247493376462003E-2</v>
      </c>
      <c r="BK274" s="18">
        <f t="shared" si="392"/>
        <v>0.14546816651240377</v>
      </c>
      <c r="BL274" s="18">
        <f t="shared" si="393"/>
        <v>0.64623811996006497</v>
      </c>
      <c r="BM274" s="18">
        <f t="shared" si="394"/>
        <v>0.66803940880509216</v>
      </c>
      <c r="BN274" s="18">
        <f t="shared" si="395"/>
        <v>0.31182365127227363</v>
      </c>
    </row>
    <row r="275" spans="1:66" x14ac:dyDescent="0.25">
      <c r="A275" t="s">
        <v>16</v>
      </c>
      <c r="B275" t="s">
        <v>65</v>
      </c>
      <c r="C275" t="s">
        <v>322</v>
      </c>
      <c r="D275" s="15">
        <v>44318</v>
      </c>
      <c r="E275" s="14">
        <f>VLOOKUP(A275,home!$A$2:$E$405,3,FALSE)</f>
        <v>1.6145251396647999</v>
      </c>
      <c r="F275" s="14">
        <f>VLOOKUP(B275,home!$B$2:$E$405,3,FALSE)</f>
        <v>1.18</v>
      </c>
      <c r="G275" s="14">
        <f>VLOOKUP(C275,away!$B$2:$E$405,4,FALSE)</f>
        <v>0.93</v>
      </c>
      <c r="H275" s="14">
        <f>VLOOKUP(A275,away!$A$2:$E$405,3,FALSE)</f>
        <v>1.3296089385474901</v>
      </c>
      <c r="I275" s="14">
        <f>VLOOKUP(C275,away!$B$2:$E$405,3,FALSE)</f>
        <v>1.24</v>
      </c>
      <c r="J275" s="14">
        <f>VLOOKUP(B275,home!$B$2:$E$405,4,FALSE)</f>
        <v>1.05</v>
      </c>
      <c r="K275" s="16">
        <f t="shared" si="340"/>
        <v>1.7717798882681515</v>
      </c>
      <c r="L275" s="16">
        <f t="shared" si="341"/>
        <v>1.7311508379888323</v>
      </c>
      <c r="M275" s="17">
        <f t="shared" si="342"/>
        <v>3.0109012716257284E-2</v>
      </c>
      <c r="N275" s="17">
        <f t="shared" si="343"/>
        <v>5.3346543186274679E-2</v>
      </c>
      <c r="O275" s="17">
        <f t="shared" si="344"/>
        <v>5.2123242594765203E-2</v>
      </c>
      <c r="P275" s="17">
        <f t="shared" si="345"/>
        <v>9.2350912940726837E-2</v>
      </c>
      <c r="Q275" s="17">
        <f t="shared" si="346"/>
        <v>4.7259166163034945E-2</v>
      </c>
      <c r="R275" s="17">
        <f t="shared" si="347"/>
        <v>4.5116597548311495E-2</v>
      </c>
      <c r="S275" s="17">
        <f t="shared" si="348"/>
        <v>7.0815101124028793E-2</v>
      </c>
      <c r="T275" s="17">
        <f t="shared" si="349"/>
        <v>8.181274510579141E-2</v>
      </c>
      <c r="U275" s="17">
        <f t="shared" si="350"/>
        <v>7.9936680163186502E-2</v>
      </c>
      <c r="V275" s="17">
        <f t="shared" si="351"/>
        <v>2.4133929968354197E-2</v>
      </c>
      <c r="W275" s="17">
        <f t="shared" si="352"/>
        <v>2.7910946714662693E-2</v>
      </c>
      <c r="X275" s="17">
        <f t="shared" si="353"/>
        <v>4.8318058794149965E-2</v>
      </c>
      <c r="Y275" s="17">
        <f t="shared" si="354"/>
        <v>4.1822923985743193E-2</v>
      </c>
      <c r="Z275" s="17">
        <f t="shared" si="355"/>
        <v>2.6034545217654789E-2</v>
      </c>
      <c r="AA275" s="17">
        <f t="shared" si="356"/>
        <v>4.6127483616848541E-2</v>
      </c>
      <c r="AB275" s="17">
        <f t="shared" si="357"/>
        <v>4.0863873884375457E-2</v>
      </c>
      <c r="AC275" s="17">
        <f t="shared" si="358"/>
        <v>4.6265018850602463E-3</v>
      </c>
      <c r="AD275" s="17">
        <f t="shared" si="359"/>
        <v>1.2363013512890847E-2</v>
      </c>
      <c r="AE275" s="17">
        <f t="shared" si="360"/>
        <v>2.1402241202908245E-2</v>
      </c>
      <c r="AF275" s="17">
        <f t="shared" si="361"/>
        <v>1.8525253896626865E-2</v>
      </c>
      <c r="AG275" s="17">
        <f t="shared" si="362"/>
        <v>1.0690002935700497E-2</v>
      </c>
      <c r="AH275" s="17">
        <f t="shared" si="363"/>
        <v>1.1267431192550305E-2</v>
      </c>
      <c r="AI275" s="17">
        <f t="shared" si="364"/>
        <v>1.9963407979405864E-2</v>
      </c>
      <c r="AJ275" s="17">
        <f t="shared" si="365"/>
        <v>1.7685382379601627E-2</v>
      </c>
      <c r="AK275" s="17">
        <f t="shared" si="366"/>
        <v>1.0444868272170038E-2</v>
      </c>
      <c r="AL275" s="17">
        <f t="shared" si="367"/>
        <v>5.6761963845677107E-4</v>
      </c>
      <c r="AM275" s="17">
        <f t="shared" si="368"/>
        <v>4.3809077401054794E-3</v>
      </c>
      <c r="AN275" s="17">
        <f t="shared" si="369"/>
        <v>7.5840121054353612E-3</v>
      </c>
      <c r="AO275" s="17">
        <f t="shared" si="370"/>
        <v>6.5645344558209386E-3</v>
      </c>
      <c r="AP275" s="17">
        <f t="shared" si="371"/>
        <v>3.7880664414003283E-3</v>
      </c>
      <c r="AQ275" s="17">
        <f t="shared" si="372"/>
        <v>1.6394285985968874E-3</v>
      </c>
      <c r="AR275" s="17">
        <f t="shared" si="373"/>
        <v>3.9011245901929893E-3</v>
      </c>
      <c r="AS275" s="17">
        <f t="shared" si="374"/>
        <v>6.9119340905322724E-3</v>
      </c>
      <c r="AT275" s="17">
        <f t="shared" si="375"/>
        <v>6.1232129053200501E-3</v>
      </c>
      <c r="AU275" s="17">
        <f t="shared" si="376"/>
        <v>3.616328492410021E-3</v>
      </c>
      <c r="AV275" s="17">
        <f t="shared" si="377"/>
        <v>1.6018345230557895E-3</v>
      </c>
      <c r="AW275" s="17">
        <f t="shared" si="378"/>
        <v>4.836148076377591E-5</v>
      </c>
      <c r="AX275" s="17">
        <f t="shared" si="379"/>
        <v>1.2936673710461952E-3</v>
      </c>
      <c r="AY275" s="17">
        <f t="shared" si="380"/>
        <v>2.2395333534654303E-3</v>
      </c>
      <c r="AZ275" s="17">
        <f t="shared" si="381"/>
        <v>1.9384850207778098E-3</v>
      </c>
      <c r="BA275" s="17">
        <f t="shared" si="382"/>
        <v>1.1186033227161018E-3</v>
      </c>
      <c r="BB275" s="17">
        <f t="shared" si="383"/>
        <v>4.8411776987426785E-4</v>
      </c>
      <c r="BC275" s="17">
        <f t="shared" si="384"/>
        <v>1.6761617660062449E-4</v>
      </c>
      <c r="BD275" s="17">
        <f t="shared" si="385"/>
        <v>1.1255725172352399E-3</v>
      </c>
      <c r="BE275" s="17">
        <f t="shared" si="386"/>
        <v>1.9942667488247554E-3</v>
      </c>
      <c r="BF275" s="17">
        <f t="shared" si="387"/>
        <v>1.7667008587048077E-3</v>
      </c>
      <c r="BG275" s="17">
        <f t="shared" si="388"/>
        <v>1.0434016833464174E-3</v>
      </c>
      <c r="BH275" s="17">
        <f t="shared" si="389"/>
        <v>4.6216952948457908E-4</v>
      </c>
      <c r="BI275" s="17">
        <f t="shared" si="390"/>
        <v>1.6377253546222636E-4</v>
      </c>
      <c r="BJ275" s="18">
        <f t="shared" si="391"/>
        <v>0.39464986785362272</v>
      </c>
      <c r="BK275" s="18">
        <f t="shared" si="392"/>
        <v>0.22484261162634958</v>
      </c>
      <c r="BL275" s="18">
        <f t="shared" si="393"/>
        <v>0.35223928610578414</v>
      </c>
      <c r="BM275" s="18">
        <f t="shared" si="394"/>
        <v>0.67526966378133901</v>
      </c>
      <c r="BN275" s="18">
        <f t="shared" si="395"/>
        <v>0.32030547514937047</v>
      </c>
    </row>
    <row r="276" spans="1:66" x14ac:dyDescent="0.25">
      <c r="A276" t="s">
        <v>16</v>
      </c>
      <c r="B276" t="s">
        <v>68</v>
      </c>
      <c r="C276" t="s">
        <v>257</v>
      </c>
      <c r="D276" s="15">
        <v>44318</v>
      </c>
      <c r="E276" s="14">
        <f>VLOOKUP(A276,home!$A$2:$E$405,3,FALSE)</f>
        <v>1.6145251396647999</v>
      </c>
      <c r="F276" s="14">
        <f>VLOOKUP(B276,home!$B$2:$E$405,3,FALSE)</f>
        <v>0.93</v>
      </c>
      <c r="G276" s="14">
        <f>VLOOKUP(C276,away!$B$2:$E$405,4,FALSE)</f>
        <v>1.49</v>
      </c>
      <c r="H276" s="14">
        <f>VLOOKUP(A276,away!$A$2:$E$405,3,FALSE)</f>
        <v>1.3296089385474901</v>
      </c>
      <c r="I276" s="14">
        <f>VLOOKUP(C276,away!$B$2:$E$405,3,FALSE)</f>
        <v>0.43</v>
      </c>
      <c r="J276" s="14">
        <f>VLOOKUP(B276,home!$B$2:$E$405,4,FALSE)</f>
        <v>1.35</v>
      </c>
      <c r="K276" s="16">
        <f t="shared" si="340"/>
        <v>2.2372474860335134</v>
      </c>
      <c r="L276" s="16">
        <f t="shared" si="341"/>
        <v>0.77183798882681809</v>
      </c>
      <c r="M276" s="17">
        <f t="shared" si="342"/>
        <v>4.9336777858851447E-2</v>
      </c>
      <c r="N276" s="17">
        <f t="shared" si="343"/>
        <v>0.11037858223370929</v>
      </c>
      <c r="O276" s="17">
        <f t="shared" si="344"/>
        <v>3.8079999397771389E-2</v>
      </c>
      <c r="P276" s="17">
        <f t="shared" si="345"/>
        <v>8.5194382920821751E-2</v>
      </c>
      <c r="Q276" s="17">
        <f t="shared" si="346"/>
        <v>0.12347210280715482</v>
      </c>
      <c r="R276" s="17">
        <f t="shared" si="347"/>
        <v>1.4695795074851154E-2</v>
      </c>
      <c r="S276" s="17">
        <f t="shared" si="348"/>
        <v>3.6778257500035751E-2</v>
      </c>
      <c r="T276" s="17">
        <f t="shared" si="349"/>
        <v>9.5300459506892504E-2</v>
      </c>
      <c r="U276" s="17">
        <f t="shared" si="350"/>
        <v>3.287813058647443E-2</v>
      </c>
      <c r="V276" s="17">
        <f t="shared" si="351"/>
        <v>7.0564914329624955E-3</v>
      </c>
      <c r="W276" s="17">
        <f t="shared" si="352"/>
        <v>9.2079217200192881E-2</v>
      </c>
      <c r="X276" s="17">
        <f t="shared" si="353"/>
        <v>7.1070237816544632E-2</v>
      </c>
      <c r="Y276" s="17">
        <f t="shared" si="354"/>
        <v>2.7427354710882732E-2</v>
      </c>
      <c r="Z276" s="17">
        <f t="shared" si="355"/>
        <v>3.7809243049280582E-3</v>
      </c>
      <c r="AA276" s="17">
        <f t="shared" si="356"/>
        <v>8.4588633960833073E-3</v>
      </c>
      <c r="AB276" s="17">
        <f t="shared" si="357"/>
        <v>9.4622854337941455E-3</v>
      </c>
      <c r="AC276" s="17">
        <f t="shared" si="358"/>
        <v>7.6156857433162459E-4</v>
      </c>
      <c r="AD276" s="17">
        <f t="shared" si="359"/>
        <v>5.150099929926634E-2</v>
      </c>
      <c r="AE276" s="17">
        <f t="shared" si="360"/>
        <v>3.9750427721717108E-2</v>
      </c>
      <c r="AF276" s="17">
        <f t="shared" si="361"/>
        <v>1.534044509386796E-2</v>
      </c>
      <c r="AG276" s="17">
        <f t="shared" si="362"/>
        <v>3.9467794296530918E-3</v>
      </c>
      <c r="AH276" s="17">
        <f t="shared" si="363"/>
        <v>7.2956525285552683E-4</v>
      </c>
      <c r="AI276" s="17">
        <f t="shared" si="364"/>
        <v>1.6322180278484316E-3</v>
      </c>
      <c r="AJ276" s="17">
        <f t="shared" si="365"/>
        <v>1.8258378397312421E-3</v>
      </c>
      <c r="AK276" s="17">
        <f t="shared" si="366"/>
        <v>1.3616170389478609E-3</v>
      </c>
      <c r="AL276" s="17">
        <f t="shared" si="367"/>
        <v>5.2602839145834019E-5</v>
      </c>
      <c r="AM276" s="17">
        <f t="shared" si="368"/>
        <v>2.3044096242099459E-2</v>
      </c>
      <c r="AN276" s="17">
        <f t="shared" si="369"/>
        <v>1.7786308897833683E-2</v>
      </c>
      <c r="AO276" s="17">
        <f t="shared" si="370"/>
        <v>6.8640744441782432E-3</v>
      </c>
      <c r="AP276" s="17">
        <f t="shared" si="371"/>
        <v>1.7659844713840318E-3</v>
      </c>
      <c r="AQ276" s="17">
        <f t="shared" si="372"/>
        <v>3.407634756731106E-4</v>
      </c>
      <c r="AR276" s="17">
        <f t="shared" si="373"/>
        <v>1.1262123549638779E-4</v>
      </c>
      <c r="AS276" s="17">
        <f t="shared" si="374"/>
        <v>2.5196157598828185E-4</v>
      </c>
      <c r="AT276" s="17">
        <f t="shared" si="375"/>
        <v>2.8185020122841289E-4</v>
      </c>
      <c r="AU276" s="17">
        <f t="shared" si="376"/>
        <v>2.101895513787689E-4</v>
      </c>
      <c r="AV276" s="17">
        <f t="shared" si="377"/>
        <v>1.1756151135316568E-4</v>
      </c>
      <c r="AW276" s="17">
        <f t="shared" si="378"/>
        <v>2.5231720384096576E-6</v>
      </c>
      <c r="AX276" s="17">
        <f t="shared" si="379"/>
        <v>8.592557730925229E-3</v>
      </c>
      <c r="AY276" s="17">
        <f t="shared" si="380"/>
        <v>6.6320624779156569E-3</v>
      </c>
      <c r="AZ276" s="17">
        <f t="shared" si="381"/>
        <v>2.5594388823641117E-3</v>
      </c>
      <c r="BA276" s="17">
        <f t="shared" si="382"/>
        <v>6.584907198296917E-4</v>
      </c>
      <c r="BB276" s="17">
        <f t="shared" si="383"/>
        <v>1.2706203821361822E-4</v>
      </c>
      <c r="BC276" s="17">
        <f t="shared" si="384"/>
        <v>1.9614261606207087E-5</v>
      </c>
      <c r="BD276" s="17">
        <f t="shared" si="385"/>
        <v>1.4487557984120562E-5</v>
      </c>
      <c r="BE276" s="17">
        <f t="shared" si="386"/>
        <v>3.2412252678738482E-5</v>
      </c>
      <c r="BF276" s="17">
        <f t="shared" si="387"/>
        <v>3.6257115411095349E-5</v>
      </c>
      <c r="BG276" s="17">
        <f t="shared" si="388"/>
        <v>2.7038713434766675E-5</v>
      </c>
      <c r="BH276" s="17">
        <f t="shared" si="389"/>
        <v>1.5123073414378083E-5</v>
      </c>
      <c r="BI276" s="17">
        <f t="shared" si="390"/>
        <v>6.766811595483522E-6</v>
      </c>
      <c r="BJ276" s="18">
        <f t="shared" si="391"/>
        <v>0.69865705946190459</v>
      </c>
      <c r="BK276" s="18">
        <f t="shared" si="392"/>
        <v>0.18581214360406453</v>
      </c>
      <c r="BL276" s="18">
        <f t="shared" si="393"/>
        <v>0.11023058164832107</v>
      </c>
      <c r="BM276" s="18">
        <f t="shared" si="394"/>
        <v>0.57069352942018103</v>
      </c>
      <c r="BN276" s="18">
        <f t="shared" si="395"/>
        <v>0.42115764029315983</v>
      </c>
    </row>
    <row r="277" spans="1:66" x14ac:dyDescent="0.25">
      <c r="A277" t="s">
        <v>80</v>
      </c>
      <c r="B277" t="s">
        <v>98</v>
      </c>
      <c r="C277" t="s">
        <v>90</v>
      </c>
      <c r="D277" s="15">
        <v>44318</v>
      </c>
      <c r="E277" s="14">
        <f>VLOOKUP(A277,home!$A$2:$E$405,3,FALSE)</f>
        <v>1.18844984802432</v>
      </c>
      <c r="F277" s="14">
        <f>VLOOKUP(B277,home!$B$2:$E$405,3,FALSE)</f>
        <v>1.08</v>
      </c>
      <c r="G277" s="14">
        <f>VLOOKUP(C277,away!$B$2:$E$405,4,FALSE)</f>
        <v>0.9</v>
      </c>
      <c r="H277" s="14">
        <f>VLOOKUP(A277,away!$A$2:$E$405,3,FALSE)</f>
        <v>1.02431610942249</v>
      </c>
      <c r="I277" s="14">
        <f>VLOOKUP(C277,away!$B$2:$E$405,3,FALSE)</f>
        <v>1.08</v>
      </c>
      <c r="J277" s="14">
        <f>VLOOKUP(B277,home!$B$2:$E$405,4,FALSE)</f>
        <v>0.42</v>
      </c>
      <c r="K277" s="16">
        <f t="shared" si="340"/>
        <v>1.155173252279639</v>
      </c>
      <c r="L277" s="16">
        <f t="shared" si="341"/>
        <v>0.46462978723404147</v>
      </c>
      <c r="M277" s="17">
        <f t="shared" si="342"/>
        <v>0.19793768114646523</v>
      </c>
      <c r="N277" s="17">
        <f t="shared" si="343"/>
        <v>0.22865231487865242</v>
      </c>
      <c r="O277" s="17">
        <f t="shared" si="344"/>
        <v>9.1967742676681674E-2</v>
      </c>
      <c r="P277" s="17">
        <f t="shared" si="345"/>
        <v>0.10623867641263932</v>
      </c>
      <c r="Q277" s="17">
        <f t="shared" si="346"/>
        <v>0.13206651910982051</v>
      </c>
      <c r="R277" s="17">
        <f t="shared" si="347"/>
        <v>2.1365476356130838E-2</v>
      </c>
      <c r="S277" s="17">
        <f t="shared" si="348"/>
        <v>1.425531548684489E-2</v>
      </c>
      <c r="T277" s="17">
        <f t="shared" si="349"/>
        <v>6.1362038674736365E-2</v>
      </c>
      <c r="U277" s="17">
        <f t="shared" si="350"/>
        <v>2.4680826808815393E-2</v>
      </c>
      <c r="V277" s="17">
        <f t="shared" si="351"/>
        <v>8.5013617551810388E-4</v>
      </c>
      <c r="W277" s="17">
        <f t="shared" si="352"/>
        <v>5.0853236799114146E-2</v>
      </c>
      <c r="X277" s="17">
        <f t="shared" si="353"/>
        <v>2.362792859413473E-2</v>
      </c>
      <c r="Y277" s="17">
        <f t="shared" si="354"/>
        <v>5.4891197177369721E-3</v>
      </c>
      <c r="Z277" s="17">
        <f t="shared" si="355"/>
        <v>3.3090122445010059E-3</v>
      </c>
      <c r="AA277" s="17">
        <f t="shared" si="356"/>
        <v>3.8224824363133746E-3</v>
      </c>
      <c r="AB277" s="17">
        <f t="shared" si="357"/>
        <v>2.2078147338689597E-3</v>
      </c>
      <c r="AC277" s="17">
        <f t="shared" si="358"/>
        <v>2.8518237891347884E-5</v>
      </c>
      <c r="AD277" s="17">
        <f t="shared" si="359"/>
        <v>1.4686074735544829E-2</v>
      </c>
      <c r="AE277" s="17">
        <f t="shared" si="360"/>
        <v>6.8235877796794251E-3</v>
      </c>
      <c r="AF277" s="17">
        <f t="shared" si="361"/>
        <v>1.5852210691226284E-3</v>
      </c>
      <c r="AG277" s="17">
        <f t="shared" si="362"/>
        <v>2.4551364268845556E-4</v>
      </c>
      <c r="AH277" s="17">
        <f t="shared" si="363"/>
        <v>3.8436641377933488E-4</v>
      </c>
      <c r="AI277" s="17">
        <f t="shared" si="364"/>
        <v>4.4400980027253572E-4</v>
      </c>
      <c r="AJ277" s="17">
        <f t="shared" si="365"/>
        <v>2.5645412251242906E-4</v>
      </c>
      <c r="AK277" s="17">
        <f t="shared" si="366"/>
        <v>9.8749647587734548E-5</v>
      </c>
      <c r="AL277" s="17">
        <f t="shared" si="367"/>
        <v>6.1226136017137728E-7</v>
      </c>
      <c r="AM277" s="17">
        <f t="shared" si="368"/>
        <v>3.3929921430962328E-3</v>
      </c>
      <c r="AN277" s="17">
        <f t="shared" si="369"/>
        <v>1.5764852175335767E-3</v>
      </c>
      <c r="AO277" s="17">
        <f t="shared" si="370"/>
        <v>3.6624099560011867E-4</v>
      </c>
      <c r="AP277" s="17">
        <f t="shared" si="371"/>
        <v>5.6722158620688893E-5</v>
      </c>
      <c r="AQ277" s="17">
        <f t="shared" si="372"/>
        <v>6.588701122846555E-6</v>
      </c>
      <c r="AR277" s="17">
        <f t="shared" si="373"/>
        <v>3.5717617010840793E-5</v>
      </c>
      <c r="AS277" s="17">
        <f t="shared" si="374"/>
        <v>4.1260035806091519E-5</v>
      </c>
      <c r="AT277" s="17">
        <f t="shared" si="375"/>
        <v>2.3831244875648549E-5</v>
      </c>
      <c r="AU277" s="17">
        <f t="shared" si="376"/>
        <v>9.1764055496251387E-6</v>
      </c>
      <c r="AV277" s="17">
        <f t="shared" si="377"/>
        <v>2.6500845607493503E-6</v>
      </c>
      <c r="AW277" s="17">
        <f t="shared" si="378"/>
        <v>9.1282709883541335E-9</v>
      </c>
      <c r="AX277" s="17">
        <f t="shared" si="379"/>
        <v>6.5324896148328897E-4</v>
      </c>
      <c r="AY277" s="17">
        <f t="shared" si="380"/>
        <v>3.0351892598483906E-4</v>
      </c>
      <c r="AZ277" s="17">
        <f t="shared" si="381"/>
        <v>7.0511967000920286E-5</v>
      </c>
      <c r="BA277" s="17">
        <f t="shared" si="382"/>
        <v>1.0920653408363783E-5</v>
      </c>
      <c r="BB277" s="17">
        <f t="shared" si="383"/>
        <v>1.2685152173961929E-6</v>
      </c>
      <c r="BC277" s="17">
        <f t="shared" si="384"/>
        <v>1.1787799111238744E-7</v>
      </c>
      <c r="BD277" s="17">
        <f t="shared" si="385"/>
        <v>2.7659114653756562E-6</v>
      </c>
      <c r="BE277" s="17">
        <f t="shared" si="386"/>
        <v>3.195106942975539E-6</v>
      </c>
      <c r="BF277" s="17">
        <f t="shared" si="387"/>
        <v>1.8454510393491543E-6</v>
      </c>
      <c r="BG277" s="17">
        <f t="shared" si="388"/>
        <v>7.106052263492675E-7</v>
      </c>
      <c r="BH277" s="17">
        <f t="shared" si="389"/>
        <v>2.0521803760219813E-7</v>
      </c>
      <c r="BI277" s="17">
        <f t="shared" si="390"/>
        <v>4.7412477584675303E-8</v>
      </c>
      <c r="BJ277" s="18">
        <f t="shared" si="391"/>
        <v>0.5318301711182899</v>
      </c>
      <c r="BK277" s="18">
        <f t="shared" si="392"/>
        <v>0.3196144586467039</v>
      </c>
      <c r="BL277" s="18">
        <f t="shared" si="393"/>
        <v>0.14534932808895445</v>
      </c>
      <c r="BM277" s="18">
        <f t="shared" si="394"/>
        <v>0.22157104972034539</v>
      </c>
      <c r="BN277" s="18">
        <f t="shared" si="395"/>
        <v>0.77822841058038994</v>
      </c>
    </row>
    <row r="278" spans="1:66" x14ac:dyDescent="0.25">
      <c r="A278" t="s">
        <v>99</v>
      </c>
      <c r="B278" t="s">
        <v>103</v>
      </c>
      <c r="C278" t="s">
        <v>395</v>
      </c>
      <c r="D278" s="15">
        <v>44318</v>
      </c>
      <c r="E278" s="14">
        <f>VLOOKUP(A278,home!$A$2:$E$405,3,FALSE)</f>
        <v>1.34653465346535</v>
      </c>
      <c r="F278" s="14">
        <f>VLOOKUP(B278,home!$B$2:$E$405,3,FALSE)</f>
        <v>0.85</v>
      </c>
      <c r="G278" s="14">
        <f>VLOOKUP(C278,away!$B$2:$E$405,4,FALSE)</f>
        <v>0.31</v>
      </c>
      <c r="H278" s="14">
        <f>VLOOKUP(A278,away!$A$2:$E$405,3,FALSE)</f>
        <v>1.28712871287129</v>
      </c>
      <c r="I278" s="14">
        <f>VLOOKUP(C278,away!$B$2:$E$405,3,FALSE)</f>
        <v>1.18</v>
      </c>
      <c r="J278" s="14">
        <f>VLOOKUP(B278,home!$B$2:$E$405,4,FALSE)</f>
        <v>1.1100000000000001</v>
      </c>
      <c r="K278" s="16">
        <f t="shared" si="340"/>
        <v>0.35481188118811968</v>
      </c>
      <c r="L278" s="16">
        <f t="shared" si="341"/>
        <v>1.6858811881188158</v>
      </c>
      <c r="M278" s="17">
        <f t="shared" si="342"/>
        <v>0.129938623192007</v>
      </c>
      <c r="N278" s="17">
        <f t="shared" si="343"/>
        <v>4.6103767333750226E-2</v>
      </c>
      <c r="O278" s="17">
        <f t="shared" si="344"/>
        <v>0.21906108044946385</v>
      </c>
      <c r="P278" s="17">
        <f t="shared" si="345"/>
        <v>7.7725474049376284E-2</v>
      </c>
      <c r="Q278" s="17">
        <f t="shared" si="346"/>
        <v>8.1790822087736484E-3</v>
      </c>
      <c r="R278" s="17">
        <f t="shared" si="347"/>
        <v>0.18465547728936682</v>
      </c>
      <c r="S278" s="17">
        <f t="shared" si="348"/>
        <v>1.1623274835060525E-2</v>
      </c>
      <c r="T278" s="17">
        <f t="shared" si="349"/>
        <v>1.3788960831848785E-2</v>
      </c>
      <c r="U278" s="17">
        <f t="shared" si="350"/>
        <v>6.5517957268730345E-2</v>
      </c>
      <c r="V278" s="17">
        <f t="shared" si="351"/>
        <v>7.7252246258715726E-4</v>
      </c>
      <c r="W278" s="17">
        <f t="shared" si="352"/>
        <v>9.6734518162908665E-4</v>
      </c>
      <c r="X278" s="17">
        <f t="shared" si="353"/>
        <v>1.6308290441258563E-3</v>
      </c>
      <c r="Y278" s="17">
        <f t="shared" si="354"/>
        <v>1.3746920032647859E-3</v>
      </c>
      <c r="Z278" s="17">
        <f t="shared" si="355"/>
        <v>0.1037690651484149</v>
      </c>
      <c r="AA278" s="17">
        <f t="shared" si="356"/>
        <v>3.681849721444163E-2</v>
      </c>
      <c r="AB278" s="17">
        <f t="shared" si="357"/>
        <v>6.5318201295877891E-3</v>
      </c>
      <c r="AC278" s="17">
        <f t="shared" si="358"/>
        <v>2.8881267720554818E-5</v>
      </c>
      <c r="AD278" s="17">
        <f t="shared" si="359"/>
        <v>8.5806390913019861E-5</v>
      </c>
      <c r="AE278" s="17">
        <f t="shared" si="360"/>
        <v>1.4465938026062946E-4</v>
      </c>
      <c r="AF278" s="17">
        <f t="shared" si="361"/>
        <v>1.2193926393316081E-4</v>
      </c>
      <c r="AG278" s="17">
        <f t="shared" si="362"/>
        <v>6.8525037052656989E-5</v>
      </c>
      <c r="AH278" s="17">
        <f t="shared" si="363"/>
        <v>4.3735578710597134E-2</v>
      </c>
      <c r="AI278" s="17">
        <f t="shared" si="364"/>
        <v>1.5517902957158046E-2</v>
      </c>
      <c r="AJ278" s="17">
        <f t="shared" si="365"/>
        <v>2.7529681701619654E-3</v>
      </c>
      <c r="AK278" s="17">
        <f t="shared" si="366"/>
        <v>3.2559527176872761E-4</v>
      </c>
      <c r="AL278" s="17">
        <f t="shared" si="367"/>
        <v>6.9103709723319805E-7</v>
      </c>
      <c r="AM278" s="17">
        <f t="shared" si="368"/>
        <v>6.0890253955623498E-6</v>
      </c>
      <c r="AN278" s="17">
        <f t="shared" si="369"/>
        <v>1.0265373368356297E-5</v>
      </c>
      <c r="AO278" s="17">
        <f t="shared" si="370"/>
        <v>8.6530999253638835E-6</v>
      </c>
      <c r="AP278" s="17">
        <f t="shared" si="371"/>
        <v>4.8626994610277654E-6</v>
      </c>
      <c r="AQ278" s="17">
        <f t="shared" si="372"/>
        <v>2.0494833862055538E-6</v>
      </c>
      <c r="AR278" s="17">
        <f t="shared" si="373"/>
        <v>1.4746597879937085E-2</v>
      </c>
      <c r="AS278" s="17">
        <f t="shared" si="374"/>
        <v>5.2322681349052137E-3</v>
      </c>
      <c r="AT278" s="17">
        <f t="shared" si="375"/>
        <v>9.2823544991318648E-4</v>
      </c>
      <c r="AU278" s="17">
        <f t="shared" si="376"/>
        <v>1.0978298872306615E-4</v>
      </c>
      <c r="AV278" s="17">
        <f t="shared" si="377"/>
        <v>9.7380771878213038E-6</v>
      </c>
      <c r="AW278" s="17">
        <f t="shared" si="378"/>
        <v>1.1482170207388282E-8</v>
      </c>
      <c r="AX278" s="17">
        <f t="shared" si="379"/>
        <v>3.6007642586695207E-7</v>
      </c>
      <c r="AY278" s="17">
        <f t="shared" si="380"/>
        <v>6.0704607265415382E-7</v>
      </c>
      <c r="AZ278" s="17">
        <f t="shared" si="381"/>
        <v>5.1170377710452296E-7</v>
      </c>
      <c r="BA278" s="17">
        <f t="shared" si="382"/>
        <v>2.8755725723661957E-7</v>
      </c>
      <c r="BB278" s="17">
        <f t="shared" si="383"/>
        <v>1.2119684262056506E-7</v>
      </c>
      <c r="BC278" s="17">
        <f t="shared" si="384"/>
        <v>4.0864695406681437E-8</v>
      </c>
      <c r="BD278" s="17">
        <f t="shared" si="385"/>
        <v>4.143501992423128E-3</v>
      </c>
      <c r="BE278" s="17">
        <f t="shared" si="386"/>
        <v>1.4701637366383719E-3</v>
      </c>
      <c r="BF278" s="17">
        <f t="shared" si="387"/>
        <v>2.6081578052560798E-4</v>
      </c>
      <c r="BG278" s="17">
        <f t="shared" si="388"/>
        <v>3.0846845910612921E-5</v>
      </c>
      <c r="BH278" s="17">
        <f t="shared" si="389"/>
        <v>2.7362068565661556E-6</v>
      </c>
      <c r="BI278" s="17">
        <f t="shared" si="390"/>
        <v>1.941677404196138E-7</v>
      </c>
      <c r="BJ278" s="18">
        <f t="shared" si="391"/>
        <v>7.2499454802159247E-2</v>
      </c>
      <c r="BK278" s="18">
        <f t="shared" si="392"/>
        <v>0.22009007388992144</v>
      </c>
      <c r="BL278" s="18">
        <f t="shared" si="393"/>
        <v>0.60185175872203722</v>
      </c>
      <c r="BM278" s="18">
        <f t="shared" si="394"/>
        <v>0.3325462524758927</v>
      </c>
      <c r="BN278" s="18">
        <f t="shared" si="395"/>
        <v>0.66566350452273781</v>
      </c>
    </row>
    <row r="279" spans="1:66" x14ac:dyDescent="0.25">
      <c r="A279" t="s">
        <v>154</v>
      </c>
      <c r="B279" t="s">
        <v>159</v>
      </c>
      <c r="C279" t="s">
        <v>163</v>
      </c>
      <c r="D279" s="15">
        <v>44318</v>
      </c>
      <c r="E279" s="14">
        <f>VLOOKUP(A279,home!$A$2:$E$405,3,FALSE)</f>
        <v>1.33891213389121</v>
      </c>
      <c r="F279" s="14">
        <f>VLOOKUP(B279,home!$B$2:$E$405,3,FALSE)</f>
        <v>0.68</v>
      </c>
      <c r="G279" s="14">
        <f>VLOOKUP(C279,away!$B$2:$E$405,4,FALSE)</f>
        <v>1.06</v>
      </c>
      <c r="H279" s="14">
        <f>VLOOKUP(A279,away!$A$2:$E$405,3,FALSE)</f>
        <v>1.02928870292887</v>
      </c>
      <c r="I279" s="14">
        <f>VLOOKUP(C279,away!$B$2:$E$405,3,FALSE)</f>
        <v>0.93</v>
      </c>
      <c r="J279" s="14">
        <f>VLOOKUP(B279,home!$B$2:$E$405,4,FALSE)</f>
        <v>0.81</v>
      </c>
      <c r="K279" s="16">
        <f t="shared" si="340"/>
        <v>0.96508786610878428</v>
      </c>
      <c r="L279" s="16">
        <f t="shared" si="341"/>
        <v>0.77536317991631787</v>
      </c>
      <c r="M279" s="17">
        <f t="shared" si="342"/>
        <v>0.17544125068944622</v>
      </c>
      <c r="N279" s="17">
        <f t="shared" si="343"/>
        <v>0.16931622225533394</v>
      </c>
      <c r="O279" s="17">
        <f t="shared" si="344"/>
        <v>0.1360306860230649</v>
      </c>
      <c r="P279" s="17">
        <f t="shared" si="345"/>
        <v>0.13128156449931375</v>
      </c>
      <c r="Q279" s="17">
        <f t="shared" si="346"/>
        <v>8.1702515817000429E-2</v>
      </c>
      <c r="R279" s="17">
        <f t="shared" si="347"/>
        <v>5.2736592640520899E-2</v>
      </c>
      <c r="S279" s="17">
        <f t="shared" si="348"/>
        <v>2.4559288522024089E-2</v>
      </c>
      <c r="T279" s="17">
        <f t="shared" si="349"/>
        <v>6.3349122471032707E-2</v>
      </c>
      <c r="U279" s="17">
        <f t="shared" si="350"/>
        <v>5.0895445657288534E-2</v>
      </c>
      <c r="V279" s="17">
        <f t="shared" si="351"/>
        <v>2.0419509269032124E-3</v>
      </c>
      <c r="W279" s="17">
        <f t="shared" si="352"/>
        <v>2.628336888184938E-2</v>
      </c>
      <c r="X279" s="17">
        <f t="shared" si="353"/>
        <v>2.0379156475144329E-2</v>
      </c>
      <c r="Y279" s="17">
        <f t="shared" si="354"/>
        <v>7.9006237842900624E-3</v>
      </c>
      <c r="Z279" s="17">
        <f t="shared" si="355"/>
        <v>1.3630004055901928E-2</v>
      </c>
      <c r="AA279" s="17">
        <f t="shared" si="356"/>
        <v>1.3154151529364467E-2</v>
      </c>
      <c r="AB279" s="17">
        <f t="shared" si="357"/>
        <v>6.3474560149729764E-3</v>
      </c>
      <c r="AC279" s="17">
        <f t="shared" si="358"/>
        <v>9.5498675219346337E-5</v>
      </c>
      <c r="AD279" s="17">
        <f t="shared" si="359"/>
        <v>6.3414400970835099E-3</v>
      </c>
      <c r="AE279" s="17">
        <f t="shared" si="360"/>
        <v>4.9169191589235137E-3</v>
      </c>
      <c r="AF279" s="17">
        <f t="shared" si="361"/>
        <v>1.9061990372272008E-3</v>
      </c>
      <c r="AG279" s="17">
        <f t="shared" si="362"/>
        <v>4.9266551568596885E-4</v>
      </c>
      <c r="AH279" s="17">
        <f t="shared" si="363"/>
        <v>2.6420508217641068E-3</v>
      </c>
      <c r="AI279" s="17">
        <f t="shared" si="364"/>
        <v>2.549811189727282E-3</v>
      </c>
      <c r="AJ279" s="17">
        <f t="shared" si="365"/>
        <v>1.2303959200371014E-3</v>
      </c>
      <c r="AK279" s="17">
        <f t="shared" si="366"/>
        <v>3.9581339097918687E-4</v>
      </c>
      <c r="AL279" s="17">
        <f t="shared" si="367"/>
        <v>2.8584418866461766E-6</v>
      </c>
      <c r="AM279" s="17">
        <f t="shared" si="368"/>
        <v>1.2240093782702017E-3</v>
      </c>
      <c r="AN279" s="17">
        <f t="shared" si="369"/>
        <v>9.4905180378297867E-4</v>
      </c>
      <c r="AO279" s="17">
        <f t="shared" si="370"/>
        <v>3.679299122432438E-4</v>
      </c>
      <c r="AP279" s="17">
        <f t="shared" si="371"/>
        <v>9.5093102247751125E-5</v>
      </c>
      <c r="AQ279" s="17">
        <f t="shared" si="372"/>
        <v>1.8432922536730966E-5</v>
      </c>
      <c r="AR279" s="17">
        <f t="shared" si="373"/>
        <v>4.0970978533270779E-4</v>
      </c>
      <c r="AS279" s="17">
        <f t="shared" si="374"/>
        <v>3.9540594245063109E-4</v>
      </c>
      <c r="AT279" s="17">
        <f t="shared" si="375"/>
        <v>1.9080073862320614E-4</v>
      </c>
      <c r="AU279" s="17">
        <f t="shared" si="376"/>
        <v>6.1379825896616636E-5</v>
      </c>
      <c r="AV279" s="17">
        <f t="shared" si="377"/>
        <v>1.4809231299173611E-5</v>
      </c>
      <c r="AW279" s="17">
        <f t="shared" si="378"/>
        <v>5.9415382236153178E-8</v>
      </c>
      <c r="AX279" s="17">
        <f t="shared" si="379"/>
        <v>1.9687943316198806E-4</v>
      </c>
      <c r="AY279" s="17">
        <f t="shared" si="380"/>
        <v>1.5265306335660121E-4</v>
      </c>
      <c r="AZ279" s="17">
        <f t="shared" si="381"/>
        <v>5.9180782314070715E-5</v>
      </c>
      <c r="BA279" s="17">
        <f t="shared" si="382"/>
        <v>1.5295533188324423E-5</v>
      </c>
      <c r="BB279" s="17">
        <f t="shared" si="383"/>
        <v>2.9648983128536999E-6</v>
      </c>
      <c r="BC279" s="17">
        <f t="shared" si="384"/>
        <v>4.5977459679655417E-7</v>
      </c>
      <c r="BD279" s="17">
        <f t="shared" si="385"/>
        <v>5.2945646999733373E-5</v>
      </c>
      <c r="BE279" s="17">
        <f t="shared" si="386"/>
        <v>5.1097201482721636E-5</v>
      </c>
      <c r="BF279" s="17">
        <f t="shared" si="387"/>
        <v>2.4656644571545213E-5</v>
      </c>
      <c r="BG279" s="17">
        <f t="shared" si="388"/>
        <v>7.9319428316517701E-6</v>
      </c>
      <c r="BH279" s="17">
        <f t="shared" si="389"/>
        <v>1.9137554453739187E-6</v>
      </c>
      <c r="BI279" s="17">
        <f t="shared" si="390"/>
        <v>3.6938843180599635E-7</v>
      </c>
      <c r="BJ279" s="18">
        <f t="shared" si="391"/>
        <v>0.38567018409758258</v>
      </c>
      <c r="BK279" s="18">
        <f t="shared" si="392"/>
        <v>0.33357506481814991</v>
      </c>
      <c r="BL279" s="18">
        <f t="shared" si="393"/>
        <v>0.26719342329108459</v>
      </c>
      <c r="BM279" s="18">
        <f t="shared" si="394"/>
        <v>0.25340725069006442</v>
      </c>
      <c r="BN279" s="18">
        <f t="shared" si="395"/>
        <v>0.74650883192468009</v>
      </c>
    </row>
    <row r="280" spans="1:66" x14ac:dyDescent="0.25">
      <c r="A280" t="s">
        <v>154</v>
      </c>
      <c r="B280" t="s">
        <v>161</v>
      </c>
      <c r="C280" t="s">
        <v>160</v>
      </c>
      <c r="D280" s="15">
        <v>44318</v>
      </c>
      <c r="E280" s="14">
        <f>VLOOKUP(A280,home!$A$2:$E$405,3,FALSE)</f>
        <v>1.33891213389121</v>
      </c>
      <c r="F280" s="14">
        <f>VLOOKUP(B280,home!$B$2:$E$405,3,FALSE)</f>
        <v>0.44</v>
      </c>
      <c r="G280" s="14">
        <f>VLOOKUP(C280,away!$B$2:$E$405,4,FALSE)</f>
        <v>1.06</v>
      </c>
      <c r="H280" s="14">
        <f>VLOOKUP(A280,away!$A$2:$E$405,3,FALSE)</f>
        <v>1.02928870292887</v>
      </c>
      <c r="I280" s="14">
        <f>VLOOKUP(C280,away!$B$2:$E$405,3,FALSE)</f>
        <v>0.75</v>
      </c>
      <c r="J280" s="14">
        <f>VLOOKUP(B280,home!$B$2:$E$405,4,FALSE)</f>
        <v>0.4</v>
      </c>
      <c r="K280" s="16">
        <f t="shared" si="340"/>
        <v>0.62446861924686037</v>
      </c>
      <c r="L280" s="16">
        <f t="shared" si="341"/>
        <v>0.30878661087866099</v>
      </c>
      <c r="M280" s="17">
        <f t="shared" si="342"/>
        <v>0.39327143542977766</v>
      </c>
      <c r="N280" s="17">
        <f t="shared" si="343"/>
        <v>0.24558567027206402</v>
      </c>
      <c r="O280" s="17">
        <f t="shared" si="344"/>
        <v>0.12143695370174719</v>
      </c>
      <c r="P280" s="17">
        <f t="shared" si="345"/>
        <v>7.5833566803674965E-2</v>
      </c>
      <c r="Q280" s="17">
        <f t="shared" si="346"/>
        <v>7.668027221080527E-2</v>
      </c>
      <c r="R280" s="17">
        <f t="shared" si="347"/>
        <v>1.8749052684495688E-2</v>
      </c>
      <c r="S280" s="17">
        <f t="shared" si="348"/>
        <v>3.6557001958983379E-3</v>
      </c>
      <c r="T280" s="17">
        <f t="shared" si="349"/>
        <v>2.3677841377227726E-2</v>
      </c>
      <c r="U280" s="17">
        <f t="shared" si="350"/>
        <v>1.1708195042073662E-2</v>
      </c>
      <c r="V280" s="17">
        <f t="shared" si="351"/>
        <v>7.8324411884717662E-5</v>
      </c>
      <c r="W280" s="17">
        <f t="shared" si="352"/>
        <v>1.5961474570318324E-2</v>
      </c>
      <c r="X280" s="17">
        <f t="shared" si="353"/>
        <v>4.9286896371945263E-3</v>
      </c>
      <c r="Y280" s="17">
        <f t="shared" si="354"/>
        <v>7.6095668457103747E-4</v>
      </c>
      <c r="Z280" s="17">
        <f t="shared" si="355"/>
        <v>1.929818811876962E-3</v>
      </c>
      <c r="AA280" s="17">
        <f t="shared" si="356"/>
        <v>1.2051112888494227E-3</v>
      </c>
      <c r="AB280" s="17">
        <f t="shared" si="357"/>
        <v>3.762770912933017E-4</v>
      </c>
      <c r="AC280" s="17">
        <f t="shared" si="358"/>
        <v>9.4394402089731461E-7</v>
      </c>
      <c r="AD280" s="17">
        <f t="shared" si="359"/>
        <v>2.4918599965176387E-3</v>
      </c>
      <c r="AE280" s="17">
        <f t="shared" si="360"/>
        <v>7.6945300310879363E-4</v>
      </c>
      <c r="AF280" s="17">
        <f t="shared" si="361"/>
        <v>1.1879839253018607E-4</v>
      </c>
      <c r="AG280" s="17">
        <f t="shared" si="362"/>
        <v>1.2227784335743001E-5</v>
      </c>
      <c r="AH280" s="17">
        <f t="shared" si="363"/>
        <v>1.4897555263234275E-4</v>
      </c>
      <c r="AI280" s="17">
        <f t="shared" si="364"/>
        <v>9.3030557653857047E-5</v>
      </c>
      <c r="AJ280" s="17">
        <f t="shared" si="365"/>
        <v>2.9047331942934773E-5</v>
      </c>
      <c r="AK280" s="17">
        <f t="shared" si="366"/>
        <v>6.0463824237365677E-6</v>
      </c>
      <c r="AL280" s="17">
        <f t="shared" si="367"/>
        <v>7.280736460243413E-9</v>
      </c>
      <c r="AM280" s="17">
        <f t="shared" si="368"/>
        <v>3.1121767427637142E-4</v>
      </c>
      <c r="AN280" s="17">
        <f t="shared" si="369"/>
        <v>9.6099850885339756E-5</v>
      </c>
      <c r="AO280" s="17">
        <f t="shared" si="370"/>
        <v>1.4837173630414375E-5</v>
      </c>
      <c r="AP280" s="17">
        <f t="shared" si="371"/>
        <v>1.5271735201179648E-6</v>
      </c>
      <c r="AQ280" s="17">
        <f t="shared" si="372"/>
        <v>1.1789268387521519E-7</v>
      </c>
      <c r="AR280" s="17">
        <f t="shared" si="373"/>
        <v>9.2003312002233409E-6</v>
      </c>
      <c r="AS280" s="17">
        <f t="shared" si="374"/>
        <v>5.7453181212172782E-6</v>
      </c>
      <c r="AT280" s="17">
        <f t="shared" si="375"/>
        <v>1.7938854371452599E-6</v>
      </c>
      <c r="AU280" s="17">
        <f t="shared" si="376"/>
        <v>3.7340838734038372E-7</v>
      </c>
      <c r="AV280" s="17">
        <f t="shared" si="377"/>
        <v>5.8295455014411547E-8</v>
      </c>
      <c r="AW280" s="17">
        <f t="shared" si="378"/>
        <v>3.8997960088194029E-11</v>
      </c>
      <c r="AX280" s="17">
        <f t="shared" si="379"/>
        <v>3.2390945223430783E-5</v>
      </c>
      <c r="AY280" s="17">
        <f t="shared" si="380"/>
        <v>1.0001890198699543E-5</v>
      </c>
      <c r="AZ280" s="17">
        <f t="shared" si="381"/>
        <v>1.5442248884184642E-6</v>
      </c>
      <c r="BA280" s="17">
        <f t="shared" si="382"/>
        <v>1.5894532324307204E-7</v>
      </c>
      <c r="BB280" s="17">
        <f t="shared" si="383"/>
        <v>1.2270046919810364E-8</v>
      </c>
      <c r="BC280" s="17">
        <f t="shared" si="384"/>
        <v>7.5776524073807915E-10</v>
      </c>
      <c r="BD280" s="17">
        <f t="shared" si="385"/>
        <v>4.7348984837969492E-7</v>
      </c>
      <c r="BE280" s="17">
        <f t="shared" si="386"/>
        <v>2.9567955184507331E-7</v>
      </c>
      <c r="BF280" s="17">
        <f t="shared" si="387"/>
        <v>9.23213007401117E-8</v>
      </c>
      <c r="BG280" s="17">
        <f t="shared" si="388"/>
        <v>1.9217251733417235E-8</v>
      </c>
      <c r="BH280" s="17">
        <f t="shared" si="389"/>
        <v>3.0001426639215981E-9</v>
      </c>
      <c r="BI280" s="17">
        <f t="shared" si="390"/>
        <v>3.746989893765438E-10</v>
      </c>
      <c r="BJ280" s="18">
        <f t="shared" si="391"/>
        <v>0.37145515272711532</v>
      </c>
      <c r="BK280" s="18">
        <f t="shared" si="392"/>
        <v>0.47284997995619171</v>
      </c>
      <c r="BL280" s="18">
        <f t="shared" si="393"/>
        <v>0.15377074495450746</v>
      </c>
      <c r="BM280" s="18">
        <f t="shared" si="394"/>
        <v>6.8438743495925949E-2</v>
      </c>
      <c r="BN280" s="18">
        <f t="shared" si="395"/>
        <v>0.93155695110256487</v>
      </c>
    </row>
    <row r="281" spans="1:66" x14ac:dyDescent="0.25">
      <c r="A281" t="s">
        <v>154</v>
      </c>
      <c r="B281" t="s">
        <v>165</v>
      </c>
      <c r="C281" t="s">
        <v>158</v>
      </c>
      <c r="D281" s="15">
        <v>44318</v>
      </c>
      <c r="E281" s="14">
        <f>VLOOKUP(A281,home!$A$2:$E$405,3,FALSE)</f>
        <v>1.33891213389121</v>
      </c>
      <c r="F281" s="14">
        <f>VLOOKUP(B281,home!$B$2:$E$405,3,FALSE)</f>
        <v>0.86</v>
      </c>
      <c r="G281" s="14">
        <f>VLOOKUP(C281,away!$B$2:$E$405,4,FALSE)</f>
        <v>0.5</v>
      </c>
      <c r="H281" s="14">
        <f>VLOOKUP(A281,away!$A$2:$E$405,3,FALSE)</f>
        <v>1.02928870292887</v>
      </c>
      <c r="I281" s="14">
        <f>VLOOKUP(C281,away!$B$2:$E$405,3,FALSE)</f>
        <v>0.87</v>
      </c>
      <c r="J281" s="14">
        <f>VLOOKUP(B281,home!$B$2:$E$405,4,FALSE)</f>
        <v>1.57</v>
      </c>
      <c r="K281" s="16">
        <f t="shared" si="340"/>
        <v>0.57573221757322024</v>
      </c>
      <c r="L281" s="16">
        <f t="shared" si="341"/>
        <v>1.4059054393305437</v>
      </c>
      <c r="M281" s="17">
        <f t="shared" si="342"/>
        <v>0.13784331231552013</v>
      </c>
      <c r="N281" s="17">
        <f t="shared" si="343"/>
        <v>7.9360835877052394E-2</v>
      </c>
      <c r="O281" s="17">
        <f t="shared" si="344"/>
        <v>0.19379466255972869</v>
      </c>
      <c r="P281" s="17">
        <f t="shared" si="345"/>
        <v>0.1115738308293665</v>
      </c>
      <c r="Q281" s="17">
        <f t="shared" si="346"/>
        <v>2.2845295013979871E-2</v>
      </c>
      <c r="R281" s="17">
        <f t="shared" si="347"/>
        <v>0.13622848510297494</v>
      </c>
      <c r="S281" s="17">
        <f t="shared" si="348"/>
        <v>2.2577663574721109E-2</v>
      </c>
      <c r="T281" s="17">
        <f t="shared" si="349"/>
        <v>3.2118324523265254E-2</v>
      </c>
      <c r="U281" s="17">
        <f t="shared" si="350"/>
        <v>7.843112782497616E-2</v>
      </c>
      <c r="V281" s="17">
        <f t="shared" si="351"/>
        <v>2.0305474010811606E-3</v>
      </c>
      <c r="W281" s="17">
        <f t="shared" si="352"/>
        <v>4.3842574531710215E-3</v>
      </c>
      <c r="X281" s="17">
        <f t="shared" si="353"/>
        <v>6.1638514008386155E-3</v>
      </c>
      <c r="Y281" s="17">
        <f t="shared" si="354"/>
        <v>4.3328961058321019E-3</v>
      </c>
      <c r="Z281" s="17">
        <f t="shared" si="355"/>
        <v>6.3841456066010799E-2</v>
      </c>
      <c r="AA281" s="17">
        <f t="shared" si="356"/>
        <v>3.6755583073987713E-2</v>
      </c>
      <c r="AB281" s="17">
        <f t="shared" si="357"/>
        <v>1.0580686675691831E-2</v>
      </c>
      <c r="AC281" s="17">
        <f t="shared" si="358"/>
        <v>1.0272349652546892E-4</v>
      </c>
      <c r="AD281" s="17">
        <f t="shared" si="359"/>
        <v>6.3103956648151774E-4</v>
      </c>
      <c r="AE281" s="17">
        <f t="shared" si="360"/>
        <v>8.8718195894915404E-4</v>
      </c>
      <c r="AF281" s="17">
        <f t="shared" si="361"/>
        <v>6.2364697088127159E-4</v>
      </c>
      <c r="AG281" s="17">
        <f t="shared" si="362"/>
        <v>2.9226288952799895E-4</v>
      </c>
      <c r="AH281" s="17">
        <f t="shared" si="363"/>
        <v>2.2438762584496636E-2</v>
      </c>
      <c r="AI281" s="17">
        <f t="shared" si="364"/>
        <v>1.2918718542371251E-2</v>
      </c>
      <c r="AJ281" s="17">
        <f t="shared" si="365"/>
        <v>3.71886123730184E-3</v>
      </c>
      <c r="AK281" s="17">
        <f t="shared" si="366"/>
        <v>7.1368940899962604E-4</v>
      </c>
      <c r="AL281" s="17">
        <f t="shared" si="367"/>
        <v>3.325878878272784E-6</v>
      </c>
      <c r="AM281" s="17">
        <f t="shared" si="368"/>
        <v>7.2661961797369586E-5</v>
      </c>
      <c r="AN281" s="17">
        <f t="shared" si="369"/>
        <v>1.0215584732335006E-4</v>
      </c>
      <c r="AO281" s="17">
        <f t="shared" si="370"/>
        <v>7.181073070565922E-5</v>
      </c>
      <c r="AP281" s="17">
        <f t="shared" si="371"/>
        <v>3.3653032300462399E-5</v>
      </c>
      <c r="AQ281" s="17">
        <f t="shared" si="372"/>
        <v>1.1828245290296646E-5</v>
      </c>
      <c r="AR281" s="17">
        <f t="shared" si="373"/>
        <v>6.3093556738780948E-3</v>
      </c>
      <c r="AS281" s="17">
        <f t="shared" si="374"/>
        <v>3.6324993335800151E-3</v>
      </c>
      <c r="AT281" s="17">
        <f t="shared" si="375"/>
        <v>1.0456734483276333E-3</v>
      </c>
      <c r="AU281" s="17">
        <f t="shared" si="376"/>
        <v>2.0067596442103485E-4</v>
      </c>
      <c r="AV281" s="17">
        <f t="shared" si="377"/>
        <v>2.8883904502441757E-5</v>
      </c>
      <c r="AW281" s="17">
        <f t="shared" si="378"/>
        <v>7.4779158284438999E-8</v>
      </c>
      <c r="AX281" s="17">
        <f t="shared" si="379"/>
        <v>6.9723053998033632E-6</v>
      </c>
      <c r="AY281" s="17">
        <f t="shared" si="380"/>
        <v>9.8024020862572698E-6</v>
      </c>
      <c r="AZ281" s="17">
        <f t="shared" si="381"/>
        <v>6.8906252057870838E-6</v>
      </c>
      <c r="BA281" s="17">
        <f t="shared" si="382"/>
        <v>3.2291891524014025E-6</v>
      </c>
      <c r="BB281" s="17">
        <f t="shared" si="383"/>
        <v>1.1349836484970803E-6</v>
      </c>
      <c r="BC281" s="17">
        <f t="shared" si="384"/>
        <v>3.1913593699465386E-7</v>
      </c>
      <c r="BD281" s="17">
        <f t="shared" si="385"/>
        <v>1.4783929100960417E-3</v>
      </c>
      <c r="BE281" s="17">
        <f t="shared" si="386"/>
        <v>8.5115842857412061E-4</v>
      </c>
      <c r="BF281" s="17">
        <f t="shared" si="387"/>
        <v>2.4501966479455791E-4</v>
      </c>
      <c r="BG281" s="17">
        <f t="shared" si="388"/>
        <v>4.7021904987072642E-5</v>
      </c>
      <c r="BH281" s="17">
        <f t="shared" si="389"/>
        <v>6.7680064081811488E-6</v>
      </c>
      <c r="BI281" s="17">
        <f t="shared" si="390"/>
        <v>7.793118675863799E-7</v>
      </c>
      <c r="BJ281" s="18">
        <f t="shared" si="391"/>
        <v>0.15196005021882611</v>
      </c>
      <c r="BK281" s="18">
        <f t="shared" si="392"/>
        <v>0.27414120589817886</v>
      </c>
      <c r="BL281" s="18">
        <f t="shared" si="393"/>
        <v>0.5094268055619654</v>
      </c>
      <c r="BM281" s="18">
        <f t="shared" si="394"/>
        <v>0.31771336842343095</v>
      </c>
      <c r="BN281" s="18">
        <f t="shared" si="395"/>
        <v>0.68164642169862255</v>
      </c>
    </row>
    <row r="282" spans="1:66" x14ac:dyDescent="0.25">
      <c r="A282" t="s">
        <v>154</v>
      </c>
      <c r="B282" t="s">
        <v>169</v>
      </c>
      <c r="C282" t="s">
        <v>168</v>
      </c>
      <c r="D282" s="15">
        <v>44318</v>
      </c>
      <c r="E282" s="14">
        <f>VLOOKUP(A282,home!$A$2:$E$405,3,FALSE)</f>
        <v>1.33891213389121</v>
      </c>
      <c r="F282" s="14">
        <f>VLOOKUP(B282,home!$B$2:$E$405,3,FALSE)</f>
        <v>0.75</v>
      </c>
      <c r="G282" s="14">
        <f>VLOOKUP(C282,away!$B$2:$E$405,4,FALSE)</f>
        <v>1.1200000000000001</v>
      </c>
      <c r="H282" s="14">
        <f>VLOOKUP(A282,away!$A$2:$E$405,3,FALSE)</f>
        <v>1.02928870292887</v>
      </c>
      <c r="I282" s="14">
        <f>VLOOKUP(C282,away!$B$2:$E$405,3,FALSE)</f>
        <v>0.37</v>
      </c>
      <c r="J282" s="14">
        <f>VLOOKUP(B282,home!$B$2:$E$405,4,FALSE)</f>
        <v>1.1299999999999999</v>
      </c>
      <c r="K282" s="16">
        <f t="shared" si="340"/>
        <v>1.1246861924686167</v>
      </c>
      <c r="L282" s="16">
        <f t="shared" si="341"/>
        <v>0.43034560669456051</v>
      </c>
      <c r="M282" s="17">
        <f t="shared" si="342"/>
        <v>0.21118266710210606</v>
      </c>
      <c r="N282" s="17">
        <f t="shared" si="343"/>
        <v>0.23751422977843509</v>
      </c>
      <c r="O282" s="17">
        <f t="shared" si="344"/>
        <v>9.0881532997431264E-2</v>
      </c>
      <c r="P282" s="17">
        <f t="shared" si="345"/>
        <v>0.10221320531259191</v>
      </c>
      <c r="Q282" s="17">
        <f t="shared" si="346"/>
        <v>0.1335644873733122</v>
      </c>
      <c r="R282" s="17">
        <f t="shared" si="347"/>
        <v>1.9555234227555632E-2</v>
      </c>
      <c r="S282" s="17">
        <f t="shared" si="348"/>
        <v>1.2367893970226633E-2</v>
      </c>
      <c r="T282" s="17">
        <f t="shared" si="349"/>
        <v>5.7478890351516009E-2</v>
      </c>
      <c r="U282" s="17">
        <f t="shared" si="350"/>
        <v>2.1993501926221511E-2</v>
      </c>
      <c r="V282" s="17">
        <f t="shared" si="351"/>
        <v>6.6512302306826311E-4</v>
      </c>
      <c r="W282" s="17">
        <f t="shared" si="352"/>
        <v>5.0072711584304375E-2</v>
      </c>
      <c r="X282" s="17">
        <f t="shared" si="353"/>
        <v>2.1548571445589217E-2</v>
      </c>
      <c r="Y282" s="17">
        <f t="shared" si="354"/>
        <v>4.6366665260765853E-3</v>
      </c>
      <c r="Z282" s="17">
        <f t="shared" si="355"/>
        <v>2.8051697125705557E-3</v>
      </c>
      <c r="AA282" s="17">
        <f t="shared" si="356"/>
        <v>3.154935643259262E-3</v>
      </c>
      <c r="AB282" s="17">
        <f t="shared" si="357"/>
        <v>1.7741562780503931E-3</v>
      </c>
      <c r="AC282" s="17">
        <f t="shared" si="358"/>
        <v>2.0120127828168867E-5</v>
      </c>
      <c r="AD282" s="17">
        <f t="shared" si="359"/>
        <v>1.4079021834582614E-2</v>
      </c>
      <c r="AE282" s="17">
        <f t="shared" si="360"/>
        <v>6.05884519306942E-3</v>
      </c>
      <c r="AF282" s="17">
        <f t="shared" si="361"/>
        <v>1.3036987052399403E-3</v>
      </c>
      <c r="AG282" s="17">
        <f t="shared" si="362"/>
        <v>1.8701367008446511E-4</v>
      </c>
      <c r="AH282" s="17">
        <f t="shared" si="363"/>
        <v>3.0179811545934525E-4</v>
      </c>
      <c r="AI282" s="17">
        <f t="shared" si="364"/>
        <v>3.39428173370175E-4</v>
      </c>
      <c r="AJ282" s="17">
        <f t="shared" si="365"/>
        <v>1.9087508996213986E-4</v>
      </c>
      <c r="AK282" s="17">
        <f t="shared" si="366"/>
        <v>7.1558192722207925E-5</v>
      </c>
      <c r="AL282" s="17">
        <f t="shared" si="367"/>
        <v>3.895287023005325E-7</v>
      </c>
      <c r="AM282" s="17">
        <f t="shared" si="368"/>
        <v>3.1668962921638476E-3</v>
      </c>
      <c r="AN282" s="17">
        <f t="shared" si="369"/>
        <v>1.3628599061900053E-3</v>
      </c>
      <c r="AO282" s="17">
        <f t="shared" si="370"/>
        <v>2.9325038658451472E-4</v>
      </c>
      <c r="AP282" s="17">
        <f t="shared" si="371"/>
        <v>4.2066338509375817E-5</v>
      </c>
      <c r="AQ282" s="17">
        <f t="shared" si="372"/>
        <v>4.5257659918090197E-6</v>
      </c>
      <c r="AR282" s="17">
        <f t="shared" si="373"/>
        <v>2.5975498619325395E-5</v>
      </c>
      <c r="AS282" s="17">
        <f t="shared" si="374"/>
        <v>2.9214284639642889E-5</v>
      </c>
      <c r="AT282" s="17">
        <f t="shared" si="375"/>
        <v>1.6428451278527181E-5</v>
      </c>
      <c r="AU282" s="17">
        <f t="shared" si="376"/>
        <v>6.1589507722009717E-6</v>
      </c>
      <c r="AV282" s="17">
        <f t="shared" si="377"/>
        <v>1.7317217233970886E-6</v>
      </c>
      <c r="AW282" s="17">
        <f t="shared" si="378"/>
        <v>5.237037701602327E-9</v>
      </c>
      <c r="AX282" s="17">
        <f t="shared" si="379"/>
        <v>5.9362742212945715E-4</v>
      </c>
      <c r="AY282" s="17">
        <f t="shared" si="380"/>
        <v>2.5546495312682926E-4</v>
      </c>
      <c r="AZ282" s="17">
        <f t="shared" si="381"/>
        <v>5.4969110121281385E-5</v>
      </c>
      <c r="BA282" s="17">
        <f t="shared" si="382"/>
        <v>7.8852383482009849E-6</v>
      </c>
      <c r="BB282" s="17">
        <f t="shared" si="383"/>
        <v>8.4834442022194124E-7</v>
      </c>
      <c r="BC282" s="17">
        <f t="shared" si="384"/>
        <v>7.3016258841271316E-8</v>
      </c>
      <c r="BD282" s="17">
        <f t="shared" si="385"/>
        <v>1.8630736187545505E-6</v>
      </c>
      <c r="BE282" s="17">
        <f t="shared" si="386"/>
        <v>2.0953731745657826E-6</v>
      </c>
      <c r="BF282" s="17">
        <f t="shared" si="387"/>
        <v>1.1783186387516344E-6</v>
      </c>
      <c r="BG282" s="17">
        <f t="shared" si="388"/>
        <v>4.4174623444412642E-7</v>
      </c>
      <c r="BH282" s="17">
        <f t="shared" si="389"/>
        <v>1.2420647261357832E-7</v>
      </c>
      <c r="BI282" s="17">
        <f t="shared" si="390"/>
        <v>2.7938660952744575E-8</v>
      </c>
      <c r="BJ282" s="18">
        <f t="shared" si="391"/>
        <v>0.53222660323605431</v>
      </c>
      <c r="BK282" s="18">
        <f t="shared" si="392"/>
        <v>0.32670486401765014</v>
      </c>
      <c r="BL282" s="18">
        <f t="shared" si="393"/>
        <v>0.13834826020786503</v>
      </c>
      <c r="BM282" s="18">
        <f t="shared" si="394"/>
        <v>0.20491808066661876</v>
      </c>
      <c r="BN282" s="18">
        <f t="shared" si="395"/>
        <v>0.79491135679143221</v>
      </c>
    </row>
    <row r="283" spans="1:66" x14ac:dyDescent="0.25">
      <c r="A283" t="s">
        <v>154</v>
      </c>
      <c r="B283" t="s">
        <v>170</v>
      </c>
      <c r="C283" t="s">
        <v>172</v>
      </c>
      <c r="D283" s="15">
        <v>44318</v>
      </c>
      <c r="E283" s="14">
        <f>VLOOKUP(A283,home!$A$2:$E$405,3,FALSE)</f>
        <v>1.33891213389121</v>
      </c>
      <c r="F283" s="14">
        <f>VLOOKUP(B283,home!$B$2:$E$405,3,FALSE)</f>
        <v>1.24</v>
      </c>
      <c r="G283" s="14">
        <f>VLOOKUP(C283,away!$B$2:$E$405,4,FALSE)</f>
        <v>1.26</v>
      </c>
      <c r="H283" s="14">
        <f>VLOOKUP(A283,away!$A$2:$E$405,3,FALSE)</f>
        <v>1.02928870292887</v>
      </c>
      <c r="I283" s="14">
        <f>VLOOKUP(C283,away!$B$2:$E$405,3,FALSE)</f>
        <v>0.56999999999999995</v>
      </c>
      <c r="J283" s="14">
        <f>VLOOKUP(B283,home!$B$2:$E$405,4,FALSE)</f>
        <v>1.7</v>
      </c>
      <c r="K283" s="16">
        <f t="shared" si="340"/>
        <v>2.0919163179916263</v>
      </c>
      <c r="L283" s="16">
        <f t="shared" si="341"/>
        <v>0.99738075313807484</v>
      </c>
      <c r="M283" s="17">
        <f t="shared" si="342"/>
        <v>4.5533950286124565E-2</v>
      </c>
      <c r="N283" s="17">
        <f t="shared" si="343"/>
        <v>9.5253213626163458E-2</v>
      </c>
      <c r="O283" s="17">
        <f t="shared" si="344"/>
        <v>4.5414685629726573E-2</v>
      </c>
      <c r="P283" s="17">
        <f t="shared" si="345"/>
        <v>9.5003721945284836E-2</v>
      </c>
      <c r="Q283" s="17">
        <f t="shared" si="346"/>
        <v>9.9630875962856844E-2</v>
      </c>
      <c r="R283" s="17">
        <f t="shared" si="347"/>
        <v>2.2647866678452797E-2</v>
      </c>
      <c r="S283" s="17">
        <f t="shared" si="348"/>
        <v>4.9554821878738775E-2</v>
      </c>
      <c r="T283" s="17">
        <f t="shared" si="349"/>
        <v>9.9369918103640278E-2</v>
      </c>
      <c r="U283" s="17">
        <f t="shared" si="350"/>
        <v>4.7377441872354216E-2</v>
      </c>
      <c r="V283" s="17">
        <f t="shared" si="351"/>
        <v>1.148811305564928E-2</v>
      </c>
      <c r="W283" s="17">
        <f t="shared" si="352"/>
        <v>6.9473151734166627E-2</v>
      </c>
      <c r="X283" s="17">
        <f t="shared" si="353"/>
        <v>6.9291184399498856E-2</v>
      </c>
      <c r="Y283" s="17">
        <f t="shared" si="354"/>
        <v>3.4554846841100689E-2</v>
      </c>
      <c r="Z283" s="17">
        <f t="shared" si="355"/>
        <v>7.5295154415753211E-3</v>
      </c>
      <c r="AA283" s="17">
        <f t="shared" si="356"/>
        <v>1.5751116218801341E-2</v>
      </c>
      <c r="AB283" s="17">
        <f t="shared" si="357"/>
        <v>1.6475008522346547E-2</v>
      </c>
      <c r="AC283" s="17">
        <f t="shared" si="358"/>
        <v>1.4980765609461692E-3</v>
      </c>
      <c r="AD283" s="17">
        <f t="shared" si="359"/>
        <v>3.6333004943752877E-2</v>
      </c>
      <c r="AE283" s="17">
        <f t="shared" si="360"/>
        <v>3.6237839834569636E-2</v>
      </c>
      <c r="AF283" s="17">
        <f t="shared" si="361"/>
        <v>1.8071461993149997E-2</v>
      </c>
      <c r="AG283" s="17">
        <f t="shared" si="362"/>
        <v>6.0080427910113466E-3</v>
      </c>
      <c r="AH283" s="17">
        <f t="shared" si="363"/>
        <v>1.877448445470789E-3</v>
      </c>
      <c r="AI283" s="17">
        <f t="shared" si="364"/>
        <v>3.9274650392683557E-3</v>
      </c>
      <c r="AJ283" s="17">
        <f t="shared" si="365"/>
        <v>4.1079641019935486E-3</v>
      </c>
      <c r="AK283" s="17">
        <f t="shared" si="366"/>
        <v>2.8645057128947066E-3</v>
      </c>
      <c r="AL283" s="17">
        <f t="shared" si="367"/>
        <v>1.2502569898245624E-4</v>
      </c>
      <c r="AM283" s="17">
        <f t="shared" si="368"/>
        <v>1.5201121184701407E-2</v>
      </c>
      <c r="AN283" s="17">
        <f t="shared" si="369"/>
        <v>1.5161305695740633E-2</v>
      </c>
      <c r="AO283" s="17">
        <f t="shared" si="370"/>
        <v>7.5607972466871873E-3</v>
      </c>
      <c r="AP283" s="17">
        <f t="shared" si="371"/>
        <v>2.5136645507417171E-3</v>
      </c>
      <c r="AQ283" s="17">
        <f t="shared" si="372"/>
        <v>6.267701606888134E-4</v>
      </c>
      <c r="AR283" s="17">
        <f t="shared" si="373"/>
        <v>3.745061889043128E-4</v>
      </c>
      <c r="AS283" s="17">
        <f t="shared" si="374"/>
        <v>7.8343560775778656E-4</v>
      </c>
      <c r="AT283" s="17">
        <f t="shared" si="375"/>
        <v>8.1944086598210054E-4</v>
      </c>
      <c r="AU283" s="17">
        <f t="shared" si="376"/>
        <v>5.7140057305904825E-4</v>
      </c>
      <c r="AV283" s="17">
        <f t="shared" si="377"/>
        <v>2.9883054572299759E-4</v>
      </c>
      <c r="AW283" s="17">
        <f t="shared" si="378"/>
        <v>7.2460625945074426E-6</v>
      </c>
      <c r="AX283" s="17">
        <f t="shared" si="379"/>
        <v>5.2999122430075147E-3</v>
      </c>
      <c r="AY283" s="17">
        <f t="shared" si="380"/>
        <v>5.2860304644965382E-3</v>
      </c>
      <c r="AZ283" s="17">
        <f t="shared" si="381"/>
        <v>2.6360925228951825E-3</v>
      </c>
      <c r="BA283" s="17">
        <f t="shared" si="382"/>
        <v>8.763959819422818E-4</v>
      </c>
      <c r="BB283" s="17">
        <f t="shared" si="383"/>
        <v>2.1852512112919385E-4</v>
      </c>
      <c r="BC283" s="17">
        <f t="shared" si="384"/>
        <v>4.3590549978284893E-5</v>
      </c>
      <c r="BD283" s="17">
        <f t="shared" si="385"/>
        <v>6.2254210790708907E-5</v>
      </c>
      <c r="BE283" s="17">
        <f t="shared" si="386"/>
        <v>1.3023059941677433E-4</v>
      </c>
      <c r="BF283" s="17">
        <f t="shared" si="387"/>
        <v>1.3621575801089052E-4</v>
      </c>
      <c r="BG283" s="17">
        <f t="shared" si="388"/>
        <v>9.4983988983526795E-5</v>
      </c>
      <c r="BH283" s="17">
        <f t="shared" si="389"/>
        <v>4.9674639125644172E-5</v>
      </c>
      <c r="BI283" s="17">
        <f t="shared" si="390"/>
        <v>2.0783037635456059E-5</v>
      </c>
      <c r="BJ283" s="18">
        <f t="shared" si="391"/>
        <v>0.6196477459519194</v>
      </c>
      <c r="BK283" s="18">
        <f t="shared" si="392"/>
        <v>0.20848973989022263</v>
      </c>
      <c r="BL283" s="18">
        <f t="shared" si="393"/>
        <v>0.16378525823669807</v>
      </c>
      <c r="BM283" s="18">
        <f t="shared" si="394"/>
        <v>0.59068916098990421</v>
      </c>
      <c r="BN283" s="18">
        <f t="shared" si="395"/>
        <v>0.40348431412860908</v>
      </c>
    </row>
    <row r="284" spans="1:66" x14ac:dyDescent="0.25">
      <c r="A284" t="s">
        <v>154</v>
      </c>
      <c r="B284" t="s">
        <v>166</v>
      </c>
      <c r="C284" t="s">
        <v>164</v>
      </c>
      <c r="D284" s="15">
        <v>44318</v>
      </c>
      <c r="E284" s="14">
        <f>VLOOKUP(A284,home!$A$2:$E$405,3,FALSE)</f>
        <v>1.33891213389121</v>
      </c>
      <c r="F284" s="14">
        <f>VLOOKUP(B284,home!$B$2:$E$405,3,FALSE)</f>
        <v>0.81</v>
      </c>
      <c r="G284" s="14">
        <f>VLOOKUP(C284,away!$B$2:$E$405,4,FALSE)</f>
        <v>1.1200000000000001</v>
      </c>
      <c r="H284" s="14">
        <f>VLOOKUP(A284,away!$A$2:$E$405,3,FALSE)</f>
        <v>1.02928870292887</v>
      </c>
      <c r="I284" s="14">
        <f>VLOOKUP(C284,away!$B$2:$E$405,3,FALSE)</f>
        <v>0.5</v>
      </c>
      <c r="J284" s="14">
        <f>VLOOKUP(B284,home!$B$2:$E$405,4,FALSE)</f>
        <v>0.71</v>
      </c>
      <c r="K284" s="16">
        <f t="shared" si="340"/>
        <v>1.2146610878661057</v>
      </c>
      <c r="L284" s="16">
        <f t="shared" si="341"/>
        <v>0.36539748953974882</v>
      </c>
      <c r="M284" s="17">
        <f t="shared" si="342"/>
        <v>0.20596303307133557</v>
      </c>
      <c r="N284" s="17">
        <f t="shared" si="343"/>
        <v>0.25017528181063114</v>
      </c>
      <c r="O284" s="17">
        <f t="shared" si="344"/>
        <v>7.5258375222258284E-2</v>
      </c>
      <c r="P284" s="17">
        <f t="shared" si="345"/>
        <v>9.141341991850381E-2</v>
      </c>
      <c r="Q284" s="17">
        <f t="shared" si="346"/>
        <v>0.15193908998065547</v>
      </c>
      <c r="R284" s="17">
        <f t="shared" si="347"/>
        <v>1.3749610686526805E-2</v>
      </c>
      <c r="S284" s="17">
        <f t="shared" si="348"/>
        <v>1.014309851698297E-2</v>
      </c>
      <c r="T284" s="17">
        <f t="shared" si="349"/>
        <v>5.5518162041885512E-2</v>
      </c>
      <c r="U284" s="17">
        <f t="shared" si="350"/>
        <v>1.670111707423208E-2</v>
      </c>
      <c r="V284" s="17">
        <f t="shared" si="351"/>
        <v>5.0020590274597464E-4</v>
      </c>
      <c r="W284" s="17">
        <f t="shared" si="352"/>
        <v>6.1518166775096375E-2</v>
      </c>
      <c r="X284" s="17">
        <f t="shared" si="353"/>
        <v>2.2478583700707801E-2</v>
      </c>
      <c r="Y284" s="17">
        <f t="shared" si="354"/>
        <v>4.1068090263238731E-3</v>
      </c>
      <c r="Z284" s="17">
        <f t="shared" si="355"/>
        <v>1.6746910756685993E-3</v>
      </c>
      <c r="AA284" s="17">
        <f t="shared" si="356"/>
        <v>2.0341820838112794E-3</v>
      </c>
      <c r="AB284" s="17">
        <f t="shared" si="357"/>
        <v>1.2354209114199758E-3</v>
      </c>
      <c r="AC284" s="17">
        <f t="shared" si="358"/>
        <v>1.3875527671024749E-5</v>
      </c>
      <c r="AD284" s="17">
        <f t="shared" si="359"/>
        <v>1.8680930844641761E-2</v>
      </c>
      <c r="AE284" s="17">
        <f t="shared" si="360"/>
        <v>6.825965232897759E-3</v>
      </c>
      <c r="AF284" s="17">
        <f t="shared" si="361"/>
        <v>1.247095279893224E-3</v>
      </c>
      <c r="AG284" s="17">
        <f t="shared" si="362"/>
        <v>1.5189516149661817E-4</v>
      </c>
      <c r="AH284" s="17">
        <f t="shared" si="363"/>
        <v>1.5298197870098192E-4</v>
      </c>
      <c r="AI284" s="17">
        <f t="shared" si="364"/>
        <v>1.8582125667284408E-4</v>
      </c>
      <c r="AJ284" s="17">
        <f t="shared" si="365"/>
        <v>1.1285492488944189E-4</v>
      </c>
      <c r="AK284" s="17">
        <f t="shared" si="366"/>
        <v>4.569349527908572E-5</v>
      </c>
      <c r="AL284" s="17">
        <f t="shared" si="367"/>
        <v>2.4633730017811289E-7</v>
      </c>
      <c r="AM284" s="17">
        <f t="shared" si="368"/>
        <v>4.5381999564208086E-3</v>
      </c>
      <c r="AN284" s="17">
        <f t="shared" si="369"/>
        <v>1.6582468711055609E-3</v>
      </c>
      <c r="AO284" s="17">
        <f t="shared" si="370"/>
        <v>3.0295962186955769E-4</v>
      </c>
      <c r="AP284" s="17">
        <f t="shared" si="371"/>
        <v>3.6900228421015991E-5</v>
      </c>
      <c r="AQ284" s="17">
        <f t="shared" si="372"/>
        <v>3.3708127071206336E-6</v>
      </c>
      <c r="AR284" s="17">
        <f t="shared" si="373"/>
        <v>1.1179846192432426E-5</v>
      </c>
      <c r="AS284" s="17">
        <f t="shared" si="374"/>
        <v>1.3579724138275708E-5</v>
      </c>
      <c r="AT284" s="17">
        <f t="shared" si="375"/>
        <v>8.2473812473597987E-6</v>
      </c>
      <c r="AU284" s="17">
        <f t="shared" si="376"/>
        <v>3.3392576926548579E-6</v>
      </c>
      <c r="AV284" s="17">
        <f t="shared" si="377"/>
        <v>1.0140165954063523E-6</v>
      </c>
      <c r="AW284" s="17">
        <f t="shared" si="378"/>
        <v>3.037024914262841E-9</v>
      </c>
      <c r="AX284" s="17">
        <f t="shared" si="379"/>
        <v>9.1872914933666886E-4</v>
      </c>
      <c r="AY284" s="17">
        <f t="shared" si="380"/>
        <v>3.3570132473460779E-4</v>
      </c>
      <c r="AZ284" s="17">
        <f t="shared" si="381"/>
        <v>6.1332210646596833E-5</v>
      </c>
      <c r="BA284" s="17">
        <f t="shared" si="382"/>
        <v>7.4702119327298465E-6</v>
      </c>
      <c r="BB284" s="17">
        <f t="shared" si="383"/>
        <v>6.8239917163734029E-7</v>
      </c>
      <c r="BC284" s="17">
        <f t="shared" si="384"/>
        <v>4.9869388836057669E-8</v>
      </c>
      <c r="BD284" s="17">
        <f t="shared" si="385"/>
        <v>6.8084795535922117E-7</v>
      </c>
      <c r="BE284" s="17">
        <f t="shared" si="386"/>
        <v>8.2699951812804526E-7</v>
      </c>
      <c r="BF284" s="17">
        <f t="shared" si="387"/>
        <v>5.0226206717707857E-7</v>
      </c>
      <c r="BG284" s="17">
        <f t="shared" si="388"/>
        <v>2.0335939630372981E-7</v>
      </c>
      <c r="BH284" s="17">
        <f t="shared" si="389"/>
        <v>6.1753186385520717E-8</v>
      </c>
      <c r="BI284" s="17">
        <f t="shared" si="390"/>
        <v>1.5001838510846992E-8</v>
      </c>
      <c r="BJ284" s="18">
        <f t="shared" si="391"/>
        <v>0.58050562250996462</v>
      </c>
      <c r="BK284" s="18">
        <f t="shared" si="392"/>
        <v>0.30836958059927411</v>
      </c>
      <c r="BL284" s="18">
        <f t="shared" si="393"/>
        <v>0.10951570808361875</v>
      </c>
      <c r="BM284" s="18">
        <f t="shared" si="394"/>
        <v>0.21123109329090531</v>
      </c>
      <c r="BN284" s="18">
        <f t="shared" si="395"/>
        <v>0.78849881068991101</v>
      </c>
    </row>
    <row r="285" spans="1:66" x14ac:dyDescent="0.25">
      <c r="A285" t="s">
        <v>154</v>
      </c>
      <c r="B285" t="s">
        <v>171</v>
      </c>
      <c r="C285" t="s">
        <v>167</v>
      </c>
      <c r="D285" s="15">
        <v>44318</v>
      </c>
      <c r="E285" s="14">
        <f>VLOOKUP(A285,home!$A$2:$E$405,3,FALSE)</f>
        <v>1.33891213389121</v>
      </c>
      <c r="F285" s="14">
        <f>VLOOKUP(B285,home!$B$2:$E$405,3,FALSE)</f>
        <v>0.75</v>
      </c>
      <c r="G285" s="14">
        <f>VLOOKUP(C285,away!$B$2:$E$405,4,FALSE)</f>
        <v>0.62</v>
      </c>
      <c r="H285" s="14">
        <f>VLOOKUP(A285,away!$A$2:$E$405,3,FALSE)</f>
        <v>1.02928870292887</v>
      </c>
      <c r="I285" s="14">
        <f>VLOOKUP(C285,away!$B$2:$E$405,3,FALSE)</f>
        <v>0.75</v>
      </c>
      <c r="J285" s="14">
        <f>VLOOKUP(B285,home!$B$2:$E$405,4,FALSE)</f>
        <v>1.05</v>
      </c>
      <c r="K285" s="16">
        <f t="shared" si="340"/>
        <v>0.62259414225941268</v>
      </c>
      <c r="L285" s="16">
        <f t="shared" si="341"/>
        <v>0.81056485355648511</v>
      </c>
      <c r="M285" s="17">
        <f t="shared" si="342"/>
        <v>0.23855413916565324</v>
      </c>
      <c r="N285" s="17">
        <f t="shared" si="343"/>
        <v>0.14852240965627245</v>
      </c>
      <c r="O285" s="17">
        <f t="shared" si="344"/>
        <v>0.19336360087810106</v>
      </c>
      <c r="P285" s="17">
        <f t="shared" si="345"/>
        <v>0.12038704523289276</v>
      </c>
      <c r="Q285" s="17">
        <f t="shared" si="346"/>
        <v>4.6234591123124023E-2</v>
      </c>
      <c r="R285" s="17">
        <f t="shared" si="347"/>
        <v>7.8366869414456322E-2</v>
      </c>
      <c r="S285" s="17">
        <f t="shared" si="348"/>
        <v>1.5188418770049641E-2</v>
      </c>
      <c r="T285" s="17">
        <f t="shared" si="349"/>
        <v>3.7476134582958988E-2</v>
      </c>
      <c r="U285" s="17">
        <f t="shared" si="350"/>
        <v>4.8790753844648836E-2</v>
      </c>
      <c r="V285" s="17">
        <f t="shared" si="351"/>
        <v>8.5165333672322359E-4</v>
      </c>
      <c r="W285" s="17">
        <f t="shared" si="352"/>
        <v>9.5951285343386858E-3</v>
      </c>
      <c r="X285" s="17">
        <f t="shared" si="353"/>
        <v>7.7774739552918882E-3</v>
      </c>
      <c r="Y285" s="17">
        <f t="shared" si="354"/>
        <v>3.1520735188052735E-3</v>
      </c>
      <c r="Z285" s="17">
        <f t="shared" si="355"/>
        <v>2.1173810010202992E-2</v>
      </c>
      <c r="AA285" s="17">
        <f t="shared" si="356"/>
        <v>1.3182690081666098E-2</v>
      </c>
      <c r="AB285" s="17">
        <f t="shared" si="357"/>
        <v>4.1037328120332849E-3</v>
      </c>
      <c r="AC285" s="17">
        <f t="shared" si="358"/>
        <v>2.6861834469063323E-5</v>
      </c>
      <c r="AD285" s="17">
        <f t="shared" si="359"/>
        <v>1.4934677049263522E-3</v>
      </c>
      <c r="AE285" s="17">
        <f t="shared" si="360"/>
        <v>1.2105524315349685E-3</v>
      </c>
      <c r="AF285" s="17">
        <f t="shared" si="361"/>
        <v>4.9061562719479438E-4</v>
      </c>
      <c r="AG285" s="17">
        <f t="shared" si="362"/>
        <v>1.3255859466989052E-4</v>
      </c>
      <c r="AH285" s="17">
        <f t="shared" si="363"/>
        <v>4.2906865525382566E-3</v>
      </c>
      <c r="AI285" s="17">
        <f t="shared" si="364"/>
        <v>2.6713563138815524E-3</v>
      </c>
      <c r="AJ285" s="17">
        <f t="shared" si="365"/>
        <v>8.3158539645517568E-4</v>
      </c>
      <c r="AK285" s="17">
        <f t="shared" si="366"/>
        <v>1.7258006554048792E-4</v>
      </c>
      <c r="AL285" s="17">
        <f t="shared" si="367"/>
        <v>5.4223613852619474E-7</v>
      </c>
      <c r="AM285" s="17">
        <f t="shared" si="368"/>
        <v>1.859648489481513E-4</v>
      </c>
      <c r="AN285" s="17">
        <f t="shared" si="369"/>
        <v>1.507365705543121E-4</v>
      </c>
      <c r="AO285" s="17">
        <f t="shared" si="370"/>
        <v>6.1090883118481391E-5</v>
      </c>
      <c r="AP285" s="17">
        <f t="shared" si="371"/>
        <v>1.6506040909522739E-5</v>
      </c>
      <c r="AQ285" s="17">
        <f t="shared" si="372"/>
        <v>3.344804158156163E-6</v>
      </c>
      <c r="AR285" s="17">
        <f t="shared" si="373"/>
        <v>6.9557594342299059E-4</v>
      </c>
      <c r="AS285" s="17">
        <f t="shared" si="374"/>
        <v>4.3306150787171863E-4</v>
      </c>
      <c r="AT285" s="17">
        <f t="shared" si="375"/>
        <v>1.3481077901948026E-4</v>
      </c>
      <c r="AU285" s="17">
        <f t="shared" si="376"/>
        <v>2.7977467110318849E-5</v>
      </c>
      <c r="AV285" s="17">
        <f t="shared" si="377"/>
        <v>4.354651784534972E-6</v>
      </c>
      <c r="AW285" s="17">
        <f t="shared" si="378"/>
        <v>7.6011404422555337E-9</v>
      </c>
      <c r="AX285" s="17">
        <f t="shared" si="379"/>
        <v>1.9296770936879239E-5</v>
      </c>
      <c r="AY285" s="17">
        <f t="shared" si="380"/>
        <v>1.5641284308564557E-5</v>
      </c>
      <c r="AZ285" s="17">
        <f t="shared" si="381"/>
        <v>6.3391376625034896E-6</v>
      </c>
      <c r="BA285" s="17">
        <f t="shared" si="382"/>
        <v>1.7127607303605133E-6</v>
      </c>
      <c r="BB285" s="17">
        <f t="shared" si="383"/>
        <v>3.4707591264549205E-7</v>
      </c>
      <c r="BC285" s="17">
        <f t="shared" si="384"/>
        <v>5.6265507261295345E-8</v>
      </c>
      <c r="BD285" s="17">
        <f t="shared" si="385"/>
        <v>9.3968235453011694E-5</v>
      </c>
      <c r="BE285" s="17">
        <f t="shared" si="386"/>
        <v>5.8504072951498352E-5</v>
      </c>
      <c r="BF285" s="17">
        <f t="shared" si="387"/>
        <v>1.8212146558960109E-5</v>
      </c>
      <c r="BG285" s="17">
        <f t="shared" si="388"/>
        <v>3.7795919218594945E-6</v>
      </c>
      <c r="BH285" s="17">
        <f t="shared" si="389"/>
        <v>5.8828794767017919E-7</v>
      </c>
      <c r="BI285" s="17">
        <f t="shared" si="390"/>
        <v>7.325292603625314E-8</v>
      </c>
      <c r="BJ285" s="18">
        <f t="shared" si="391"/>
        <v>0.25654604217186411</v>
      </c>
      <c r="BK285" s="18">
        <f t="shared" si="392"/>
        <v>0.375024301860235</v>
      </c>
      <c r="BL285" s="18">
        <f t="shared" si="393"/>
        <v>0.34724476129628923</v>
      </c>
      <c r="BM285" s="18">
        <f t="shared" si="394"/>
        <v>0.17454462618492325</v>
      </c>
      <c r="BN285" s="18">
        <f t="shared" si="395"/>
        <v>0.82542865547049982</v>
      </c>
    </row>
    <row r="286" spans="1:66" x14ac:dyDescent="0.25">
      <c r="A286" t="s">
        <v>154</v>
      </c>
      <c r="B286" t="s">
        <v>173</v>
      </c>
      <c r="C286" t="s">
        <v>156</v>
      </c>
      <c r="D286" s="15">
        <v>44318</v>
      </c>
      <c r="E286" s="14">
        <f>VLOOKUP(A286,home!$A$2:$E$405,3,FALSE)</f>
        <v>1.33891213389121</v>
      </c>
      <c r="F286" s="14">
        <f>VLOOKUP(B286,home!$B$2:$E$405,3,FALSE)</f>
        <v>0.81</v>
      </c>
      <c r="G286" s="14">
        <f>VLOOKUP(C286,away!$B$2:$E$405,4,FALSE)</f>
        <v>0.75</v>
      </c>
      <c r="H286" s="14">
        <f>VLOOKUP(A286,away!$A$2:$E$405,3,FALSE)</f>
        <v>1.02928870292887</v>
      </c>
      <c r="I286" s="14">
        <f>VLOOKUP(C286,away!$B$2:$E$405,3,FALSE)</f>
        <v>0.52</v>
      </c>
      <c r="J286" s="14">
        <f>VLOOKUP(B286,home!$B$2:$E$405,4,FALSE)</f>
        <v>0.89</v>
      </c>
      <c r="K286" s="16">
        <f t="shared" si="340"/>
        <v>0.81338912133891006</v>
      </c>
      <c r="L286" s="16">
        <f t="shared" si="341"/>
        <v>0.47635481171548105</v>
      </c>
      <c r="M286" s="17">
        <f t="shared" si="342"/>
        <v>0.27534127986395507</v>
      </c>
      <c r="N286" s="17">
        <f t="shared" si="343"/>
        <v>0.22395960169687334</v>
      </c>
      <c r="O286" s="17">
        <f t="shared" si="344"/>
        <v>0.1311601435270939</v>
      </c>
      <c r="P286" s="17">
        <f t="shared" si="345"/>
        <v>0.10668423389818824</v>
      </c>
      <c r="Q286" s="17">
        <f t="shared" si="346"/>
        <v>9.1083151819816036E-2</v>
      </c>
      <c r="R286" s="17">
        <f t="shared" si="347"/>
        <v>3.1239382737212145E-2</v>
      </c>
      <c r="S286" s="17">
        <f t="shared" si="348"/>
        <v>1.0334016904463887E-2</v>
      </c>
      <c r="T286" s="17">
        <f t="shared" si="349"/>
        <v>4.3387897635581048E-2</v>
      </c>
      <c r="U286" s="17">
        <f t="shared" si="350"/>
        <v>2.5409774075790901E-2</v>
      </c>
      <c r="V286" s="17">
        <f t="shared" si="351"/>
        <v>4.4489300175177572E-4</v>
      </c>
      <c r="W286" s="17">
        <f t="shared" si="352"/>
        <v>2.4695348275832908E-2</v>
      </c>
      <c r="X286" s="17">
        <f t="shared" si="353"/>
        <v>1.1763747978182616E-2</v>
      </c>
      <c r="Y286" s="17">
        <f t="shared" si="354"/>
        <v>2.8018589766077755E-3</v>
      </c>
      <c r="Z286" s="17">
        <f t="shared" si="355"/>
        <v>4.9603434272975132E-3</v>
      </c>
      <c r="AA286" s="17">
        <f t="shared" si="356"/>
        <v>4.0346893818687616E-3</v>
      </c>
      <c r="AB286" s="17">
        <f t="shared" si="357"/>
        <v>1.6408862255968312E-3</v>
      </c>
      <c r="AC286" s="17">
        <f t="shared" si="358"/>
        <v>1.0773690808822055E-5</v>
      </c>
      <c r="AD286" s="17">
        <f t="shared" si="359"/>
        <v>5.0217319088095239E-3</v>
      </c>
      <c r="AE286" s="17">
        <f t="shared" si="360"/>
        <v>2.3921261579065841E-3</v>
      </c>
      <c r="AF286" s="17">
        <f t="shared" si="361"/>
        <v>5.6975040277463401E-4</v>
      </c>
      <c r="AG286" s="17">
        <f t="shared" si="362"/>
        <v>9.0467781946176754E-5</v>
      </c>
      <c r="AH286" s="17">
        <f t="shared" si="363"/>
        <v>5.9072086483860772E-4</v>
      </c>
      <c r="AI286" s="17">
        <f t="shared" si="364"/>
        <v>4.804859252076361E-4</v>
      </c>
      <c r="AJ286" s="17">
        <f t="shared" si="365"/>
        <v>1.9541101226017621E-4</v>
      </c>
      <c r="AK286" s="17">
        <f t="shared" si="366"/>
        <v>5.2981730520750574E-5</v>
      </c>
      <c r="AL286" s="17">
        <f t="shared" si="367"/>
        <v>1.6697575470892537E-7</v>
      </c>
      <c r="AM286" s="17">
        <f t="shared" si="368"/>
        <v>8.1692442098122938E-4</v>
      </c>
      <c r="AN286" s="17">
        <f t="shared" si="369"/>
        <v>3.8914587874229191E-4</v>
      </c>
      <c r="AO286" s="17">
        <f t="shared" si="370"/>
        <v>9.2685755899069938E-5</v>
      </c>
      <c r="AP286" s="17">
        <f t="shared" si="371"/>
        <v>1.4717101933336166E-5</v>
      </c>
      <c r="AQ286" s="17">
        <f t="shared" si="372"/>
        <v>1.7526405801129728E-6</v>
      </c>
      <c r="AR286" s="17">
        <f t="shared" si="373"/>
        <v>5.6278545269320234E-5</v>
      </c>
      <c r="AS286" s="17">
        <f t="shared" si="374"/>
        <v>4.5776356486844456E-5</v>
      </c>
      <c r="AT286" s="17">
        <f t="shared" si="375"/>
        <v>1.8616995190465564E-5</v>
      </c>
      <c r="AU286" s="17">
        <f t="shared" si="376"/>
        <v>5.0476204533145001E-6</v>
      </c>
      <c r="AV286" s="17">
        <f t="shared" si="377"/>
        <v>1.026419891343448E-6</v>
      </c>
      <c r="AW286" s="17">
        <f t="shared" si="378"/>
        <v>1.7971313918630512E-9</v>
      </c>
      <c r="AX286" s="17">
        <f t="shared" si="379"/>
        <v>1.1074623949703662E-4</v>
      </c>
      <c r="AY286" s="17">
        <f t="shared" si="380"/>
        <v>5.2754504063808458E-5</v>
      </c>
      <c r="AZ286" s="17">
        <f t="shared" si="381"/>
        <v>1.2564930925229529E-5</v>
      </c>
      <c r="BA286" s="17">
        <f t="shared" si="382"/>
        <v>1.9951217683685791E-6</v>
      </c>
      <c r="BB286" s="17">
        <f t="shared" si="383"/>
        <v>2.3759646358016798E-7</v>
      </c>
      <c r="BC286" s="17">
        <f t="shared" si="384"/>
        <v>2.263604373459902E-8</v>
      </c>
      <c r="BD286" s="17">
        <f t="shared" si="385"/>
        <v>4.4680926392313676E-6</v>
      </c>
      <c r="BE286" s="17">
        <f t="shared" si="386"/>
        <v>3.6342979458852538E-6</v>
      </c>
      <c r="BF286" s="17">
        <f t="shared" si="387"/>
        <v>1.4780492064437062E-6</v>
      </c>
      <c r="BG286" s="17">
        <f t="shared" si="388"/>
        <v>4.0074304844163982E-7</v>
      </c>
      <c r="BH286" s="17">
        <f t="shared" si="389"/>
        <v>8.1490009013655419E-8</v>
      </c>
      <c r="BI286" s="17">
        <f t="shared" si="390"/>
        <v>1.325661736590341E-8</v>
      </c>
      <c r="BJ286" s="18">
        <f t="shared" si="391"/>
        <v>0.40725922946122839</v>
      </c>
      <c r="BK286" s="18">
        <f t="shared" si="392"/>
        <v>0.39286811883898637</v>
      </c>
      <c r="BL286" s="18">
        <f t="shared" si="393"/>
        <v>0.19494129734714735</v>
      </c>
      <c r="BM286" s="18">
        <f t="shared" si="394"/>
        <v>0.14050844282458841</v>
      </c>
      <c r="BN286" s="18">
        <f t="shared" si="395"/>
        <v>0.85946779354313885</v>
      </c>
    </row>
    <row r="287" spans="1:66" x14ac:dyDescent="0.25">
      <c r="A287" t="s">
        <v>24</v>
      </c>
      <c r="B287" t="s">
        <v>287</v>
      </c>
      <c r="C287" t="s">
        <v>294</v>
      </c>
      <c r="D287" s="15">
        <v>44318</v>
      </c>
      <c r="E287" s="14">
        <f>VLOOKUP(A287,home!$A$2:$E$405,3,FALSE)</f>
        <v>1.6</v>
      </c>
      <c r="F287" s="14">
        <f>VLOOKUP(B287,home!$B$2:$E$405,3,FALSE)</f>
        <v>0.62</v>
      </c>
      <c r="G287" s="14">
        <f>VLOOKUP(C287,away!$B$2:$E$405,4,FALSE)</f>
        <v>0.56999999999999995</v>
      </c>
      <c r="H287" s="14">
        <f>VLOOKUP(A287,away!$A$2:$E$405,3,FALSE)</f>
        <v>1.44761904761905</v>
      </c>
      <c r="I287" s="14">
        <f>VLOOKUP(C287,away!$B$2:$E$405,3,FALSE)</f>
        <v>1.25</v>
      </c>
      <c r="J287" s="14">
        <f>VLOOKUP(B287,home!$B$2:$E$405,4,FALSE)</f>
        <v>0.69</v>
      </c>
      <c r="K287" s="16">
        <f t="shared" si="340"/>
        <v>0.56543999999999994</v>
      </c>
      <c r="L287" s="16">
        <f t="shared" si="341"/>
        <v>1.2485714285714304</v>
      </c>
      <c r="M287" s="17">
        <f t="shared" si="342"/>
        <v>0.16299896488872959</v>
      </c>
      <c r="N287" s="17">
        <f t="shared" si="343"/>
        <v>9.2166134706683264E-2</v>
      </c>
      <c r="O287" s="17">
        <f t="shared" si="344"/>
        <v>0.20351585044678555</v>
      </c>
      <c r="P287" s="17">
        <f t="shared" si="345"/>
        <v>0.11507600247663043</v>
      </c>
      <c r="Q287" s="17">
        <f t="shared" si="346"/>
        <v>2.605720960427349E-2</v>
      </c>
      <c r="R287" s="17">
        <f t="shared" si="347"/>
        <v>0.12705203806463633</v>
      </c>
      <c r="S287" s="17">
        <f t="shared" si="348"/>
        <v>2.031069086089192E-2</v>
      </c>
      <c r="T287" s="17">
        <f t="shared" si="349"/>
        <v>3.2534287420192952E-2</v>
      </c>
      <c r="U287" s="17">
        <f t="shared" si="350"/>
        <v>7.1840304403267968E-2</v>
      </c>
      <c r="V287" s="17">
        <f t="shared" si="351"/>
        <v>1.5932433227451607E-3</v>
      </c>
      <c r="W287" s="17">
        <f t="shared" si="352"/>
        <v>4.9112628662134668E-3</v>
      </c>
      <c r="X287" s="17">
        <f t="shared" si="353"/>
        <v>6.1320624929579667E-3</v>
      </c>
      <c r="Y287" s="17">
        <f t="shared" si="354"/>
        <v>3.8281590134609084E-3</v>
      </c>
      <c r="Z287" s="17">
        <f t="shared" si="355"/>
        <v>5.2877848223091557E-2</v>
      </c>
      <c r="AA287" s="17">
        <f t="shared" si="356"/>
        <v>2.9899250499264892E-2</v>
      </c>
      <c r="AB287" s="17">
        <f t="shared" si="357"/>
        <v>8.4531161011521701E-3</v>
      </c>
      <c r="AC287" s="17">
        <f t="shared" si="358"/>
        <v>7.0301087755087895E-5</v>
      </c>
      <c r="AD287" s="17">
        <f t="shared" si="359"/>
        <v>6.9425611876793557E-4</v>
      </c>
      <c r="AE287" s="17">
        <f t="shared" si="360"/>
        <v>8.6682835400453797E-4</v>
      </c>
      <c r="AF287" s="17">
        <f t="shared" si="361"/>
        <v>5.411485581428339E-4</v>
      </c>
      <c r="AG287" s="17">
        <f t="shared" si="362"/>
        <v>2.2522087610325588E-4</v>
      </c>
      <c r="AH287" s="17">
        <f t="shared" si="363"/>
        <v>1.650544262392219E-2</v>
      </c>
      <c r="AI287" s="17">
        <f t="shared" si="364"/>
        <v>9.3328374772705634E-3</v>
      </c>
      <c r="AJ287" s="17">
        <f t="shared" si="365"/>
        <v>2.6385798115739333E-3</v>
      </c>
      <c r="AK287" s="17">
        <f t="shared" si="366"/>
        <v>4.9731952288545485E-4</v>
      </c>
      <c r="AL287" s="17">
        <f t="shared" si="367"/>
        <v>1.9852808646084059E-6</v>
      </c>
      <c r="AM287" s="17">
        <f t="shared" si="368"/>
        <v>7.8512035959228294E-5</v>
      </c>
      <c r="AN287" s="17">
        <f t="shared" si="369"/>
        <v>9.8027884897665195E-5</v>
      </c>
      <c r="AO287" s="17">
        <f t="shared" si="370"/>
        <v>6.1197408143256812E-5</v>
      </c>
      <c r="AP287" s="17">
        <f t="shared" si="371"/>
        <v>2.5469778436765002E-5</v>
      </c>
      <c r="AQ287" s="17">
        <f t="shared" si="372"/>
        <v>7.95020941204738E-6</v>
      </c>
      <c r="AR287" s="17">
        <f t="shared" si="373"/>
        <v>4.1216448152308618E-3</v>
      </c>
      <c r="AS287" s="17">
        <f t="shared" si="374"/>
        <v>2.3305428443241385E-3</v>
      </c>
      <c r="AT287" s="17">
        <f t="shared" si="375"/>
        <v>6.5889107294732038E-4</v>
      </c>
      <c r="AU287" s="17">
        <f t="shared" si="376"/>
        <v>1.2418778942911092E-4</v>
      </c>
      <c r="AV287" s="17">
        <f t="shared" si="377"/>
        <v>1.7555185913699119E-5</v>
      </c>
      <c r="AW287" s="17">
        <f t="shared" si="378"/>
        <v>3.8933135054030593E-8</v>
      </c>
      <c r="AX287" s="17">
        <f t="shared" si="379"/>
        <v>7.398974268797673E-6</v>
      </c>
      <c r="AY287" s="17">
        <f t="shared" si="380"/>
        <v>9.2381478727559664E-6</v>
      </c>
      <c r="AZ287" s="17">
        <f t="shared" si="381"/>
        <v>5.7672437434205201E-6</v>
      </c>
      <c r="BA287" s="17">
        <f t="shared" si="382"/>
        <v>2.400271919880733E-6</v>
      </c>
      <c r="BB287" s="17">
        <f t="shared" si="383"/>
        <v>7.4922773499134489E-7</v>
      </c>
      <c r="BC287" s="17">
        <f t="shared" si="384"/>
        <v>1.8709286868069613E-7</v>
      </c>
      <c r="BD287" s="17">
        <f t="shared" si="385"/>
        <v>8.5769465916947019E-4</v>
      </c>
      <c r="BE287" s="17">
        <f t="shared" si="386"/>
        <v>4.8497486808078526E-4</v>
      </c>
      <c r="BF287" s="17">
        <f t="shared" si="387"/>
        <v>1.371120947037996E-4</v>
      </c>
      <c r="BG287" s="17">
        <f t="shared" si="388"/>
        <v>2.5842887609772141E-5</v>
      </c>
      <c r="BH287" s="17">
        <f t="shared" si="389"/>
        <v>3.6531505925173893E-6</v>
      </c>
      <c r="BI287" s="17">
        <f t="shared" si="390"/>
        <v>4.1312749420660659E-7</v>
      </c>
      <c r="BJ287" s="18">
        <f t="shared" si="391"/>
        <v>0.16825346828605808</v>
      </c>
      <c r="BK287" s="18">
        <f t="shared" si="392"/>
        <v>0.30006042606548955</v>
      </c>
      <c r="BL287" s="18">
        <f t="shared" si="393"/>
        <v>0.47849725144625477</v>
      </c>
      <c r="BM287" s="18">
        <f t="shared" si="394"/>
        <v>0.27281359461841748</v>
      </c>
      <c r="BN287" s="18">
        <f t="shared" si="395"/>
        <v>0.72686620018773862</v>
      </c>
    </row>
    <row r="288" spans="1:66" x14ac:dyDescent="0.25">
      <c r="A288" t="s">
        <v>27</v>
      </c>
      <c r="B288" t="s">
        <v>195</v>
      </c>
      <c r="C288" t="s">
        <v>187</v>
      </c>
      <c r="D288" s="15">
        <v>44318</v>
      </c>
      <c r="E288" s="14">
        <f>VLOOKUP(A288,home!$A$2:$E$405,3,FALSE)</f>
        <v>1.30952380952381</v>
      </c>
      <c r="F288" s="14">
        <f>VLOOKUP(B288,home!$B$2:$E$405,3,FALSE)</f>
        <v>1.46</v>
      </c>
      <c r="G288" s="14">
        <f>VLOOKUP(C288,away!$B$2:$E$405,4,FALSE)</f>
        <v>1.18</v>
      </c>
      <c r="H288" s="14">
        <f>VLOOKUP(A288,away!$A$2:$E$405,3,FALSE)</f>
        <v>1.0904761904761899</v>
      </c>
      <c r="I288" s="14">
        <f>VLOOKUP(C288,away!$B$2:$E$405,3,FALSE)</f>
        <v>0.69</v>
      </c>
      <c r="J288" s="14">
        <f>VLOOKUP(B288,home!$B$2:$E$405,4,FALSE)</f>
        <v>1.33</v>
      </c>
      <c r="K288" s="16">
        <f t="shared" ref="K288:K351" si="396">E288*F288*G288</f>
        <v>2.2560476190476195</v>
      </c>
      <c r="L288" s="16">
        <f t="shared" ref="L288:L351" si="397">H288*I288*J288</f>
        <v>1.0007299999999995</v>
      </c>
      <c r="M288" s="17">
        <f t="shared" si="342"/>
        <v>3.8512299581923308E-2</v>
      </c>
      <c r="N288" s="17">
        <f t="shared" si="343"/>
        <v>8.688558177584671E-2</v>
      </c>
      <c r="O288" s="17">
        <f t="shared" si="344"/>
        <v>3.8540413560618089E-2</v>
      </c>
      <c r="P288" s="17">
        <f t="shared" si="345"/>
        <v>8.6949008250543025E-2</v>
      </c>
      <c r="Q288" s="17">
        <f t="shared" si="346"/>
        <v>9.800900494748313E-2</v>
      </c>
      <c r="R288" s="17">
        <f t="shared" si="347"/>
        <v>1.9284274031258659E-2</v>
      </c>
      <c r="S288" s="17">
        <f t="shared" si="348"/>
        <v>4.9076075161852535E-2</v>
      </c>
      <c r="T288" s="17">
        <f t="shared" si="349"/>
        <v>9.8080551521094739E-2</v>
      </c>
      <c r="U288" s="17">
        <f t="shared" si="350"/>
        <v>4.3506240513282932E-2</v>
      </c>
      <c r="V288" s="17">
        <f t="shared" si="351"/>
        <v>1.2310976292637754E-2</v>
      </c>
      <c r="W288" s="17">
        <f t="shared" si="352"/>
        <v>7.3704327418998558E-2</v>
      </c>
      <c r="X288" s="17">
        <f t="shared" si="353"/>
        <v>7.3758131578014391E-2</v>
      </c>
      <c r="Y288" s="17">
        <f t="shared" si="354"/>
        <v>3.6905987507033146E-2</v>
      </c>
      <c r="Z288" s="17">
        <f t="shared" si="355"/>
        <v>6.4327838504338224E-3</v>
      </c>
      <c r="AA288" s="17">
        <f t="shared" si="356"/>
        <v>1.4512666689619202E-2</v>
      </c>
      <c r="AB288" s="17">
        <f t="shared" si="357"/>
        <v>1.6370633565573556E-2</v>
      </c>
      <c r="AC288" s="17">
        <f t="shared" si="358"/>
        <v>1.7371514926091802E-3</v>
      </c>
      <c r="AD288" s="17">
        <f t="shared" si="359"/>
        <v>4.1570118096784479E-2</v>
      </c>
      <c r="AE288" s="17">
        <f t="shared" si="360"/>
        <v>4.160046428299511E-2</v>
      </c>
      <c r="AF288" s="17">
        <f t="shared" si="361"/>
        <v>2.0815416310960833E-2</v>
      </c>
      <c r="AG288" s="17">
        <f t="shared" si="362"/>
        <v>6.9435371882892753E-3</v>
      </c>
      <c r="AH288" s="17">
        <f t="shared" si="363"/>
        <v>1.6093699456611586E-3</v>
      </c>
      <c r="AI288" s="17">
        <f t="shared" si="364"/>
        <v>3.6308152340756537E-3</v>
      </c>
      <c r="AJ288" s="17">
        <f t="shared" si="365"/>
        <v>4.0956460320191032E-3</v>
      </c>
      <c r="AK288" s="17">
        <f t="shared" si="366"/>
        <v>3.0799908263328428E-3</v>
      </c>
      <c r="AL288" s="17">
        <f t="shared" si="367"/>
        <v>1.5687829717051188E-4</v>
      </c>
      <c r="AM288" s="17">
        <f t="shared" si="368"/>
        <v>1.8756833191155776E-2</v>
      </c>
      <c r="AN288" s="17">
        <f t="shared" si="369"/>
        <v>1.8770525679385308E-2</v>
      </c>
      <c r="AO288" s="17">
        <f t="shared" si="370"/>
        <v>9.3921140815656223E-3</v>
      </c>
      <c r="AP288" s="17">
        <f t="shared" si="371"/>
        <v>3.1329901082817204E-3</v>
      </c>
      <c r="AQ288" s="17">
        <f t="shared" si="372"/>
        <v>7.8381929776519103E-4</v>
      </c>
      <c r="AR288" s="17">
        <f t="shared" si="373"/>
        <v>3.2210895714429816E-4</v>
      </c>
      <c r="AS288" s="17">
        <f t="shared" si="374"/>
        <v>7.2669314583930563E-4</v>
      </c>
      <c r="AT288" s="17">
        <f t="shared" si="375"/>
        <v>8.1972717072449522E-4</v>
      </c>
      <c r="AU288" s="17">
        <f t="shared" si="376"/>
        <v>6.1644784392721294E-4</v>
      </c>
      <c r="AV288" s="17">
        <f t="shared" si="377"/>
        <v>3.4768392263975691E-4</v>
      </c>
      <c r="AW288" s="17">
        <f t="shared" si="378"/>
        <v>9.8384242776447416E-6</v>
      </c>
      <c r="AX288" s="17">
        <f t="shared" si="379"/>
        <v>7.0527181436300622E-3</v>
      </c>
      <c r="AY288" s="17">
        <f t="shared" si="380"/>
        <v>7.0578666278749086E-3</v>
      </c>
      <c r="AZ288" s="17">
        <f t="shared" si="381"/>
        <v>3.5315094352566263E-3</v>
      </c>
      <c r="BA288" s="17">
        <f t="shared" si="382"/>
        <v>1.1780291457147872E-3</v>
      </c>
      <c r="BB288" s="17">
        <f t="shared" si="383"/>
        <v>2.9472227674778954E-4</v>
      </c>
      <c r="BC288" s="17">
        <f t="shared" si="384"/>
        <v>5.898748480196307E-5</v>
      </c>
      <c r="BD288" s="17">
        <f t="shared" si="385"/>
        <v>5.3724016113835536E-5</v>
      </c>
      <c r="BE288" s="17">
        <f t="shared" si="386"/>
        <v>1.2120393863929461E-4</v>
      </c>
      <c r="BF288" s="17">
        <f t="shared" si="387"/>
        <v>1.3672092859318721E-4</v>
      </c>
      <c r="BG288" s="17">
        <f t="shared" si="388"/>
        <v>1.0281630847554655E-4</v>
      </c>
      <c r="BH288" s="17">
        <f t="shared" si="389"/>
        <v>5.7989621983880602E-5</v>
      </c>
      <c r="BI288" s="17">
        <f t="shared" si="390"/>
        <v>2.6165469721241034E-5</v>
      </c>
      <c r="BJ288" s="18">
        <f t="shared" si="391"/>
        <v>0.64828323609967997</v>
      </c>
      <c r="BK288" s="18">
        <f t="shared" si="392"/>
        <v>0.19580025570461121</v>
      </c>
      <c r="BL288" s="18">
        <f t="shared" si="393"/>
        <v>0.14796133172224324</v>
      </c>
      <c r="BM288" s="18">
        <f t="shared" si="394"/>
        <v>0.62324899702569792</v>
      </c>
      <c r="BN288" s="18">
        <f t="shared" si="395"/>
        <v>0.36818058214767291</v>
      </c>
    </row>
    <row r="289" spans="1:66" x14ac:dyDescent="0.25">
      <c r="A289" t="s">
        <v>196</v>
      </c>
      <c r="B289" t="s">
        <v>204</v>
      </c>
      <c r="C289" t="s">
        <v>202</v>
      </c>
      <c r="D289" s="15">
        <v>44318</v>
      </c>
      <c r="E289" s="14">
        <f>VLOOKUP(A289,home!$A$2:$E$405,3,FALSE)</f>
        <v>1.58378378378378</v>
      </c>
      <c r="F289" s="14">
        <f>VLOOKUP(B289,home!$B$2:$E$405,3,FALSE)</f>
        <v>0.98</v>
      </c>
      <c r="G289" s="14">
        <f>VLOOKUP(C289,away!$B$2:$E$405,4,FALSE)</f>
        <v>1.21</v>
      </c>
      <c r="H289" s="14">
        <f>VLOOKUP(A289,away!$A$2:$E$405,3,FALSE)</f>
        <v>1.48648648648649</v>
      </c>
      <c r="I289" s="14">
        <f>VLOOKUP(C289,away!$B$2:$E$405,3,FALSE)</f>
        <v>0.52</v>
      </c>
      <c r="J289" s="14">
        <f>VLOOKUP(B289,home!$B$2:$E$405,4,FALSE)</f>
        <v>1.41</v>
      </c>
      <c r="K289" s="16">
        <f t="shared" si="396"/>
        <v>1.8780508108108065</v>
      </c>
      <c r="L289" s="16">
        <f t="shared" si="397"/>
        <v>1.0898918918918945</v>
      </c>
      <c r="M289" s="17">
        <f t="shared" si="342"/>
        <v>5.1408965138015898E-2</v>
      </c>
      <c r="N289" s="17">
        <f t="shared" si="343"/>
        <v>9.6548648660395239E-2</v>
      </c>
      <c r="O289" s="17">
        <f t="shared" si="344"/>
        <v>5.6030214274476596E-2</v>
      </c>
      <c r="P289" s="17">
        <f t="shared" si="345"/>
        <v>0.10522758934808399</v>
      </c>
      <c r="Q289" s="17">
        <f t="shared" si="346"/>
        <v>9.06616339496715E-2</v>
      </c>
      <c r="R289" s="17">
        <f t="shared" si="347"/>
        <v>3.0533438119358762E-2</v>
      </c>
      <c r="S289" s="17">
        <f t="shared" si="348"/>
        <v>5.3846860806680844E-2</v>
      </c>
      <c r="T289" s="17">
        <f t="shared" si="349"/>
        <v>9.8811379747417882E-2</v>
      </c>
      <c r="U289" s="17">
        <f t="shared" si="350"/>
        <v>5.734334821690331E-2</v>
      </c>
      <c r="V289" s="17">
        <f t="shared" si="351"/>
        <v>1.224640562083776E-2</v>
      </c>
      <c r="W289" s="17">
        <f t="shared" si="352"/>
        <v>5.6755718382871037E-2</v>
      </c>
      <c r="X289" s="17">
        <f t="shared" si="353"/>
        <v>6.1857597283990887E-2</v>
      </c>
      <c r="Y289" s="17">
        <f t="shared" si="354"/>
        <v>3.370904686586787E-2</v>
      </c>
      <c r="Z289" s="17">
        <f t="shared" si="355"/>
        <v>1.109271554595734E-2</v>
      </c>
      <c r="AA289" s="17">
        <f t="shared" si="356"/>
        <v>2.083268342517882E-2</v>
      </c>
      <c r="AB289" s="17">
        <f t="shared" si="357"/>
        <v>1.9562418999010969E-2</v>
      </c>
      <c r="AC289" s="17">
        <f t="shared" si="358"/>
        <v>1.5666768167283201E-3</v>
      </c>
      <c r="AD289" s="17">
        <f t="shared" si="359"/>
        <v>2.6647530731775185E-2</v>
      </c>
      <c r="AE289" s="17">
        <f t="shared" si="360"/>
        <v>2.9042927683501855E-2</v>
      </c>
      <c r="AF289" s="17">
        <f t="shared" si="361"/>
        <v>1.5826825699525655E-2</v>
      </c>
      <c r="AG289" s="17">
        <f t="shared" si="362"/>
        <v>5.7498430014330925E-3</v>
      </c>
      <c r="AH289" s="17">
        <f t="shared" si="363"/>
        <v>3.0224651831505175E-3</v>
      </c>
      <c r="AI289" s="17">
        <f t="shared" si="364"/>
        <v>5.6763431878632626E-3</v>
      </c>
      <c r="AJ289" s="17">
        <f t="shared" si="365"/>
        <v>5.3302304632034999E-3</v>
      </c>
      <c r="AK289" s="17">
        <f t="shared" si="366"/>
        <v>3.3368145477425978E-3</v>
      </c>
      <c r="AL289" s="17">
        <f t="shared" si="367"/>
        <v>1.2827149838108088E-4</v>
      </c>
      <c r="AM289" s="17">
        <f t="shared" si="368"/>
        <v>1.0009083339383256E-2</v>
      </c>
      <c r="AN289" s="17">
        <f t="shared" si="369"/>
        <v>1.0908818776864058E-2</v>
      </c>
      <c r="AO289" s="17">
        <f t="shared" si="370"/>
        <v>5.9447165675110955E-3</v>
      </c>
      <c r="AP289" s="17">
        <f t="shared" si="371"/>
        <v>2.1596994621752527E-3</v>
      </c>
      <c r="AQ289" s="17">
        <f t="shared" si="372"/>
        <v>5.8845973318702308E-4</v>
      </c>
      <c r="AR289" s="17">
        <f t="shared" si="373"/>
        <v>6.5883205932826012E-4</v>
      </c>
      <c r="AS289" s="17">
        <f t="shared" si="374"/>
        <v>1.2373200832095923E-3</v>
      </c>
      <c r="AT289" s="17">
        <f t="shared" si="375"/>
        <v>1.1618749927521349E-3</v>
      </c>
      <c r="AU289" s="17">
        <f t="shared" si="376"/>
        <v>7.2735342406631562E-4</v>
      </c>
      <c r="AV289" s="17">
        <f t="shared" si="377"/>
        <v>3.4150167195344007E-4</v>
      </c>
      <c r="AW289" s="17">
        <f t="shared" si="378"/>
        <v>7.2932050969833398E-6</v>
      </c>
      <c r="AX289" s="17">
        <f t="shared" si="379"/>
        <v>3.1329278468336086E-3</v>
      </c>
      <c r="AY289" s="17">
        <f t="shared" si="380"/>
        <v>3.4145526581462813E-3</v>
      </c>
      <c r="AZ289" s="17">
        <f t="shared" si="381"/>
        <v>1.8607466282757738E-3</v>
      </c>
      <c r="BA289" s="17">
        <f t="shared" si="382"/>
        <v>6.7600422100764905E-4</v>
      </c>
      <c r="BB289" s="17">
        <f t="shared" si="383"/>
        <v>1.8419287984023321E-4</v>
      </c>
      <c r="BC289" s="17">
        <f t="shared" si="384"/>
        <v>4.0150065256417647E-5</v>
      </c>
      <c r="BD289" s="17">
        <f t="shared" si="385"/>
        <v>1.1967595326338501E-4</v>
      </c>
      <c r="BE289" s="17">
        <f t="shared" si="386"/>
        <v>2.247575210608564E-4</v>
      </c>
      <c r="BF289" s="17">
        <f t="shared" si="387"/>
        <v>2.1105302233208415E-4</v>
      </c>
      <c r="BG289" s="17">
        <f t="shared" si="388"/>
        <v>1.3212276657161397E-4</v>
      </c>
      <c r="BH289" s="17">
        <f t="shared" si="389"/>
        <v>6.2033317221596641E-5</v>
      </c>
      <c r="BI289" s="17">
        <f t="shared" si="390"/>
        <v>2.3300344341060711E-5</v>
      </c>
      <c r="BJ289" s="18">
        <f t="shared" si="391"/>
        <v>0.55453050418493066</v>
      </c>
      <c r="BK289" s="18">
        <f t="shared" si="392"/>
        <v>0.22783932188687417</v>
      </c>
      <c r="BL289" s="18">
        <f t="shared" si="393"/>
        <v>0.20656778157298869</v>
      </c>
      <c r="BM289" s="18">
        <f t="shared" si="394"/>
        <v>0.56621257424769933</v>
      </c>
      <c r="BN289" s="18">
        <f t="shared" si="395"/>
        <v>0.43041048949000199</v>
      </c>
    </row>
    <row r="290" spans="1:66" x14ac:dyDescent="0.25">
      <c r="A290" t="s">
        <v>32</v>
      </c>
      <c r="B290" t="s">
        <v>34</v>
      </c>
      <c r="C290" t="s">
        <v>308</v>
      </c>
      <c r="D290" s="15">
        <v>44318</v>
      </c>
      <c r="E290" s="14">
        <f>VLOOKUP(A290,home!$A$2:$E$405,3,FALSE)</f>
        <v>1.2292993630573199</v>
      </c>
      <c r="F290" s="14">
        <f>VLOOKUP(B290,home!$B$2:$E$405,3,FALSE)</f>
        <v>0.71</v>
      </c>
      <c r="G290" s="14">
        <f>VLOOKUP(C290,away!$B$2:$E$405,4,FALSE)</f>
        <v>0.92</v>
      </c>
      <c r="H290" s="14">
        <f>VLOOKUP(A290,away!$A$2:$E$405,3,FALSE)</f>
        <v>1.1337579617834399</v>
      </c>
      <c r="I290" s="14">
        <f>VLOOKUP(C290,away!$B$2:$E$405,3,FALSE)</f>
        <v>0.41</v>
      </c>
      <c r="J290" s="14">
        <f>VLOOKUP(B290,home!$B$2:$E$405,4,FALSE)</f>
        <v>0.88</v>
      </c>
      <c r="K290" s="16">
        <f t="shared" si="396"/>
        <v>0.80297834394904133</v>
      </c>
      <c r="L290" s="16">
        <f t="shared" si="397"/>
        <v>0.40905987261146509</v>
      </c>
      <c r="M290" s="17">
        <f t="shared" si="342"/>
        <v>0.29759010778050993</v>
      </c>
      <c r="N290" s="17">
        <f t="shared" si="343"/>
        <v>0.23895841192121056</v>
      </c>
      <c r="O290" s="17">
        <f t="shared" si="344"/>
        <v>0.12173217157912758</v>
      </c>
      <c r="P290" s="17">
        <f t="shared" si="345"/>
        <v>9.7748297539928405E-2</v>
      </c>
      <c r="Q290" s="17">
        <f t="shared" si="346"/>
        <v>9.5939214938593254E-2</v>
      </c>
      <c r="R290" s="17">
        <f t="shared" si="347"/>
        <v>2.4897873299437462E-2</v>
      </c>
      <c r="S290" s="17">
        <f t="shared" si="348"/>
        <v>8.0267534287476548E-3</v>
      </c>
      <c r="T290" s="17">
        <f t="shared" si="349"/>
        <v>3.9244883041224927E-2</v>
      </c>
      <c r="U290" s="17">
        <f t="shared" si="350"/>
        <v>1.9992453069835343E-2</v>
      </c>
      <c r="V290" s="17">
        <f t="shared" si="351"/>
        <v>2.9294637225253314E-4</v>
      </c>
      <c r="W290" s="17">
        <f t="shared" si="352"/>
        <v>2.5679037310387582E-2</v>
      </c>
      <c r="X290" s="17">
        <f t="shared" si="353"/>
        <v>1.0504263730972206E-2</v>
      </c>
      <c r="Y290" s="17">
        <f t="shared" si="354"/>
        <v>2.1484363918343611E-3</v>
      </c>
      <c r="Z290" s="17">
        <f t="shared" si="355"/>
        <v>3.3949069600547619E-3</v>
      </c>
      <c r="AA290" s="17">
        <f t="shared" si="356"/>
        <v>2.7260367686458469E-3</v>
      </c>
      <c r="AB290" s="17">
        <f t="shared" si="357"/>
        <v>1.0944742450157189E-3</v>
      </c>
      <c r="AC290" s="17">
        <f t="shared" si="358"/>
        <v>6.013936705538783E-6</v>
      </c>
      <c r="AD290" s="17">
        <f t="shared" si="359"/>
        <v>5.1549277134251654E-3</v>
      </c>
      <c r="AE290" s="17">
        <f t="shared" si="360"/>
        <v>2.1086740737750092E-3</v>
      </c>
      <c r="AF290" s="17">
        <f t="shared" si="361"/>
        <v>4.3128697399875206E-4</v>
      </c>
      <c r="AG290" s="17">
        <f t="shared" si="362"/>
        <v>5.8807398214304591E-5</v>
      </c>
      <c r="AH290" s="17">
        <f t="shared" si="363"/>
        <v>3.4718005215194421E-4</v>
      </c>
      <c r="AI290" s="17">
        <f t="shared" si="364"/>
        <v>2.7877806332910995E-4</v>
      </c>
      <c r="AJ290" s="17">
        <f t="shared" si="365"/>
        <v>1.1192637381066482E-4</v>
      </c>
      <c r="AK290" s="17">
        <f t="shared" si="366"/>
        <v>2.9958151428903003E-5</v>
      </c>
      <c r="AL290" s="17">
        <f t="shared" si="367"/>
        <v>7.9015002059527798E-8</v>
      </c>
      <c r="AM290" s="17">
        <f t="shared" si="368"/>
        <v>8.2785906370063181E-4</v>
      </c>
      <c r="AN290" s="17">
        <f t="shared" si="369"/>
        <v>3.3864392313762723E-4</v>
      </c>
      <c r="AO290" s="17">
        <f t="shared" si="370"/>
        <v>6.9262820029662259E-5</v>
      </c>
      <c r="AP290" s="17">
        <f t="shared" si="371"/>
        <v>9.4442134460148265E-6</v>
      </c>
      <c r="AQ290" s="17">
        <f t="shared" si="372"/>
        <v>9.6581218728557735E-7</v>
      </c>
      <c r="AR290" s="17">
        <f t="shared" si="373"/>
        <v>2.8403485581303234E-5</v>
      </c>
      <c r="AS290" s="17">
        <f t="shared" si="374"/>
        <v>2.2807383814455343E-5</v>
      </c>
      <c r="AT290" s="17">
        <f t="shared" si="375"/>
        <v>9.1569176425707594E-6</v>
      </c>
      <c r="AU290" s="17">
        <f t="shared" si="376"/>
        <v>2.4509355214364097E-6</v>
      </c>
      <c r="AV290" s="17">
        <f t="shared" si="377"/>
        <v>4.9201203653222198E-7</v>
      </c>
      <c r="AW290" s="17">
        <f t="shared" si="378"/>
        <v>7.2093774937585552E-10</v>
      </c>
      <c r="AX290" s="17">
        <f t="shared" si="379"/>
        <v>1.1079214999892279E-4</v>
      </c>
      <c r="AY290" s="17">
        <f t="shared" si="380"/>
        <v>4.5320622764909696E-5</v>
      </c>
      <c r="AZ290" s="17">
        <f t="shared" si="381"/>
        <v>9.2694240874431096E-6</v>
      </c>
      <c r="BA290" s="17">
        <f t="shared" si="382"/>
        <v>1.2639164787970414E-6</v>
      </c>
      <c r="BB290" s="17">
        <f t="shared" si="383"/>
        <v>1.292543784520623E-7</v>
      </c>
      <c r="BC290" s="17">
        <f t="shared" si="384"/>
        <v>1.0574555916814947E-8</v>
      </c>
      <c r="BD290" s="17">
        <f t="shared" si="385"/>
        <v>1.9364543656015797E-6</v>
      </c>
      <c r="BE290" s="17">
        <f t="shared" si="386"/>
        <v>1.5549309196236477E-6</v>
      </c>
      <c r="BF290" s="17">
        <f t="shared" si="387"/>
        <v>6.2428792739727818E-7</v>
      </c>
      <c r="BG290" s="17">
        <f t="shared" si="388"/>
        <v>1.6709656202961529E-7</v>
      </c>
      <c r="BH290" s="17">
        <f t="shared" si="389"/>
        <v>3.3543730164529677E-8</v>
      </c>
      <c r="BI290" s="17">
        <f t="shared" si="390"/>
        <v>5.3869777794775109E-9</v>
      </c>
      <c r="BJ290" s="18">
        <f t="shared" si="391"/>
        <v>0.42164090526840187</v>
      </c>
      <c r="BK290" s="18">
        <f t="shared" si="392"/>
        <v>0.40370951869591098</v>
      </c>
      <c r="BL290" s="18">
        <f t="shared" si="393"/>
        <v>0.1712784840378615</v>
      </c>
      <c r="BM290" s="18">
        <f t="shared" si="394"/>
        <v>0.12311241800159464</v>
      </c>
      <c r="BN290" s="18">
        <f t="shared" si="395"/>
        <v>0.87686607705880726</v>
      </c>
    </row>
    <row r="291" spans="1:66" x14ac:dyDescent="0.25">
      <c r="A291" t="s">
        <v>32</v>
      </c>
      <c r="B291" t="s">
        <v>36</v>
      </c>
      <c r="C291" t="s">
        <v>209</v>
      </c>
      <c r="D291" s="15">
        <v>44318</v>
      </c>
      <c r="E291" s="14">
        <f>VLOOKUP(A291,home!$A$2:$E$405,3,FALSE)</f>
        <v>1.2292993630573199</v>
      </c>
      <c r="F291" s="14">
        <f>VLOOKUP(B291,home!$B$2:$E$405,3,FALSE)</f>
        <v>1.46</v>
      </c>
      <c r="G291" s="14">
        <f>VLOOKUP(C291,away!$B$2:$E$405,4,FALSE)</f>
        <v>0.36</v>
      </c>
      <c r="H291" s="14">
        <f>VLOOKUP(A291,away!$A$2:$E$405,3,FALSE)</f>
        <v>1.1337579617834399</v>
      </c>
      <c r="I291" s="14">
        <f>VLOOKUP(C291,away!$B$2:$E$405,3,FALSE)</f>
        <v>1.18</v>
      </c>
      <c r="J291" s="14">
        <f>VLOOKUP(B291,home!$B$2:$E$405,4,FALSE)</f>
        <v>0.71</v>
      </c>
      <c r="K291" s="16">
        <f t="shared" si="396"/>
        <v>0.64611974522292726</v>
      </c>
      <c r="L291" s="16">
        <f t="shared" si="397"/>
        <v>0.94986242038216595</v>
      </c>
      <c r="M291" s="17">
        <f t="shared" si="342"/>
        <v>0.2027093365606184</v>
      </c>
      <c r="N291" s="17">
        <f t="shared" si="343"/>
        <v>0.13097450489285536</v>
      </c>
      <c r="O291" s="17">
        <f t="shared" si="344"/>
        <v>0.19254598105953205</v>
      </c>
      <c r="P291" s="17">
        <f t="shared" si="345"/>
        <v>0.12440776022588343</v>
      </c>
      <c r="Q291" s="17">
        <f t="shared" si="346"/>
        <v>4.2312606866035371E-2</v>
      </c>
      <c r="R291" s="17">
        <f t="shared" si="347"/>
        <v>9.1446095802032903E-2</v>
      </c>
      <c r="S291" s="17">
        <f t="shared" si="348"/>
        <v>1.9088033964080091E-2</v>
      </c>
      <c r="T291" s="17">
        <f t="shared" si="349"/>
        <v>4.0191155170451409E-2</v>
      </c>
      <c r="U291" s="17">
        <f t="shared" si="350"/>
        <v>5.9085128121240893E-2</v>
      </c>
      <c r="V291" s="17">
        <f t="shared" si="351"/>
        <v>1.3016445631949159E-3</v>
      </c>
      <c r="W291" s="17">
        <f t="shared" si="352"/>
        <v>9.1130035893335539E-3</v>
      </c>
      <c r="X291" s="17">
        <f t="shared" si="353"/>
        <v>8.656099646315734E-3</v>
      </c>
      <c r="Y291" s="17">
        <f t="shared" si="354"/>
        <v>4.1110518805593374E-3</v>
      </c>
      <c r="Z291" s="17">
        <f t="shared" si="355"/>
        <v>2.8953736631006137E-2</v>
      </c>
      <c r="AA291" s="17">
        <f t="shared" si="356"/>
        <v>1.8707580935277419E-2</v>
      </c>
      <c r="AB291" s="17">
        <f t="shared" si="357"/>
        <v>6.0436687138193685E-3</v>
      </c>
      <c r="AC291" s="17">
        <f t="shared" si="358"/>
        <v>4.9928227118454876E-5</v>
      </c>
      <c r="AD291" s="17">
        <f t="shared" si="359"/>
        <v>1.4720228893389542E-3</v>
      </c>
      <c r="AE291" s="17">
        <f t="shared" si="360"/>
        <v>1.398219224525448E-3</v>
      </c>
      <c r="AF291" s="17">
        <f t="shared" si="361"/>
        <v>6.640579484163085E-4</v>
      </c>
      <c r="AG291" s="17">
        <f t="shared" si="362"/>
        <v>2.1025456338557682E-4</v>
      </c>
      <c r="AH291" s="17">
        <f t="shared" si="363"/>
        <v>6.8755165888588167E-3</v>
      </c>
      <c r="AI291" s="17">
        <f t="shared" si="364"/>
        <v>4.4424070266694685E-3</v>
      </c>
      <c r="AJ291" s="17">
        <f t="shared" si="365"/>
        <v>1.4351634481241094E-3</v>
      </c>
      <c r="AK291" s="17">
        <f t="shared" si="366"/>
        <v>3.0909581381840249E-4</v>
      </c>
      <c r="AL291" s="17">
        <f t="shared" si="367"/>
        <v>1.2256877780266842E-6</v>
      </c>
      <c r="AM291" s="17">
        <f t="shared" si="368"/>
        <v>1.9022061084440057E-4</v>
      </c>
      <c r="AN291" s="17">
        <f t="shared" si="369"/>
        <v>1.8068340982323639E-4</v>
      </c>
      <c r="AO291" s="17">
        <f t="shared" si="370"/>
        <v>8.5812190488801068E-5</v>
      </c>
      <c r="AP291" s="17">
        <f t="shared" si="371"/>
        <v>2.7169924985329356E-5</v>
      </c>
      <c r="AQ291" s="17">
        <f t="shared" si="372"/>
        <v>6.4519226770417071E-6</v>
      </c>
      <c r="AR291" s="17">
        <f t="shared" si="373"/>
        <v>1.3061589656942342E-3</v>
      </c>
      <c r="AS291" s="17">
        <f t="shared" si="374"/>
        <v>8.4393509813500064E-4</v>
      </c>
      <c r="AT291" s="17">
        <f t="shared" si="375"/>
        <v>2.7264156529583635E-4</v>
      </c>
      <c r="AU291" s="17">
        <f t="shared" si="376"/>
        <v>5.8719699568708631E-5</v>
      </c>
      <c r="AV291" s="17">
        <f t="shared" si="377"/>
        <v>9.4849893312252118E-6</v>
      </c>
      <c r="AW291" s="17">
        <f t="shared" si="378"/>
        <v>2.0895418504665466E-8</v>
      </c>
      <c r="AX291" s="17">
        <f t="shared" si="379"/>
        <v>2.048421543582227E-5</v>
      </c>
      <c r="AY291" s="17">
        <f t="shared" si="380"/>
        <v>1.9457186453499863E-5</v>
      </c>
      <c r="AZ291" s="17">
        <f t="shared" si="381"/>
        <v>9.2408251092742363E-6</v>
      </c>
      <c r="BA291" s="17">
        <f t="shared" si="382"/>
        <v>2.9258375015411731E-6</v>
      </c>
      <c r="BB291" s="17">
        <f t="shared" si="383"/>
        <v>6.94785772714702E-7</v>
      </c>
      <c r="BC291" s="17">
        <f t="shared" si="384"/>
        <v>1.3199017914357608E-7</v>
      </c>
      <c r="BD291" s="17">
        <f t="shared" si="385"/>
        <v>2.0677855275969852E-4</v>
      </c>
      <c r="BE291" s="17">
        <f t="shared" si="386"/>
        <v>1.3360370582666202E-4</v>
      </c>
      <c r="BF291" s="17">
        <f t="shared" si="387"/>
        <v>4.3161996184780888E-5</v>
      </c>
      <c r="BG291" s="17">
        <f t="shared" si="388"/>
        <v>9.2959393260745304E-6</v>
      </c>
      <c r="BH291" s="17">
        <f t="shared" si="389"/>
        <v>1.501572487242766E-6</v>
      </c>
      <c r="BI291" s="17">
        <f t="shared" si="390"/>
        <v>1.9403912657821075E-7</v>
      </c>
      <c r="BJ291" s="18">
        <f t="shared" si="391"/>
        <v>0.23964624957048786</v>
      </c>
      <c r="BK291" s="18">
        <f t="shared" si="392"/>
        <v>0.34757738641512687</v>
      </c>
      <c r="BL291" s="18">
        <f t="shared" si="393"/>
        <v>0.38377611363310954</v>
      </c>
      <c r="BM291" s="18">
        <f t="shared" si="394"/>
        <v>0.21553776455173779</v>
      </c>
      <c r="BN291" s="18">
        <f t="shared" si="395"/>
        <v>0.78439628540695738</v>
      </c>
    </row>
    <row r="292" spans="1:66" x14ac:dyDescent="0.25">
      <c r="A292" t="s">
        <v>32</v>
      </c>
      <c r="B292" t="s">
        <v>313</v>
      </c>
      <c r="C292" t="s">
        <v>33</v>
      </c>
      <c r="D292" s="15">
        <v>44318</v>
      </c>
      <c r="E292" s="14">
        <f>VLOOKUP(A292,home!$A$2:$E$405,3,FALSE)</f>
        <v>1.2292993630573199</v>
      </c>
      <c r="F292" s="14">
        <f>VLOOKUP(B292,home!$B$2:$E$405,3,FALSE)</f>
        <v>0.54</v>
      </c>
      <c r="G292" s="14">
        <f>VLOOKUP(C292,away!$B$2:$E$405,4,FALSE)</f>
        <v>0.36</v>
      </c>
      <c r="H292" s="14">
        <f>VLOOKUP(A292,away!$A$2:$E$405,3,FALSE)</f>
        <v>1.1337579617834399</v>
      </c>
      <c r="I292" s="14">
        <f>VLOOKUP(C292,away!$B$2:$E$405,3,FALSE)</f>
        <v>1.81</v>
      </c>
      <c r="J292" s="14">
        <f>VLOOKUP(B292,home!$B$2:$E$405,4,FALSE)</f>
        <v>1.18</v>
      </c>
      <c r="K292" s="16">
        <f t="shared" si="396"/>
        <v>0.238975796178343</v>
      </c>
      <c r="L292" s="16">
        <f t="shared" si="397"/>
        <v>2.4214802547770709</v>
      </c>
      <c r="M292" s="17">
        <f t="shared" si="342"/>
        <v>6.9916329064195662E-2</v>
      </c>
      <c r="N292" s="17">
        <f t="shared" si="343"/>
        <v>1.6708310403983184E-2</v>
      </c>
      <c r="O292" s="17">
        <f t="shared" si="344"/>
        <v>0.16930101031544606</v>
      </c>
      <c r="P292" s="17">
        <f t="shared" si="345"/>
        <v>4.0458843733931583E-2</v>
      </c>
      <c r="Q292" s="17">
        <f t="shared" si="346"/>
        <v>1.996440890793386E-3</v>
      </c>
      <c r="R292" s="17">
        <f t="shared" si="347"/>
        <v>0.20497952679633094</v>
      </c>
      <c r="S292" s="17">
        <f t="shared" si="348"/>
        <v>5.8531320872972029E-3</v>
      </c>
      <c r="T292" s="17">
        <f t="shared" si="349"/>
        <v>4.834342196885731E-3</v>
      </c>
      <c r="U292" s="17">
        <f t="shared" si="350"/>
        <v>4.8985145616413185E-2</v>
      </c>
      <c r="V292" s="17">
        <f t="shared" si="351"/>
        <v>3.7634024625282799E-4</v>
      </c>
      <c r="W292" s="17">
        <f t="shared" si="352"/>
        <v>1.5903368380011665E-4</v>
      </c>
      <c r="X292" s="17">
        <f t="shared" si="353"/>
        <v>3.8509692516644256E-4</v>
      </c>
      <c r="Y292" s="17">
        <f t="shared" si="354"/>
        <v>4.6625230023295206E-4</v>
      </c>
      <c r="Z292" s="17">
        <f t="shared" si="355"/>
        <v>0.16545129225695426</v>
      </c>
      <c r="AA292" s="17">
        <f t="shared" si="356"/>
        <v>3.9538854295841371E-2</v>
      </c>
      <c r="AB292" s="17">
        <f t="shared" si="357"/>
        <v>4.7244145926640928E-3</v>
      </c>
      <c r="AC292" s="17">
        <f t="shared" si="358"/>
        <v>1.3611172291339877E-5</v>
      </c>
      <c r="AD292" s="17">
        <f t="shared" si="359"/>
        <v>9.5013003013269277E-6</v>
      </c>
      <c r="AE292" s="17">
        <f t="shared" si="360"/>
        <v>2.3007211074370589E-5</v>
      </c>
      <c r="AF292" s="17">
        <f t="shared" si="361"/>
        <v>2.7855753667038375E-5</v>
      </c>
      <c r="AG292" s="17">
        <f t="shared" si="362"/>
        <v>2.2484052495555802E-5</v>
      </c>
      <c r="AH292" s="17">
        <f t="shared" si="363"/>
        <v>0.10015925933189132</v>
      </c>
      <c r="AI292" s="17">
        <f t="shared" si="364"/>
        <v>2.3935638743471863E-2</v>
      </c>
      <c r="AJ292" s="17">
        <f t="shared" si="365"/>
        <v>2.8600191628791903E-3</v>
      </c>
      <c r="AK292" s="17">
        <f t="shared" si="366"/>
        <v>2.2782511884479091E-4</v>
      </c>
      <c r="AL292" s="17">
        <f t="shared" si="367"/>
        <v>3.1505789857205224E-7</v>
      </c>
      <c r="AM292" s="17">
        <f t="shared" si="368"/>
        <v>4.5411616084782682E-7</v>
      </c>
      <c r="AN292" s="17">
        <f t="shared" si="369"/>
        <v>1.099633316868181E-6</v>
      </c>
      <c r="AO292" s="17">
        <f t="shared" si="370"/>
        <v>1.3313701821456593E-6</v>
      </c>
      <c r="AP292" s="17">
        <f t="shared" si="371"/>
        <v>1.0746288692882221E-6</v>
      </c>
      <c r="AQ292" s="17">
        <f t="shared" si="372"/>
        <v>6.5054814704870991E-7</v>
      </c>
      <c r="AR292" s="17">
        <f t="shared" si="373"/>
        <v>4.8506733761054174E-2</v>
      </c>
      <c r="AS292" s="17">
        <f t="shared" si="374"/>
        <v>1.1591935320558832E-2</v>
      </c>
      <c r="AT292" s="17">
        <f t="shared" si="375"/>
        <v>1.3850959862392008E-3</v>
      </c>
      <c r="AU292" s="17">
        <f t="shared" si="376"/>
        <v>1.1033480536498013E-4</v>
      </c>
      <c r="AV292" s="17">
        <f t="shared" si="377"/>
        <v>6.5918369895696563E-6</v>
      </c>
      <c r="AW292" s="17">
        <f t="shared" si="378"/>
        <v>5.0643384330002425E-9</v>
      </c>
      <c r="AX292" s="17">
        <f t="shared" si="379"/>
        <v>1.8087128516010304E-8</v>
      </c>
      <c r="AY292" s="17">
        <f t="shared" si="380"/>
        <v>4.3797624567134257E-8</v>
      </c>
      <c r="AZ292" s="17">
        <f t="shared" si="381"/>
        <v>5.3027541547727383E-8</v>
      </c>
      <c r="BA292" s="17">
        <f t="shared" si="382"/>
        <v>4.2801714939064199E-8</v>
      </c>
      <c r="BB292" s="17">
        <f t="shared" si="383"/>
        <v>2.5910876898885191E-8</v>
      </c>
      <c r="BC292" s="17">
        <f t="shared" si="384"/>
        <v>1.2548535358921962E-8</v>
      </c>
      <c r="BD292" s="17">
        <f t="shared" si="385"/>
        <v>1.9576349671020177E-2</v>
      </c>
      <c r="BE292" s="17">
        <f t="shared" si="386"/>
        <v>4.6782737488976905E-3</v>
      </c>
      <c r="BF292" s="17">
        <f t="shared" si="387"/>
        <v>5.5899709694153346E-4</v>
      </c>
      <c r="BG292" s="17">
        <f t="shared" si="388"/>
        <v>4.4528925434328458E-5</v>
      </c>
      <c r="BH292" s="17">
        <f t="shared" si="389"/>
        <v>2.660333852158677E-6</v>
      </c>
      <c r="BI292" s="17">
        <f t="shared" si="390"/>
        <v>1.2715108008396367E-7</v>
      </c>
      <c r="BJ292" s="18">
        <f t="shared" si="391"/>
        <v>2.463713118849814E-2</v>
      </c>
      <c r="BK292" s="18">
        <f t="shared" si="392"/>
        <v>0.11661861515949178</v>
      </c>
      <c r="BL292" s="18">
        <f t="shared" si="393"/>
        <v>0.68117332261121555</v>
      </c>
      <c r="BM292" s="18">
        <f t="shared" si="394"/>
        <v>0.48451986127819274</v>
      </c>
      <c r="BN292" s="18">
        <f t="shared" si="395"/>
        <v>0.50336046120468081</v>
      </c>
    </row>
    <row r="293" spans="1:66" x14ac:dyDescent="0.25">
      <c r="A293" t="s">
        <v>32</v>
      </c>
      <c r="B293" t="s">
        <v>212</v>
      </c>
      <c r="C293" t="s">
        <v>312</v>
      </c>
      <c r="D293" s="15">
        <v>44318</v>
      </c>
      <c r="E293" s="14">
        <f>VLOOKUP(A293,home!$A$2:$E$405,3,FALSE)</f>
        <v>1.2292993630573199</v>
      </c>
      <c r="F293" s="14">
        <f>VLOOKUP(B293,home!$B$2:$E$405,3,FALSE)</f>
        <v>0.61</v>
      </c>
      <c r="G293" s="14">
        <f>VLOOKUP(C293,away!$B$2:$E$405,4,FALSE)</f>
        <v>1.08</v>
      </c>
      <c r="H293" s="14">
        <f>VLOOKUP(A293,away!$A$2:$E$405,3,FALSE)</f>
        <v>1.1337579617834399</v>
      </c>
      <c r="I293" s="14">
        <f>VLOOKUP(C293,away!$B$2:$E$405,3,FALSE)</f>
        <v>0.63</v>
      </c>
      <c r="J293" s="14">
        <f>VLOOKUP(B293,home!$B$2:$E$405,4,FALSE)</f>
        <v>1.65</v>
      </c>
      <c r="K293" s="16">
        <f t="shared" si="396"/>
        <v>0.80986242038216238</v>
      </c>
      <c r="L293" s="16">
        <f t="shared" si="397"/>
        <v>1.1785414012738857</v>
      </c>
      <c r="M293" s="17">
        <f t="shared" si="342"/>
        <v>0.13691378995132275</v>
      </c>
      <c r="N293" s="17">
        <f t="shared" si="343"/>
        <v>0.11088133331367322</v>
      </c>
      <c r="O293" s="17">
        <f t="shared" si="344"/>
        <v>0.16135856986295039</v>
      </c>
      <c r="P293" s="17">
        <f t="shared" si="345"/>
        <v>0.13067824193861324</v>
      </c>
      <c r="Q293" s="17">
        <f t="shared" si="346"/>
        <v>4.4899312486306346E-2</v>
      </c>
      <c r="R293" s="17">
        <f t="shared" si="347"/>
        <v>9.5083877516915868E-2</v>
      </c>
      <c r="S293" s="17">
        <f t="shared" si="348"/>
        <v>3.1181670820444908E-2</v>
      </c>
      <c r="T293" s="17">
        <f t="shared" si="349"/>
        <v>5.2915698653845558E-2</v>
      </c>
      <c r="U293" s="17">
        <f t="shared" si="350"/>
        <v>7.7004859185170554E-2</v>
      </c>
      <c r="V293" s="17">
        <f t="shared" si="351"/>
        <v>3.3068383355792379E-3</v>
      </c>
      <c r="W293" s="17">
        <f t="shared" si="352"/>
        <v>1.2120755294551701E-2</v>
      </c>
      <c r="X293" s="17">
        <f t="shared" si="353"/>
        <v>1.4284811929338831E-2</v>
      </c>
      <c r="Y293" s="17">
        <f t="shared" si="354"/>
        <v>8.4176211340684544E-3</v>
      </c>
      <c r="Z293" s="17">
        <f t="shared" si="355"/>
        <v>3.7353428749113529E-2</v>
      </c>
      <c r="AA293" s="17">
        <f t="shared" si="356"/>
        <v>3.0251138216329729E-2</v>
      </c>
      <c r="AB293" s="17">
        <f t="shared" si="357"/>
        <v>1.2249630007596062E-2</v>
      </c>
      <c r="AC293" s="17">
        <f t="shared" si="358"/>
        <v>1.9726456161863853E-4</v>
      </c>
      <c r="AD293" s="17">
        <f t="shared" si="359"/>
        <v>2.4540360549263878E-3</v>
      </c>
      <c r="AE293" s="17">
        <f t="shared" si="360"/>
        <v>2.8921830909495834E-3</v>
      </c>
      <c r="AF293" s="17">
        <f t="shared" si="361"/>
        <v>1.7042787563741801E-3</v>
      </c>
      <c r="AG293" s="17">
        <f t="shared" si="362"/>
        <v>6.6952102456618065E-4</v>
      </c>
      <c r="AH293" s="17">
        <f t="shared" si="363"/>
        <v>1.1005640565091124E-2</v>
      </c>
      <c r="AI293" s="17">
        <f t="shared" si="364"/>
        <v>8.9130547059008067E-3</v>
      </c>
      <c r="AJ293" s="17">
        <f t="shared" si="365"/>
        <v>3.609174028559725E-3</v>
      </c>
      <c r="AK293" s="17">
        <f t="shared" si="366"/>
        <v>9.7431147144993958E-4</v>
      </c>
      <c r="AL293" s="17">
        <f t="shared" si="367"/>
        <v>7.531216868156202E-6</v>
      </c>
      <c r="AM293" s="17">
        <f t="shared" si="368"/>
        <v>3.974863158295555E-4</v>
      </c>
      <c r="AN293" s="17">
        <f t="shared" si="369"/>
        <v>4.6845407964495864E-4</v>
      </c>
      <c r="AO293" s="17">
        <f t="shared" si="370"/>
        <v>2.7604626372861903E-4</v>
      </c>
      <c r="AP293" s="17">
        <f t="shared" si="371"/>
        <v>1.0844398349038245E-4</v>
      </c>
      <c r="AQ293" s="17">
        <f t="shared" si="372"/>
        <v>3.1951431065619363E-5</v>
      </c>
      <c r="AR293" s="17">
        <f t="shared" si="373"/>
        <v>2.5941206106998428E-3</v>
      </c>
      <c r="AS293" s="17">
        <f t="shared" si="374"/>
        <v>2.1008807965446278E-3</v>
      </c>
      <c r="AT293" s="17">
        <f t="shared" si="375"/>
        <v>8.5071220341201878E-4</v>
      </c>
      <c r="AU293" s="17">
        <f t="shared" si="376"/>
        <v>2.2965328136796668E-4</v>
      </c>
      <c r="AV293" s="17">
        <f t="shared" si="377"/>
        <v>4.6496890574341808E-5</v>
      </c>
      <c r="AW293" s="17">
        <f t="shared" si="378"/>
        <v>1.9967272437539436E-7</v>
      </c>
      <c r="AX293" s="17">
        <f t="shared" si="379"/>
        <v>5.3651538301085393E-5</v>
      </c>
      <c r="AY293" s="17">
        <f t="shared" si="380"/>
        <v>6.3230559129860727E-5</v>
      </c>
      <c r="AZ293" s="17">
        <f t="shared" si="381"/>
        <v>3.7259915880118677E-5</v>
      </c>
      <c r="BA293" s="17">
        <f t="shared" si="382"/>
        <v>1.4637451157567396E-5</v>
      </c>
      <c r="BB293" s="17">
        <f t="shared" si="383"/>
        <v>4.3127105495793844E-6</v>
      </c>
      <c r="BC293" s="17">
        <f t="shared" si="384"/>
        <v>1.0165415868779916E-6</v>
      </c>
      <c r="BD293" s="17">
        <f t="shared" si="385"/>
        <v>5.0954642326794287E-4</v>
      </c>
      <c r="BE293" s="17">
        <f t="shared" si="386"/>
        <v>4.1266249964485002E-4</v>
      </c>
      <c r="BF293" s="17">
        <f t="shared" si="387"/>
        <v>1.6709992538166573E-4</v>
      </c>
      <c r="BG293" s="17">
        <f t="shared" si="388"/>
        <v>4.5109316671758184E-5</v>
      </c>
      <c r="BH293" s="17">
        <f t="shared" si="389"/>
        <v>9.1330850953938768E-6</v>
      </c>
      <c r="BI293" s="17">
        <f t="shared" si="390"/>
        <v>1.4793084801823876E-6</v>
      </c>
      <c r="BJ293" s="18">
        <f t="shared" si="391"/>
        <v>0.25269604252896455</v>
      </c>
      <c r="BK293" s="18">
        <f t="shared" si="392"/>
        <v>0.30234856738357679</v>
      </c>
      <c r="BL293" s="18">
        <f t="shared" si="393"/>
        <v>0.40741714990110478</v>
      </c>
      <c r="BM293" s="18">
        <f t="shared" si="394"/>
        <v>0.31993703260657225</v>
      </c>
      <c r="BN293" s="18">
        <f t="shared" si="395"/>
        <v>0.6798151250697817</v>
      </c>
    </row>
    <row r="294" spans="1:66" x14ac:dyDescent="0.25">
      <c r="A294" t="s">
        <v>32</v>
      </c>
      <c r="B294" t="s">
        <v>207</v>
      </c>
      <c r="C294" t="s">
        <v>211</v>
      </c>
      <c r="D294" s="15">
        <v>44318</v>
      </c>
      <c r="E294" s="14">
        <f>VLOOKUP(A294,home!$A$2:$E$405,3,FALSE)</f>
        <v>1.2292993630573199</v>
      </c>
      <c r="F294" s="14">
        <f>VLOOKUP(B294,home!$B$2:$E$405,3,FALSE)</f>
        <v>1.42</v>
      </c>
      <c r="G294" s="14">
        <f>VLOOKUP(C294,away!$B$2:$E$405,4,FALSE)</f>
        <v>1.93</v>
      </c>
      <c r="H294" s="14">
        <f>VLOOKUP(A294,away!$A$2:$E$405,3,FALSE)</f>
        <v>1.1337579617834399</v>
      </c>
      <c r="I294" s="14">
        <f>VLOOKUP(C294,away!$B$2:$E$405,3,FALSE)</f>
        <v>0.61</v>
      </c>
      <c r="J294" s="14">
        <f>VLOOKUP(B294,home!$B$2:$E$405,4,FALSE)</f>
        <v>0.77</v>
      </c>
      <c r="K294" s="16">
        <f t="shared" si="396"/>
        <v>3.3690178343948909</v>
      </c>
      <c r="L294" s="16">
        <f t="shared" si="397"/>
        <v>0.53252611464968169</v>
      </c>
      <c r="M294" s="17">
        <f t="shared" si="342"/>
        <v>2.0210683079673802E-2</v>
      </c>
      <c r="N294" s="17">
        <f t="shared" si="343"/>
        <v>6.8090151740724095E-2</v>
      </c>
      <c r="O294" s="17">
        <f t="shared" si="344"/>
        <v>1.0762716534834753E-2</v>
      </c>
      <c r="P294" s="17">
        <f t="shared" si="345"/>
        <v>3.6259783952395062E-2</v>
      </c>
      <c r="Q294" s="17">
        <f t="shared" si="346"/>
        <v>0.11469846778057691</v>
      </c>
      <c r="R294" s="17">
        <f t="shared" si="347"/>
        <v>2.8657138096857175E-3</v>
      </c>
      <c r="S294" s="17">
        <f t="shared" si="348"/>
        <v>1.6263328744151317E-2</v>
      </c>
      <c r="T294" s="17">
        <f t="shared" si="349"/>
        <v>6.1079929403462317E-2</v>
      </c>
      <c r="U294" s="17">
        <f t="shared" si="350"/>
        <v>9.6546409331029082E-3</v>
      </c>
      <c r="V294" s="17">
        <f t="shared" si="351"/>
        <v>3.2419861223613013E-3</v>
      </c>
      <c r="W294" s="17">
        <f t="shared" si="352"/>
        <v>0.12880706117684379</v>
      </c>
      <c r="X294" s="17">
        <f t="shared" si="353"/>
        <v>6.859312382794848E-2</v>
      </c>
      <c r="Y294" s="17">
        <f t="shared" si="354"/>
        <v>1.8263814861890951E-2</v>
      </c>
      <c r="Z294" s="17">
        <f t="shared" si="355"/>
        <v>5.0868914692329102E-4</v>
      </c>
      <c r="AA294" s="17">
        <f t="shared" si="356"/>
        <v>1.7137828081476903E-3</v>
      </c>
      <c r="AB294" s="17">
        <f t="shared" si="357"/>
        <v>2.8868824224644635E-3</v>
      </c>
      <c r="AC294" s="17">
        <f t="shared" si="358"/>
        <v>3.6352592558990926E-4</v>
      </c>
      <c r="AD294" s="17">
        <f t="shared" si="359"/>
        <v>0.10848832157519514</v>
      </c>
      <c r="AE294" s="17">
        <f t="shared" si="360"/>
        <v>5.7772864373303902E-2</v>
      </c>
      <c r="AF294" s="17">
        <f t="shared" si="361"/>
        <v>1.5382779498449269E-2</v>
      </c>
      <c r="AG294" s="17">
        <f t="shared" si="362"/>
        <v>2.7305772662739904E-3</v>
      </c>
      <c r="AH294" s="17">
        <f t="shared" si="363"/>
        <v>6.7722563743880285E-5</v>
      </c>
      <c r="AI294" s="17">
        <f t="shared" si="364"/>
        <v>2.281585250440775E-4</v>
      </c>
      <c r="AJ294" s="17">
        <f t="shared" si="365"/>
        <v>3.8433506997136532E-4</v>
      </c>
      <c r="AK294" s="17">
        <f t="shared" si="366"/>
        <v>4.3161056837231267E-4</v>
      </c>
      <c r="AL294" s="17">
        <f t="shared" si="367"/>
        <v>2.6087928787011191E-5</v>
      </c>
      <c r="AM294" s="17">
        <f t="shared" si="368"/>
        <v>7.3099818042080072E-2</v>
      </c>
      <c r="AN294" s="17">
        <f t="shared" si="369"/>
        <v>3.8927562083547605E-2</v>
      </c>
      <c r="AO294" s="17">
        <f t="shared" si="370"/>
        <v>1.0364971694567935E-2</v>
      </c>
      <c r="AP294" s="17">
        <f t="shared" si="371"/>
        <v>1.8398727016540638E-3</v>
      </c>
      <c r="AQ294" s="17">
        <f t="shared" si="372"/>
        <v>2.4494506531546283E-4</v>
      </c>
      <c r="AR294" s="17">
        <f t="shared" si="373"/>
        <v>7.2128067489287963E-6</v>
      </c>
      <c r="AS294" s="17">
        <f t="shared" si="374"/>
        <v>2.4300074573184946E-5</v>
      </c>
      <c r="AT294" s="17">
        <f t="shared" si="375"/>
        <v>4.0933692307092949E-5</v>
      </c>
      <c r="AU294" s="17">
        <f t="shared" si="376"/>
        <v>4.5968779803409702E-5</v>
      </c>
      <c r="AV294" s="17">
        <f t="shared" si="377"/>
        <v>3.8717409745764745E-5</v>
      </c>
      <c r="AW294" s="17">
        <f t="shared" si="378"/>
        <v>1.300113654762343E-6</v>
      </c>
      <c r="AX294" s="17">
        <f t="shared" si="379"/>
        <v>4.1045765112464862E-2</v>
      </c>
      <c r="AY294" s="17">
        <f t="shared" si="380"/>
        <v>2.1857941818164368E-2</v>
      </c>
      <c r="AZ294" s="17">
        <f t="shared" si="381"/>
        <v>5.8199624153329344E-3</v>
      </c>
      <c r="BA294" s="17">
        <f t="shared" si="382"/>
        <v>1.0330939908148086E-3</v>
      </c>
      <c r="BB294" s="17">
        <f t="shared" si="383"/>
        <v>1.3753738224913593E-4</v>
      </c>
      <c r="BC294" s="17">
        <f t="shared" si="384"/>
        <v>1.4648449557644096E-5</v>
      </c>
      <c r="BD294" s="17">
        <f t="shared" si="385"/>
        <v>6.4016799228767565E-7</v>
      </c>
      <c r="BE294" s="17">
        <f t="shared" si="386"/>
        <v>2.1567373830259503E-6</v>
      </c>
      <c r="BF294" s="17">
        <f t="shared" si="387"/>
        <v>3.6330433537602957E-6</v>
      </c>
      <c r="BG294" s="17">
        <f t="shared" si="388"/>
        <v>4.0799292839827549E-6</v>
      </c>
      <c r="BH294" s="17">
        <f t="shared" si="389"/>
        <v>3.4363386302019697E-6</v>
      </c>
      <c r="BI294" s="17">
        <f t="shared" si="390"/>
        <v>2.3154172260341087E-6</v>
      </c>
      <c r="BJ294" s="18">
        <f t="shared" si="391"/>
        <v>0.8382932102604177</v>
      </c>
      <c r="BK294" s="18">
        <f t="shared" si="392"/>
        <v>9.8223337571122782E-2</v>
      </c>
      <c r="BL294" s="18">
        <f t="shared" si="393"/>
        <v>2.9168957632414845E-2</v>
      </c>
      <c r="BM294" s="18">
        <f t="shared" si="394"/>
        <v>0.69145003600847899</v>
      </c>
      <c r="BN294" s="18">
        <f t="shared" si="395"/>
        <v>0.25288751689789035</v>
      </c>
    </row>
    <row r="295" spans="1:66" x14ac:dyDescent="0.25">
      <c r="A295" t="s">
        <v>37</v>
      </c>
      <c r="B295" t="s">
        <v>227</v>
      </c>
      <c r="C295" t="s">
        <v>225</v>
      </c>
      <c r="D295" s="15">
        <v>44318</v>
      </c>
      <c r="E295" s="14">
        <f>VLOOKUP(A295,home!$A$2:$E$405,3,FALSE)</f>
        <v>1.77142857142857</v>
      </c>
      <c r="F295" s="14">
        <f>VLOOKUP(B295,home!$B$2:$E$405,3,FALSE)</f>
        <v>0.73</v>
      </c>
      <c r="G295" s="14">
        <f>VLOOKUP(C295,away!$B$2:$E$405,4,FALSE)</f>
        <v>0.48</v>
      </c>
      <c r="H295" s="14">
        <f>VLOOKUP(A295,away!$A$2:$E$405,3,FALSE)</f>
        <v>1.3142857142857101</v>
      </c>
      <c r="I295" s="14">
        <f>VLOOKUP(C295,away!$B$2:$E$405,3,FALSE)</f>
        <v>1.05</v>
      </c>
      <c r="J295" s="14">
        <f>VLOOKUP(B295,home!$B$2:$E$405,4,FALSE)</f>
        <v>0.43</v>
      </c>
      <c r="K295" s="16">
        <f t="shared" si="396"/>
        <v>0.62070857142857083</v>
      </c>
      <c r="L295" s="16">
        <f t="shared" si="397"/>
        <v>0.59339999999999815</v>
      </c>
      <c r="M295" s="17">
        <f t="shared" si="342"/>
        <v>0.29697462800280405</v>
      </c>
      <c r="N295" s="17">
        <f t="shared" si="343"/>
        <v>0.18433469709815178</v>
      </c>
      <c r="O295" s="17">
        <f t="shared" si="344"/>
        <v>0.17622474425686338</v>
      </c>
      <c r="P295" s="17">
        <f t="shared" si="345"/>
        <v>0.10938420925804292</v>
      </c>
      <c r="Q295" s="17">
        <f t="shared" si="346"/>
        <v>5.7209063250256049E-2</v>
      </c>
      <c r="R295" s="17">
        <f t="shared" si="347"/>
        <v>5.22858816210112E-2</v>
      </c>
      <c r="S295" s="17">
        <f t="shared" si="348"/>
        <v>1.0072329507972603E-2</v>
      </c>
      <c r="T295" s="17">
        <f t="shared" si="349"/>
        <v>3.3947858132701833E-2</v>
      </c>
      <c r="U295" s="17">
        <f t="shared" si="350"/>
        <v>3.2454294886861239E-2</v>
      </c>
      <c r="V295" s="17">
        <f t="shared" si="351"/>
        <v>4.1221396439954203E-4</v>
      </c>
      <c r="W295" s="17">
        <f t="shared" si="352"/>
        <v>1.1836718640944396E-2</v>
      </c>
      <c r="X295" s="17">
        <f t="shared" si="353"/>
        <v>7.023908841536382E-3</v>
      </c>
      <c r="Y295" s="17">
        <f t="shared" si="354"/>
        <v>2.0839937532838382E-3</v>
      </c>
      <c r="Z295" s="17">
        <f t="shared" si="355"/>
        <v>1.0342147384635987E-2</v>
      </c>
      <c r="AA295" s="17">
        <f t="shared" si="356"/>
        <v>6.4194595286211345E-3</v>
      </c>
      <c r="AB295" s="17">
        <f t="shared" si="357"/>
        <v>1.9923067766769754E-3</v>
      </c>
      <c r="AC295" s="17">
        <f t="shared" si="358"/>
        <v>9.489383580552292E-6</v>
      </c>
      <c r="AD295" s="17">
        <f t="shared" si="359"/>
        <v>1.8367881795056324E-3</v>
      </c>
      <c r="AE295" s="17">
        <f t="shared" si="360"/>
        <v>1.0899501057186388E-3</v>
      </c>
      <c r="AF295" s="17">
        <f t="shared" si="361"/>
        <v>3.2338819636671914E-4</v>
      </c>
      <c r="AG295" s="17">
        <f t="shared" si="362"/>
        <v>6.3966185241336868E-5</v>
      </c>
      <c r="AH295" s="17">
        <f t="shared" si="363"/>
        <v>1.5342575645107435E-3</v>
      </c>
      <c r="AI295" s="17">
        <f t="shared" si="364"/>
        <v>9.5232682107094201E-4</v>
      </c>
      <c r="AJ295" s="17">
        <f t="shared" si="365"/>
        <v>2.9555871032002829E-4</v>
      </c>
      <c r="AK295" s="17">
        <f t="shared" si="366"/>
        <v>6.1151941618671854E-5</v>
      </c>
      <c r="AL295" s="17">
        <f t="shared" si="367"/>
        <v>1.3980840400886617E-7</v>
      </c>
      <c r="AM295" s="17">
        <f t="shared" si="368"/>
        <v>2.2802203338356542E-4</v>
      </c>
      <c r="AN295" s="17">
        <f t="shared" si="369"/>
        <v>1.3530827460980728E-4</v>
      </c>
      <c r="AO295" s="17">
        <f t="shared" si="370"/>
        <v>4.0145965076729695E-5</v>
      </c>
      <c r="AP295" s="17">
        <f t="shared" si="371"/>
        <v>7.9408718921771126E-6</v>
      </c>
      <c r="AQ295" s="17">
        <f t="shared" si="372"/>
        <v>1.1780283452044706E-6</v>
      </c>
      <c r="AR295" s="17">
        <f t="shared" si="373"/>
        <v>1.820856877561345E-4</v>
      </c>
      <c r="AS295" s="17">
        <f t="shared" si="374"/>
        <v>1.1302214712469908E-4</v>
      </c>
      <c r="AT295" s="17">
        <f t="shared" si="375"/>
        <v>3.5076907740780852E-5</v>
      </c>
      <c r="AU295" s="17">
        <f t="shared" si="376"/>
        <v>7.2575124313039547E-6</v>
      </c>
      <c r="AV295" s="17">
        <f t="shared" si="377"/>
        <v>1.1262000433399427E-6</v>
      </c>
      <c r="AW295" s="17">
        <f t="shared" si="378"/>
        <v>1.4304281950677485E-9</v>
      </c>
      <c r="AX295" s="17">
        <f t="shared" si="379"/>
        <v>2.3589205099291785E-5</v>
      </c>
      <c r="AY295" s="17">
        <f t="shared" si="380"/>
        <v>1.3997834305919699E-5</v>
      </c>
      <c r="AZ295" s="17">
        <f t="shared" si="381"/>
        <v>4.1531574385663621E-6</v>
      </c>
      <c r="BA295" s="17">
        <f t="shared" si="382"/>
        <v>8.2149454134842413E-7</v>
      </c>
      <c r="BB295" s="17">
        <f t="shared" si="383"/>
        <v>1.218687152090383E-7</v>
      </c>
      <c r="BC295" s="17">
        <f t="shared" si="384"/>
        <v>1.4463379121008624E-8</v>
      </c>
      <c r="BD295" s="17">
        <f t="shared" si="385"/>
        <v>1.8008274519081648E-5</v>
      </c>
      <c r="BE295" s="17">
        <f t="shared" si="386"/>
        <v>1.1177890350632705E-5</v>
      </c>
      <c r="BF295" s="17">
        <f t="shared" si="387"/>
        <v>3.4691061755632159E-6</v>
      </c>
      <c r="BG295" s="17">
        <f t="shared" si="388"/>
        <v>7.1776797945595892E-7</v>
      </c>
      <c r="BH295" s="17">
        <f t="shared" si="389"/>
        <v>1.1138118428632E-7</v>
      </c>
      <c r="BI295" s="17">
        <f t="shared" si="390"/>
        <v>1.3827051156476822E-8</v>
      </c>
      <c r="BJ295" s="18">
        <f t="shared" si="391"/>
        <v>0.30020562558049352</v>
      </c>
      <c r="BK295" s="18">
        <f t="shared" si="392"/>
        <v>0.41686700775950963</v>
      </c>
      <c r="BL295" s="18">
        <f t="shared" si="393"/>
        <v>0.27259204880991078</v>
      </c>
      <c r="BM295" s="18">
        <f t="shared" si="394"/>
        <v>0.12357960964354274</v>
      </c>
      <c r="BN295" s="18">
        <f t="shared" si="395"/>
        <v>0.87641322348712947</v>
      </c>
    </row>
    <row r="296" spans="1:66" x14ac:dyDescent="0.25">
      <c r="A296" t="s">
        <v>340</v>
      </c>
      <c r="B296" t="s">
        <v>341</v>
      </c>
      <c r="C296" t="s">
        <v>429</v>
      </c>
      <c r="D296" s="15">
        <v>44318</v>
      </c>
      <c r="E296" s="14">
        <f>VLOOKUP(A296,home!$A$2:$E$405,3,FALSE)</f>
        <v>1.36279069767442</v>
      </c>
      <c r="F296" s="14">
        <f>VLOOKUP(B296,home!$B$2:$E$405,3,FALSE)</f>
        <v>0.61</v>
      </c>
      <c r="G296" s="14">
        <f>VLOOKUP(C296,away!$B$2:$E$405,4,FALSE)</f>
        <v>0.93</v>
      </c>
      <c r="H296" s="14">
        <f>VLOOKUP(A296,away!$A$2:$E$405,3,FALSE)</f>
        <v>1.15348837209302</v>
      </c>
      <c r="I296" s="14">
        <f>VLOOKUP(C296,away!$B$2:$E$405,3,FALSE)</f>
        <v>0.6</v>
      </c>
      <c r="J296" s="14">
        <f>VLOOKUP(B296,home!$B$2:$E$405,4,FALSE)</f>
        <v>1.08</v>
      </c>
      <c r="K296" s="16">
        <f t="shared" si="396"/>
        <v>0.77311116279069847</v>
      </c>
      <c r="L296" s="16">
        <f t="shared" si="397"/>
        <v>0.74746046511627706</v>
      </c>
      <c r="M296" s="17">
        <f t="shared" si="342"/>
        <v>0.21858690086021804</v>
      </c>
      <c r="N296" s="17">
        <f t="shared" si="343"/>
        <v>0.16899197309485831</v>
      </c>
      <c r="O296" s="17">
        <f t="shared" si="344"/>
        <v>0.16338506658530411</v>
      </c>
      <c r="P296" s="17">
        <f t="shared" si="345"/>
        <v>0.12631481881040016</v>
      </c>
      <c r="Q296" s="17">
        <f t="shared" si="346"/>
        <v>6.5324790410830155E-2</v>
      </c>
      <c r="R296" s="17">
        <f t="shared" si="347"/>
        <v>6.1061938931452654E-2</v>
      </c>
      <c r="S296" s="17">
        <f t="shared" si="348"/>
        <v>1.8248387012572406E-2</v>
      </c>
      <c r="T296" s="17">
        <f t="shared" si="349"/>
        <v>4.8827698224102427E-2</v>
      </c>
      <c r="U296" s="17">
        <f t="shared" si="350"/>
        <v>4.7207666609549989E-2</v>
      </c>
      <c r="V296" s="17">
        <f t="shared" si="351"/>
        <v>1.1716884375677363E-3</v>
      </c>
      <c r="W296" s="17">
        <f t="shared" si="352"/>
        <v>1.6834441557858525E-2</v>
      </c>
      <c r="X296" s="17">
        <f t="shared" si="353"/>
        <v>1.2583079516809715E-2</v>
      </c>
      <c r="Y296" s="17">
        <f t="shared" si="354"/>
        <v>4.7026772341148444E-3</v>
      </c>
      <c r="Z296" s="17">
        <f t="shared" si="355"/>
        <v>1.5213795091535103E-2</v>
      </c>
      <c r="AA296" s="17">
        <f t="shared" si="356"/>
        <v>1.1761954813676125E-2</v>
      </c>
      <c r="AB296" s="17">
        <f t="shared" si="357"/>
        <v>4.5466492813464E-3</v>
      </c>
      <c r="AC296" s="17">
        <f t="shared" si="358"/>
        <v>4.2317726986146549E-5</v>
      </c>
      <c r="AD296" s="17">
        <f t="shared" si="359"/>
        <v>3.2537236719320148E-3</v>
      </c>
      <c r="AE296" s="17">
        <f t="shared" si="360"/>
        <v>2.4320298091821445E-3</v>
      </c>
      <c r="AF296" s="17">
        <f t="shared" si="361"/>
        <v>9.0892306617396817E-4</v>
      </c>
      <c r="AG296" s="17">
        <f t="shared" si="362"/>
        <v>2.264613525991023E-4</v>
      </c>
      <c r="AH296" s="17">
        <f t="shared" si="363"/>
        <v>2.8429275888256396E-3</v>
      </c>
      <c r="AI296" s="17">
        <f t="shared" si="364"/>
        <v>2.1978990539267473E-3</v>
      </c>
      <c r="AJ296" s="17">
        <f t="shared" si="365"/>
        <v>8.4961014663894165E-4</v>
      </c>
      <c r="AK296" s="17">
        <f t="shared" si="366"/>
        <v>2.1894769612893601E-4</v>
      </c>
      <c r="AL296" s="17">
        <f t="shared" si="367"/>
        <v>9.7816584537997251E-7</v>
      </c>
      <c r="AM296" s="17">
        <f t="shared" si="368"/>
        <v>5.0309801828139625E-4</v>
      </c>
      <c r="AN296" s="17">
        <f t="shared" si="369"/>
        <v>3.7604587874368972E-4</v>
      </c>
      <c r="AO296" s="17">
        <f t="shared" si="370"/>
        <v>1.4053971371540873E-4</v>
      </c>
      <c r="AP296" s="17">
        <f t="shared" si="371"/>
        <v>3.5015959927009276E-5</v>
      </c>
      <c r="AQ296" s="17">
        <f t="shared" si="372"/>
        <v>6.5432614233838169E-6</v>
      </c>
      <c r="AR296" s="17">
        <f t="shared" si="373"/>
        <v>4.2499519556710185E-4</v>
      </c>
      <c r="AS296" s="17">
        <f t="shared" si="374"/>
        <v>3.2856852982534246E-4</v>
      </c>
      <c r="AT296" s="17">
        <f t="shared" si="375"/>
        <v>1.2700999907485039E-4</v>
      </c>
      <c r="AU296" s="17">
        <f t="shared" si="376"/>
        <v>3.2730949356934367E-5</v>
      </c>
      <c r="AV296" s="17">
        <f t="shared" si="377"/>
        <v>6.3261655791457475E-6</v>
      </c>
      <c r="AW296" s="17">
        <f t="shared" si="378"/>
        <v>1.5701464604320399E-8</v>
      </c>
      <c r="AX296" s="17">
        <f t="shared" si="379"/>
        <v>6.4825115651871032E-5</v>
      </c>
      <c r="AY296" s="17">
        <f t="shared" si="380"/>
        <v>4.8454211096363975E-5</v>
      </c>
      <c r="AZ296" s="17">
        <f t="shared" si="381"/>
        <v>1.8108803581465245E-5</v>
      </c>
      <c r="BA296" s="17">
        <f t="shared" si="382"/>
        <v>4.5118715825671051E-6</v>
      </c>
      <c r="BB296" s="17">
        <f t="shared" si="383"/>
        <v>8.4311140791263025E-7</v>
      </c>
      <c r="BC296" s="17">
        <f t="shared" si="384"/>
        <v>1.2603848902064281E-7</v>
      </c>
      <c r="BD296" s="17">
        <f t="shared" si="385"/>
        <v>5.2944517758461491E-5</v>
      </c>
      <c r="BE296" s="17">
        <f t="shared" si="386"/>
        <v>4.0931997687636951E-5</v>
      </c>
      <c r="BF296" s="17">
        <f t="shared" si="387"/>
        <v>1.5822492163817589E-5</v>
      </c>
      <c r="BG296" s="17">
        <f t="shared" si="388"/>
        <v>4.0775151050052435E-6</v>
      </c>
      <c r="BH296" s="17">
        <f t="shared" si="389"/>
        <v>7.8809311103181003E-7</v>
      </c>
      <c r="BI296" s="17">
        <f t="shared" si="390"/>
        <v>1.2185671629142836E-7</v>
      </c>
      <c r="BJ296" s="18">
        <f t="shared" si="391"/>
        <v>0.32528390992236128</v>
      </c>
      <c r="BK296" s="18">
        <f t="shared" si="392"/>
        <v>0.36441354522468627</v>
      </c>
      <c r="BL296" s="18">
        <f t="shared" si="393"/>
        <v>0.2951069780187951</v>
      </c>
      <c r="BM296" s="18">
        <f t="shared" si="394"/>
        <v>0.19630430105468263</v>
      </c>
      <c r="BN296" s="18">
        <f t="shared" si="395"/>
        <v>0.80366548869306342</v>
      </c>
    </row>
    <row r="297" spans="1:66" x14ac:dyDescent="0.25">
      <c r="A297" t="s">
        <v>342</v>
      </c>
      <c r="B297" t="s">
        <v>343</v>
      </c>
      <c r="C297" t="s">
        <v>400</v>
      </c>
      <c r="D297" s="15">
        <v>44318</v>
      </c>
      <c r="E297" s="14">
        <f>VLOOKUP(A297,home!$A$2:$E$405,3,FALSE)</f>
        <v>1.1178707224334601</v>
      </c>
      <c r="F297" s="14">
        <f>VLOOKUP(B297,home!$B$2:$E$405,3,FALSE)</f>
        <v>0.75</v>
      </c>
      <c r="G297" s="14">
        <f>VLOOKUP(C297,away!$B$2:$E$405,4,FALSE)</f>
        <v>0.3</v>
      </c>
      <c r="H297" s="14">
        <f>VLOOKUP(A297,away!$A$2:$E$405,3,FALSE)</f>
        <v>0.85171102661596998</v>
      </c>
      <c r="I297" s="14">
        <f>VLOOKUP(C297,away!$B$2:$E$405,3,FALSE)</f>
        <v>1.04</v>
      </c>
      <c r="J297" s="14">
        <f>VLOOKUP(B297,home!$B$2:$E$405,4,FALSE)</f>
        <v>1.27</v>
      </c>
      <c r="K297" s="16">
        <f t="shared" si="396"/>
        <v>0.25152091254752851</v>
      </c>
      <c r="L297" s="16">
        <f t="shared" si="397"/>
        <v>1.1249399239543731</v>
      </c>
      <c r="M297" s="17">
        <f t="shared" si="342"/>
        <v>0.25247050814806693</v>
      </c>
      <c r="N297" s="17">
        <f t="shared" si="343"/>
        <v>6.3501612600740012E-2</v>
      </c>
      <c r="O297" s="17">
        <f t="shared" si="344"/>
        <v>0.28401415423680831</v>
      </c>
      <c r="P297" s="17">
        <f t="shared" si="345"/>
        <v>7.1435499250056517E-2</v>
      </c>
      <c r="Q297" s="17">
        <f t="shared" si="346"/>
        <v>7.9859917747888802E-3</v>
      </c>
      <c r="R297" s="17">
        <f t="shared" si="347"/>
        <v>0.15974943053456042</v>
      </c>
      <c r="S297" s="17">
        <f t="shared" si="348"/>
        <v>5.0530956967378181E-3</v>
      </c>
      <c r="T297" s="17">
        <f t="shared" si="349"/>
        <v>8.9837609798312512E-3</v>
      </c>
      <c r="U297" s="17">
        <f t="shared" si="350"/>
        <v>4.0180322547000651E-2</v>
      </c>
      <c r="V297" s="17">
        <f t="shared" si="351"/>
        <v>1.5886142130359205E-4</v>
      </c>
      <c r="W297" s="17">
        <f t="shared" si="352"/>
        <v>6.6954797959731867E-4</v>
      </c>
      <c r="X297" s="17">
        <f t="shared" si="353"/>
        <v>7.532012532520117E-4</v>
      </c>
      <c r="Y297" s="17">
        <f t="shared" si="354"/>
        <v>4.2365308027782851E-4</v>
      </c>
      <c r="Z297" s="17">
        <f t="shared" si="355"/>
        <v>5.9902837412434254E-2</v>
      </c>
      <c r="AA297" s="17">
        <f t="shared" si="356"/>
        <v>1.5066816330161693E-2</v>
      </c>
      <c r="AB297" s="17">
        <f t="shared" si="357"/>
        <v>1.8948096962741363E-3</v>
      </c>
      <c r="AC297" s="17">
        <f t="shared" si="358"/>
        <v>2.8093244003127732E-6</v>
      </c>
      <c r="AD297" s="17">
        <f t="shared" si="359"/>
        <v>4.210132970566788E-5</v>
      </c>
      <c r="AE297" s="17">
        <f t="shared" si="360"/>
        <v>4.7361466637472006E-5</v>
      </c>
      <c r="AF297" s="17">
        <f t="shared" si="361"/>
        <v>2.6639402338762682E-5</v>
      </c>
      <c r="AG297" s="17">
        <f t="shared" si="362"/>
        <v>9.9892424137192102E-6</v>
      </c>
      <c r="AH297" s="17">
        <f t="shared" si="363"/>
        <v>1.6846773340848751E-2</v>
      </c>
      <c r="AI297" s="17">
        <f t="shared" si="364"/>
        <v>4.2373158041716531E-3</v>
      </c>
      <c r="AJ297" s="17">
        <f t="shared" si="365"/>
        <v>5.3288676890865928E-4</v>
      </c>
      <c r="AK297" s="17">
        <f t="shared" si="366"/>
        <v>4.4677388800136644E-5</v>
      </c>
      <c r="AL297" s="17">
        <f t="shared" si="367"/>
        <v>3.1795474657818228E-8</v>
      </c>
      <c r="AM297" s="17">
        <f t="shared" si="368"/>
        <v>2.1178729734067916E-6</v>
      </c>
      <c r="AN297" s="17">
        <f t="shared" si="369"/>
        <v>2.3824798616492581E-6</v>
      </c>
      <c r="AO297" s="17">
        <f t="shared" si="370"/>
        <v>1.3400733571932714E-6</v>
      </c>
      <c r="AP297" s="17">
        <f t="shared" si="371"/>
        <v>5.0250067351142659E-7</v>
      </c>
      <c r="AQ297" s="17">
        <f t="shared" si="372"/>
        <v>1.4132076736174146E-7</v>
      </c>
      <c r="AR297" s="17">
        <f t="shared" si="373"/>
        <v>3.7903215841861918E-3</v>
      </c>
      <c r="AS297" s="17">
        <f t="shared" si="374"/>
        <v>9.5334514370310473E-4</v>
      </c>
      <c r="AT297" s="17">
        <f t="shared" si="375"/>
        <v>1.1989312025847978E-4</v>
      </c>
      <c r="AU297" s="17">
        <f t="shared" si="376"/>
        <v>1.0051875671861138E-5</v>
      </c>
      <c r="AV297" s="17">
        <f t="shared" si="377"/>
        <v>6.3206423545020333E-7</v>
      </c>
      <c r="AW297" s="17">
        <f t="shared" si="378"/>
        <v>2.4989999192100268E-10</v>
      </c>
      <c r="AX297" s="17">
        <f t="shared" si="379"/>
        <v>8.8781557155170574E-8</v>
      </c>
      <c r="AY297" s="17">
        <f t="shared" si="380"/>
        <v>9.9873918154688418E-8</v>
      </c>
      <c r="AZ297" s="17">
        <f t="shared" si="381"/>
        <v>5.6176078946980259E-8</v>
      </c>
      <c r="BA297" s="17">
        <f t="shared" si="382"/>
        <v>2.1064904659556938E-8</v>
      </c>
      <c r="BB297" s="17">
        <f t="shared" si="383"/>
        <v>5.9241880614570282E-9</v>
      </c>
      <c r="BC297" s="17">
        <f t="shared" si="384"/>
        <v>1.3328711334693752E-9</v>
      </c>
      <c r="BD297" s="17">
        <f t="shared" si="385"/>
        <v>7.1064734577950465E-4</v>
      </c>
      <c r="BE297" s="17">
        <f t="shared" si="386"/>
        <v>1.7874266890994002E-4</v>
      </c>
      <c r="BF297" s="17">
        <f t="shared" si="387"/>
        <v>2.2478759597704429E-5</v>
      </c>
      <c r="BG297" s="17">
        <f t="shared" si="388"/>
        <v>1.8846260423170446E-6</v>
      </c>
      <c r="BH297" s="17">
        <f t="shared" si="389"/>
        <v>1.1850571549360497E-7</v>
      </c>
      <c r="BI297" s="17">
        <f t="shared" si="390"/>
        <v>5.9613331406098646E-9</v>
      </c>
      <c r="BJ297" s="18">
        <f t="shared" si="391"/>
        <v>8.2450616510734154E-2</v>
      </c>
      <c r="BK297" s="18">
        <f t="shared" si="392"/>
        <v>0.32912090550995804</v>
      </c>
      <c r="BL297" s="18">
        <f t="shared" si="393"/>
        <v>0.52835530830296751</v>
      </c>
      <c r="BM297" s="18">
        <f t="shared" si="394"/>
        <v>0.1606723715670548</v>
      </c>
      <c r="BN297" s="18">
        <f t="shared" si="395"/>
        <v>0.83915719654502108</v>
      </c>
    </row>
    <row r="298" spans="1:66" x14ac:dyDescent="0.25">
      <c r="A298" t="s">
        <v>10</v>
      </c>
      <c r="B298" t="s">
        <v>43</v>
      </c>
      <c r="C298" t="s">
        <v>246</v>
      </c>
      <c r="D298" s="15">
        <v>44349</v>
      </c>
      <c r="E298" s="14">
        <f>VLOOKUP(A298,home!$A$2:$E$405,3,FALSE)</f>
        <v>1.5</v>
      </c>
      <c r="F298" s="14">
        <f>VLOOKUP(B298,home!$B$2:$E$405,3,FALSE)</f>
        <v>1.38</v>
      </c>
      <c r="G298" s="14">
        <f>VLOOKUP(C298,away!$B$2:$E$405,4,FALSE)</f>
        <v>1.33</v>
      </c>
      <c r="H298" s="14">
        <f>VLOOKUP(A298,away!$A$2:$E$405,3,FALSE)</f>
        <v>1.42307692307692</v>
      </c>
      <c r="I298" s="14">
        <f>VLOOKUP(C298,away!$B$2:$E$405,3,FALSE)</f>
        <v>0.87</v>
      </c>
      <c r="J298" s="14">
        <f>VLOOKUP(B298,home!$B$2:$E$405,4,FALSE)</f>
        <v>0.92</v>
      </c>
      <c r="K298" s="16">
        <f t="shared" si="396"/>
        <v>2.7530999999999999</v>
      </c>
      <c r="L298" s="16">
        <f t="shared" si="397"/>
        <v>1.1390307692307668</v>
      </c>
      <c r="M298" s="17">
        <f t="shared" si="342"/>
        <v>2.0401828103490421E-2</v>
      </c>
      <c r="N298" s="17">
        <f t="shared" si="343"/>
        <v>5.6168272951719479E-2</v>
      </c>
      <c r="O298" s="17">
        <f t="shared" si="344"/>
        <v>2.3238309958432572E-2</v>
      </c>
      <c r="P298" s="17">
        <f t="shared" si="345"/>
        <v>6.3977391146560716E-2</v>
      </c>
      <c r="Q298" s="17">
        <f t="shared" si="346"/>
        <v>7.7318436131689469E-2</v>
      </c>
      <c r="R298" s="17">
        <f t="shared" si="347"/>
        <v>1.3234575033788222E-2</v>
      </c>
      <c r="S298" s="17">
        <f t="shared" si="348"/>
        <v>5.015612519080781E-2</v>
      </c>
      <c r="T298" s="17">
        <f t="shared" si="349"/>
        <v>8.8068077782798154E-2</v>
      </c>
      <c r="U298" s="17">
        <f t="shared" si="350"/>
        <v>3.6436108525522357E-2</v>
      </c>
      <c r="V298" s="17">
        <f t="shared" si="351"/>
        <v>1.7475874239476684E-2</v>
      </c>
      <c r="W298" s="17">
        <f t="shared" si="352"/>
        <v>7.0955128838051412E-2</v>
      </c>
      <c r="X298" s="17">
        <f t="shared" si="353"/>
        <v>8.0820074981273859E-2</v>
      </c>
      <c r="Y298" s="17">
        <f t="shared" si="354"/>
        <v>4.602827608760432E-2</v>
      </c>
      <c r="Z298" s="17">
        <f t="shared" si="355"/>
        <v>5.0248627270593664E-3</v>
      </c>
      <c r="AA298" s="17">
        <f t="shared" si="356"/>
        <v>1.3833949573867141E-2</v>
      </c>
      <c r="AB298" s="17">
        <f t="shared" si="357"/>
        <v>1.9043123285906818E-2</v>
      </c>
      <c r="AC298" s="17">
        <f t="shared" si="358"/>
        <v>3.4251245653564213E-3</v>
      </c>
      <c r="AD298" s="17">
        <f t="shared" si="359"/>
        <v>4.8836641301009842E-2</v>
      </c>
      <c r="AE298" s="17">
        <f t="shared" si="360"/>
        <v>5.5626437107736272E-2</v>
      </c>
      <c r="AF298" s="17">
        <f t="shared" si="361"/>
        <v>3.1680111724195867E-2</v>
      </c>
      <c r="AG298" s="17">
        <f t="shared" si="362"/>
        <v>1.2028207342175816E-2</v>
      </c>
      <c r="AH298" s="17">
        <f t="shared" si="363"/>
        <v>1.4308683143203604E-3</v>
      </c>
      <c r="AI298" s="17">
        <f t="shared" si="364"/>
        <v>3.9393235561553845E-3</v>
      </c>
      <c r="AJ298" s="17">
        <f t="shared" si="365"/>
        <v>5.4226758412256951E-3</v>
      </c>
      <c r="AK298" s="17">
        <f t="shared" si="366"/>
        <v>4.9763896194928202E-3</v>
      </c>
      <c r="AL298" s="17">
        <f t="shared" si="367"/>
        <v>4.2962921348408301E-4</v>
      </c>
      <c r="AM298" s="17">
        <f t="shared" si="368"/>
        <v>2.6890431433162037E-2</v>
      </c>
      <c r="AN298" s="17">
        <f t="shared" si="369"/>
        <v>3.0629028800261745E-2</v>
      </c>
      <c r="AO298" s="17">
        <f t="shared" si="370"/>
        <v>1.7443703117576728E-2</v>
      </c>
      <c r="AP298" s="17">
        <f t="shared" si="371"/>
        <v>6.6229715267488469E-3</v>
      </c>
      <c r="AQ298" s="17">
        <f t="shared" si="372"/>
        <v>1.8859420881765525E-3</v>
      </c>
      <c r="AR298" s="17">
        <f t="shared" si="373"/>
        <v>3.2596060734564988E-4</v>
      </c>
      <c r="AS298" s="17">
        <f t="shared" si="374"/>
        <v>8.9740214808330858E-4</v>
      </c>
      <c r="AT298" s="17">
        <f t="shared" si="375"/>
        <v>1.2353189269440786E-3</v>
      </c>
      <c r="AU298" s="17">
        <f t="shared" si="376"/>
        <v>1.1336521792565809E-3</v>
      </c>
      <c r="AV298" s="17">
        <f t="shared" si="377"/>
        <v>7.802644536778233E-4</v>
      </c>
      <c r="AW298" s="17">
        <f t="shared" si="378"/>
        <v>3.7423874331849018E-5</v>
      </c>
      <c r="AX298" s="17">
        <f t="shared" si="379"/>
        <v>1.2338674463106403E-2</v>
      </c>
      <c r="AY298" s="17">
        <f t="shared" si="380"/>
        <v>1.4054129865000105E-2</v>
      </c>
      <c r="AZ298" s="17">
        <f t="shared" si="381"/>
        <v>8.0040431755000821E-3</v>
      </c>
      <c r="BA298" s="17">
        <f t="shared" si="382"/>
        <v>3.0389504850487094E-3</v>
      </c>
      <c r="BB298" s="17">
        <f t="shared" si="383"/>
        <v>8.6536452715981133E-4</v>
      </c>
      <c r="BC298" s="17">
        <f t="shared" si="384"/>
        <v>1.9713536460717155E-4</v>
      </c>
      <c r="BD298" s="17">
        <f t="shared" si="385"/>
        <v>6.1879860220640537E-5</v>
      </c>
      <c r="BE298" s="17">
        <f t="shared" si="386"/>
        <v>1.7036144317344546E-4</v>
      </c>
      <c r="BF298" s="17">
        <f t="shared" si="387"/>
        <v>2.3451104460040637E-4</v>
      </c>
      <c r="BG298" s="17">
        <f t="shared" si="388"/>
        <v>2.152107856297929E-4</v>
      </c>
      <c r="BH298" s="17">
        <f t="shared" si="389"/>
        <v>1.4812420347934573E-4</v>
      </c>
      <c r="BI298" s="17">
        <f t="shared" si="390"/>
        <v>8.1560148919797336E-5</v>
      </c>
      <c r="BJ298" s="18">
        <f t="shared" si="391"/>
        <v>0.68950003909460278</v>
      </c>
      <c r="BK298" s="18">
        <f t="shared" si="392"/>
        <v>0.16992010232417626</v>
      </c>
      <c r="BL298" s="18">
        <f t="shared" si="393"/>
        <v>0.12683956951004227</v>
      </c>
      <c r="BM298" s="18">
        <f t="shared" si="394"/>
        <v>0.72292905433953136</v>
      </c>
      <c r="BN298" s="18">
        <f t="shared" si="395"/>
        <v>0.25433881332568087</v>
      </c>
    </row>
    <row r="299" spans="1:66" x14ac:dyDescent="0.25">
      <c r="A299" t="s">
        <v>10</v>
      </c>
      <c r="B299" t="s">
        <v>242</v>
      </c>
      <c r="C299" t="s">
        <v>50</v>
      </c>
      <c r="D299" s="15">
        <v>44349</v>
      </c>
      <c r="E299" s="14">
        <f>VLOOKUP(A299,home!$A$2:$E$405,3,FALSE)</f>
        <v>1.5</v>
      </c>
      <c r="F299" s="14">
        <f>VLOOKUP(B299,home!$B$2:$E$405,3,FALSE)</f>
        <v>0.92</v>
      </c>
      <c r="G299" s="14">
        <f>VLOOKUP(C299,away!$B$2:$E$405,4,FALSE)</f>
        <v>0.94</v>
      </c>
      <c r="H299" s="14">
        <f>VLOOKUP(A299,away!$A$2:$E$405,3,FALSE)</f>
        <v>1.42307692307692</v>
      </c>
      <c r="I299" s="14">
        <f>VLOOKUP(C299,away!$B$2:$E$405,3,FALSE)</f>
        <v>0.94</v>
      </c>
      <c r="J299" s="14">
        <f>VLOOKUP(B299,home!$B$2:$E$405,4,FALSE)</f>
        <v>1.35</v>
      </c>
      <c r="K299" s="16">
        <f t="shared" si="396"/>
        <v>1.2972000000000001</v>
      </c>
      <c r="L299" s="16">
        <f t="shared" si="397"/>
        <v>1.8058846153846118</v>
      </c>
      <c r="M299" s="17">
        <f t="shared" si="342"/>
        <v>4.4910457028845198E-2</v>
      </c>
      <c r="N299" s="17">
        <f t="shared" si="343"/>
        <v>5.8257844857818E-2</v>
      </c>
      <c r="O299" s="17">
        <f t="shared" si="344"/>
        <v>8.1103103418283237E-2</v>
      </c>
      <c r="P299" s="17">
        <f t="shared" si="345"/>
        <v>0.10520694575419702</v>
      </c>
      <c r="Q299" s="17">
        <f t="shared" si="346"/>
        <v>3.778603817478076E-2</v>
      </c>
      <c r="R299" s="17">
        <f t="shared" si="347"/>
        <v>7.3231423361512421E-2</v>
      </c>
      <c r="S299" s="17">
        <f t="shared" si="348"/>
        <v>6.1614277426621684E-2</v>
      </c>
      <c r="T299" s="17">
        <f t="shared" si="349"/>
        <v>6.8237225016172201E-2</v>
      </c>
      <c r="U299" s="17">
        <f t="shared" si="350"/>
        <v>9.4995802384553935E-2</v>
      </c>
      <c r="V299" s="17">
        <f t="shared" si="351"/>
        <v>1.6037467469852046E-2</v>
      </c>
      <c r="W299" s="17">
        <f t="shared" si="352"/>
        <v>1.6338682906775207E-2</v>
      </c>
      <c r="X299" s="17">
        <f t="shared" si="353"/>
        <v>2.950577609699287E-2</v>
      </c>
      <c r="Y299" s="17">
        <f t="shared" si="354"/>
        <v>2.6642013559271226E-2</v>
      </c>
      <c r="Z299" s="17">
        <f t="shared" si="355"/>
        <v>4.4082500270424187E-2</v>
      </c>
      <c r="AA299" s="17">
        <f t="shared" si="356"/>
        <v>5.7183819350794265E-2</v>
      </c>
      <c r="AB299" s="17">
        <f t="shared" si="357"/>
        <v>3.7089425230925163E-2</v>
      </c>
      <c r="AC299" s="17">
        <f t="shared" si="358"/>
        <v>2.3480792138395119E-3</v>
      </c>
      <c r="AD299" s="17">
        <f t="shared" si="359"/>
        <v>5.2986348666672007E-3</v>
      </c>
      <c r="AE299" s="17">
        <f t="shared" si="360"/>
        <v>9.5687231882547897E-3</v>
      </c>
      <c r="AF299" s="17">
        <f t="shared" si="361"/>
        <v>8.6400049972716608E-3</v>
      </c>
      <c r="AG299" s="17">
        <f t="shared" si="362"/>
        <v>5.2009507004730192E-3</v>
      </c>
      <c r="AH299" s="17">
        <f t="shared" si="363"/>
        <v>1.9901977261511758E-2</v>
      </c>
      <c r="AI299" s="17">
        <f t="shared" si="364"/>
        <v>2.5816844903633059E-2</v>
      </c>
      <c r="AJ299" s="17">
        <f t="shared" si="365"/>
        <v>1.6744805604496402E-2</v>
      </c>
      <c r="AK299" s="17">
        <f t="shared" si="366"/>
        <v>7.2404539433842474E-3</v>
      </c>
      <c r="AL299" s="17">
        <f t="shared" si="367"/>
        <v>2.2002380632047918E-4</v>
      </c>
      <c r="AM299" s="17">
        <f t="shared" si="368"/>
        <v>1.3746778298081375E-3</v>
      </c>
      <c r="AN299" s="17">
        <f t="shared" si="369"/>
        <v>2.4825095439608208E-3</v>
      </c>
      <c r="AO299" s="17">
        <f t="shared" si="370"/>
        <v>2.2415628964921577E-3</v>
      </c>
      <c r="AP299" s="17">
        <f t="shared" si="371"/>
        <v>1.3493346497307193E-3</v>
      </c>
      <c r="AQ299" s="17">
        <f t="shared" si="372"/>
        <v>6.0918567123852249E-4</v>
      </c>
      <c r="AR299" s="17">
        <f t="shared" si="373"/>
        <v>7.1881349104596908E-3</v>
      </c>
      <c r="AS299" s="17">
        <f t="shared" si="374"/>
        <v>9.3244486058483133E-3</v>
      </c>
      <c r="AT299" s="17">
        <f t="shared" si="375"/>
        <v>6.0478373657532163E-3</v>
      </c>
      <c r="AU299" s="17">
        <f t="shared" si="376"/>
        <v>2.6150848769516915E-3</v>
      </c>
      <c r="AV299" s="17">
        <f t="shared" si="377"/>
        <v>8.4807202559543371E-4</v>
      </c>
      <c r="AW299" s="17">
        <f t="shared" si="378"/>
        <v>1.4317398433585706E-5</v>
      </c>
      <c r="AX299" s="17">
        <f t="shared" si="379"/>
        <v>2.972053468045196E-4</v>
      </c>
      <c r="AY299" s="17">
        <f t="shared" si="380"/>
        <v>5.3671856340432996E-4</v>
      </c>
      <c r="AZ299" s="17">
        <f t="shared" si="381"/>
        <v>4.8462589822160498E-4</v>
      </c>
      <c r="BA299" s="17">
        <f t="shared" si="382"/>
        <v>2.9172615127178174E-4</v>
      </c>
      <c r="BB299" s="17">
        <f t="shared" si="383"/>
        <v>1.3170594212176867E-4</v>
      </c>
      <c r="BC299" s="17">
        <f t="shared" si="384"/>
        <v>4.7569146926487637E-5</v>
      </c>
      <c r="BD299" s="17">
        <f t="shared" si="385"/>
        <v>2.1634903746847005E-3</v>
      </c>
      <c r="BE299" s="17">
        <f t="shared" si="386"/>
        <v>2.8064797140409936E-3</v>
      </c>
      <c r="BF299" s="17">
        <f t="shared" si="387"/>
        <v>1.8202827425269888E-3</v>
      </c>
      <c r="BG299" s="17">
        <f t="shared" si="388"/>
        <v>7.8709025786867016E-4</v>
      </c>
      <c r="BH299" s="17">
        <f t="shared" si="389"/>
        <v>2.5525337062680978E-4</v>
      </c>
      <c r="BI299" s="17">
        <f t="shared" si="390"/>
        <v>6.6222934475419494E-5</v>
      </c>
      <c r="BJ299" s="18">
        <f t="shared" si="391"/>
        <v>0.27532271600445773</v>
      </c>
      <c r="BK299" s="18">
        <f t="shared" si="392"/>
        <v>0.23087396926308026</v>
      </c>
      <c r="BL299" s="18">
        <f t="shared" si="393"/>
        <v>0.44723005263792642</v>
      </c>
      <c r="BM299" s="18">
        <f t="shared" si="394"/>
        <v>0.59649102441548152</v>
      </c>
      <c r="BN299" s="18">
        <f t="shared" si="395"/>
        <v>0.40049581259543665</v>
      </c>
    </row>
    <row r="300" spans="1:66" x14ac:dyDescent="0.25">
      <c r="A300" t="s">
        <v>10</v>
      </c>
      <c r="B300" t="s">
        <v>47</v>
      </c>
      <c r="C300" t="s">
        <v>245</v>
      </c>
      <c r="D300" s="15">
        <v>44349</v>
      </c>
      <c r="E300" s="14">
        <f>VLOOKUP(A300,home!$A$2:$E$405,3,FALSE)</f>
        <v>1.5</v>
      </c>
      <c r="F300" s="14">
        <f>VLOOKUP(B300,home!$B$2:$E$405,3,FALSE)</f>
        <v>0.72</v>
      </c>
      <c r="G300" s="14">
        <f>VLOOKUP(C300,away!$B$2:$E$405,4,FALSE)</f>
        <v>0.36</v>
      </c>
      <c r="H300" s="14">
        <f>VLOOKUP(A300,away!$A$2:$E$405,3,FALSE)</f>
        <v>1.42307692307692</v>
      </c>
      <c r="I300" s="14">
        <f>VLOOKUP(C300,away!$B$2:$E$405,3,FALSE)</f>
        <v>1.59</v>
      </c>
      <c r="J300" s="14">
        <f>VLOOKUP(B300,home!$B$2:$E$405,4,FALSE)</f>
        <v>1.7</v>
      </c>
      <c r="K300" s="16">
        <f t="shared" si="396"/>
        <v>0.38880000000000003</v>
      </c>
      <c r="L300" s="16">
        <f t="shared" si="397"/>
        <v>3.8465769230769151</v>
      </c>
      <c r="M300" s="17">
        <f t="shared" si="342"/>
        <v>1.4474353451598183E-2</v>
      </c>
      <c r="N300" s="17">
        <f t="shared" si="343"/>
        <v>5.6276286219813735E-3</v>
      </c>
      <c r="O300" s="17">
        <f t="shared" si="344"/>
        <v>5.567671396337627E-2</v>
      </c>
      <c r="P300" s="17">
        <f t="shared" si="345"/>
        <v>2.1647106388960693E-2</v>
      </c>
      <c r="Q300" s="17">
        <f t="shared" si="346"/>
        <v>1.094011004113179E-3</v>
      </c>
      <c r="R300" s="17">
        <f t="shared" si="347"/>
        <v>0.1070823815421387</v>
      </c>
      <c r="S300" s="17">
        <f t="shared" si="348"/>
        <v>8.0935776610326377E-3</v>
      </c>
      <c r="T300" s="17">
        <f t="shared" si="349"/>
        <v>4.2081974820139586E-3</v>
      </c>
      <c r="U300" s="17">
        <f t="shared" si="350"/>
        <v>4.1633629943583529E-2</v>
      </c>
      <c r="V300" s="17">
        <f t="shared" si="351"/>
        <v>1.3449269832217481E-3</v>
      </c>
      <c r="W300" s="17">
        <f t="shared" si="352"/>
        <v>1.4178382613306802E-4</v>
      </c>
      <c r="X300" s="17">
        <f t="shared" si="353"/>
        <v>5.4538239366900914E-4</v>
      </c>
      <c r="Y300" s="17">
        <f t="shared" si="354"/>
        <v>1.04892766486983E-3</v>
      </c>
      <c r="Z300" s="17">
        <f t="shared" si="355"/>
        <v>0.13730020590270273</v>
      </c>
      <c r="AA300" s="17">
        <f t="shared" si="356"/>
        <v>5.3382320054970823E-2</v>
      </c>
      <c r="AB300" s="17">
        <f t="shared" si="357"/>
        <v>1.0377523018686328E-2</v>
      </c>
      <c r="AC300" s="17">
        <f t="shared" si="358"/>
        <v>1.257127718542868E-4</v>
      </c>
      <c r="AD300" s="17">
        <f t="shared" si="359"/>
        <v>1.3781387900134211E-5</v>
      </c>
      <c r="AE300" s="17">
        <f t="shared" si="360"/>
        <v>5.3011168664627686E-5</v>
      </c>
      <c r="AF300" s="17">
        <f t="shared" si="361"/>
        <v>1.0195576902534747E-4</v>
      </c>
      <c r="AG300" s="17">
        <f t="shared" si="362"/>
        <v>1.3072690276915393E-4</v>
      </c>
      <c r="AH300" s="17">
        <f t="shared" si="363"/>
        <v>0.1320339508897613</v>
      </c>
      <c r="AI300" s="17">
        <f t="shared" si="364"/>
        <v>5.1334800105939195E-2</v>
      </c>
      <c r="AJ300" s="17">
        <f t="shared" si="365"/>
        <v>9.9794851405945791E-3</v>
      </c>
      <c r="AK300" s="17">
        <f t="shared" si="366"/>
        <v>1.2933412742210577E-3</v>
      </c>
      <c r="AL300" s="17">
        <f t="shared" si="367"/>
        <v>7.5203849508881944E-6</v>
      </c>
      <c r="AM300" s="17">
        <f t="shared" si="368"/>
        <v>1.0716407231144361E-6</v>
      </c>
      <c r="AN300" s="17">
        <f t="shared" si="369"/>
        <v>4.1221484753614489E-6</v>
      </c>
      <c r="AO300" s="17">
        <f t="shared" si="370"/>
        <v>7.9280805994110185E-6</v>
      </c>
      <c r="AP300" s="17">
        <f t="shared" si="371"/>
        <v>1.016532395932941E-5</v>
      </c>
      <c r="AQ300" s="17">
        <f t="shared" si="372"/>
        <v>9.7754251393893407E-6</v>
      </c>
      <c r="AR300" s="17">
        <f t="shared" si="373"/>
        <v>0.1015757497110453</v>
      </c>
      <c r="AS300" s="17">
        <f t="shared" si="374"/>
        <v>3.9492651487654414E-2</v>
      </c>
      <c r="AT300" s="17">
        <f t="shared" si="375"/>
        <v>7.677371449200018E-3</v>
      </c>
      <c r="AU300" s="17">
        <f t="shared" si="376"/>
        <v>9.9498733981632234E-4</v>
      </c>
      <c r="AV300" s="17">
        <f t="shared" si="377"/>
        <v>9.6712769430146541E-5</v>
      </c>
      <c r="AW300" s="17">
        <f t="shared" si="378"/>
        <v>3.1241958341120761E-7</v>
      </c>
      <c r="AX300" s="17">
        <f t="shared" si="379"/>
        <v>6.9442318857815448E-8</v>
      </c>
      <c r="AY300" s="17">
        <f t="shared" si="380"/>
        <v>2.6711522120342185E-7</v>
      </c>
      <c r="AZ300" s="17">
        <f t="shared" si="381"/>
        <v>5.1373962284183396E-7</v>
      </c>
      <c r="BA300" s="17">
        <f t="shared" si="382"/>
        <v>6.5871299256454561E-7</v>
      </c>
      <c r="BB300" s="17">
        <f t="shared" si="383"/>
        <v>6.3344754903242924E-7</v>
      </c>
      <c r="BC300" s="17">
        <f t="shared" si="384"/>
        <v>4.8732094481755497E-7</v>
      </c>
      <c r="BD300" s="17">
        <f t="shared" si="385"/>
        <v>6.5119822463790583E-2</v>
      </c>
      <c r="BE300" s="17">
        <f t="shared" si="386"/>
        <v>2.5318586973921781E-2</v>
      </c>
      <c r="BF300" s="17">
        <f t="shared" si="387"/>
        <v>4.921933307730394E-3</v>
      </c>
      <c r="BG300" s="17">
        <f t="shared" si="388"/>
        <v>6.3788255668185913E-4</v>
      </c>
      <c r="BH300" s="17">
        <f t="shared" si="389"/>
        <v>6.2002184509476701E-5</v>
      </c>
      <c r="BI300" s="17">
        <f t="shared" si="390"/>
        <v>4.8212898674569087E-6</v>
      </c>
      <c r="BJ300" s="18">
        <f t="shared" si="391"/>
        <v>1.3001098618685607E-2</v>
      </c>
      <c r="BK300" s="18">
        <f t="shared" si="392"/>
        <v>4.5693464756839643E-2</v>
      </c>
      <c r="BL300" s="18">
        <f t="shared" si="393"/>
        <v>0.70869666746691939</v>
      </c>
      <c r="BM300" s="18">
        <f t="shared" si="394"/>
        <v>0.6990892870773413</v>
      </c>
      <c r="BN300" s="18">
        <f t="shared" si="395"/>
        <v>0.20560219497216842</v>
      </c>
    </row>
    <row r="301" spans="1:66" x14ac:dyDescent="0.25">
      <c r="A301" t="s">
        <v>10</v>
      </c>
      <c r="B301" t="s">
        <v>243</v>
      </c>
      <c r="C301" t="s">
        <v>247</v>
      </c>
      <c r="D301" s="15">
        <v>44349</v>
      </c>
      <c r="E301" s="14">
        <f>VLOOKUP(A301,home!$A$2:$E$405,3,FALSE)</f>
        <v>1.5</v>
      </c>
      <c r="F301" s="14">
        <f>VLOOKUP(B301,home!$B$2:$E$405,3,FALSE)</f>
        <v>0.97</v>
      </c>
      <c r="G301" s="14">
        <f>VLOOKUP(C301,away!$B$2:$E$405,4,FALSE)</f>
        <v>1.28</v>
      </c>
      <c r="H301" s="14">
        <f>VLOOKUP(A301,away!$A$2:$E$405,3,FALSE)</f>
        <v>1.42307692307692</v>
      </c>
      <c r="I301" s="14">
        <f>VLOOKUP(C301,away!$B$2:$E$405,3,FALSE)</f>
        <v>1.28</v>
      </c>
      <c r="J301" s="14">
        <f>VLOOKUP(B301,home!$B$2:$E$405,4,FALSE)</f>
        <v>0.81</v>
      </c>
      <c r="K301" s="16">
        <f t="shared" si="396"/>
        <v>1.8624000000000001</v>
      </c>
      <c r="L301" s="16">
        <f t="shared" si="397"/>
        <v>1.4754461538461507</v>
      </c>
      <c r="M301" s="17">
        <f t="shared" si="342"/>
        <v>3.5513365732703438E-2</v>
      </c>
      <c r="N301" s="17">
        <f t="shared" si="343"/>
        <v>6.614009234058689E-2</v>
      </c>
      <c r="O301" s="17">
        <f t="shared" si="344"/>
        <v>5.2398058880448982E-2</v>
      </c>
      <c r="P301" s="17">
        <f t="shared" si="345"/>
        <v>9.7586144858948176E-2</v>
      </c>
      <c r="Q301" s="17">
        <f t="shared" si="346"/>
        <v>6.1589653987554532E-2</v>
      </c>
      <c r="R301" s="17">
        <f t="shared" si="347"/>
        <v>3.8655257222081303E-2</v>
      </c>
      <c r="S301" s="17">
        <f t="shared" si="348"/>
        <v>6.7038532338136433E-2</v>
      </c>
      <c r="T301" s="17">
        <f t="shared" si="349"/>
        <v>9.0872218092652571E-2</v>
      </c>
      <c r="U301" s="17">
        <f t="shared" si="350"/>
        <v>7.1991551050404209E-2</v>
      </c>
      <c r="V301" s="17">
        <f t="shared" si="351"/>
        <v>2.0468137036130207E-2</v>
      </c>
      <c r="W301" s="17">
        <f t="shared" si="352"/>
        <v>3.8234857195473843E-2</v>
      </c>
      <c r="X301" s="17">
        <f t="shared" si="353"/>
        <v>5.6413472991918699E-2</v>
      </c>
      <c r="Y301" s="17">
        <f t="shared" si="354"/>
        <v>4.1617520875515082E-2</v>
      </c>
      <c r="Z301" s="17">
        <f t="shared" si="355"/>
        <v>1.9011250198084504E-2</v>
      </c>
      <c r="AA301" s="17">
        <f t="shared" si="356"/>
        <v>3.5406552368912575E-2</v>
      </c>
      <c r="AB301" s="17">
        <f t="shared" si="357"/>
        <v>3.2970581565931405E-2</v>
      </c>
      <c r="AC301" s="17">
        <f t="shared" si="358"/>
        <v>3.5152374053236362E-3</v>
      </c>
      <c r="AD301" s="17">
        <f t="shared" si="359"/>
        <v>1.7802149510212625E-2</v>
      </c>
      <c r="AE301" s="17">
        <f t="shared" si="360"/>
        <v>2.6266113025037351E-2</v>
      </c>
      <c r="AF301" s="17">
        <f t="shared" si="361"/>
        <v>1.9377117719639826E-2</v>
      </c>
      <c r="AG301" s="17">
        <f t="shared" si="362"/>
        <v>9.5299646040222282E-3</v>
      </c>
      <c r="AH301" s="17">
        <f t="shared" si="363"/>
        <v>7.0125189961426594E-3</v>
      </c>
      <c r="AI301" s="17">
        <f t="shared" si="364"/>
        <v>1.3060115378416089E-2</v>
      </c>
      <c r="AJ301" s="17">
        <f t="shared" si="365"/>
        <v>1.2161579440381067E-2</v>
      </c>
      <c r="AK301" s="17">
        <f t="shared" si="366"/>
        <v>7.5499085165885637E-3</v>
      </c>
      <c r="AL301" s="17">
        <f t="shared" si="367"/>
        <v>3.8637674528675767E-4</v>
      </c>
      <c r="AM301" s="17">
        <f t="shared" si="368"/>
        <v>6.6309446495639969E-3</v>
      </c>
      <c r="AN301" s="17">
        <f t="shared" si="369"/>
        <v>9.7836017795659112E-3</v>
      </c>
      <c r="AO301" s="17">
        <f t="shared" si="370"/>
        <v>7.217588808211441E-3</v>
      </c>
      <c r="AP301" s="17">
        <f t="shared" si="371"/>
        <v>3.5497212157061986E-3</v>
      </c>
      <c r="AQ301" s="17">
        <f t="shared" si="372"/>
        <v>1.3093556287349477E-3</v>
      </c>
      <c r="AR301" s="17">
        <f t="shared" si="373"/>
        <v>2.0693188363263529E-3</v>
      </c>
      <c r="AS301" s="17">
        <f t="shared" si="374"/>
        <v>3.853899400774199E-3</v>
      </c>
      <c r="AT301" s="17">
        <f t="shared" si="375"/>
        <v>3.5887511220009357E-3</v>
      </c>
      <c r="AU301" s="17">
        <f t="shared" si="376"/>
        <v>2.22789669653818E-3</v>
      </c>
      <c r="AV301" s="17">
        <f t="shared" si="377"/>
        <v>1.037308701908177E-3</v>
      </c>
      <c r="AW301" s="17">
        <f t="shared" si="378"/>
        <v>2.94920394819132E-5</v>
      </c>
      <c r="AX301" s="17">
        <f t="shared" si="379"/>
        <v>2.0582452192246651E-3</v>
      </c>
      <c r="AY301" s="17">
        <f t="shared" si="380"/>
        <v>3.0368299923772594E-3</v>
      </c>
      <c r="AZ301" s="17">
        <f t="shared" si="381"/>
        <v>2.2403395660688316E-3</v>
      </c>
      <c r="BA301" s="17">
        <f t="shared" si="382"/>
        <v>1.1018334653552042E-3</v>
      </c>
      <c r="BB301" s="17">
        <f t="shared" si="383"/>
        <v>4.064239871593278E-4</v>
      </c>
      <c r="BC301" s="17">
        <f t="shared" si="384"/>
        <v>1.199313417370096E-4</v>
      </c>
      <c r="BD301" s="17">
        <f t="shared" si="385"/>
        <v>5.0886141968985177E-4</v>
      </c>
      <c r="BE301" s="17">
        <f t="shared" si="386"/>
        <v>9.4770350803037996E-4</v>
      </c>
      <c r="BF301" s="17">
        <f t="shared" si="387"/>
        <v>8.8250150667789013E-4</v>
      </c>
      <c r="BG301" s="17">
        <f t="shared" si="388"/>
        <v>5.4785693534563406E-4</v>
      </c>
      <c r="BH301" s="17">
        <f t="shared" si="389"/>
        <v>2.5508218909692725E-4</v>
      </c>
      <c r="BI301" s="17">
        <f t="shared" si="390"/>
        <v>9.5013013794823458E-5</v>
      </c>
      <c r="BJ301" s="18">
        <f t="shared" si="391"/>
        <v>0.46529797599631839</v>
      </c>
      <c r="BK301" s="18">
        <f t="shared" si="392"/>
        <v>0.22754462410890591</v>
      </c>
      <c r="BL301" s="18">
        <f t="shared" si="393"/>
        <v>0.28722031674949011</v>
      </c>
      <c r="BM301" s="18">
        <f t="shared" si="394"/>
        <v>0.64418425607758056</v>
      </c>
      <c r="BN301" s="18">
        <f t="shared" si="395"/>
        <v>0.35188257302232329</v>
      </c>
    </row>
    <row r="302" spans="1:66" x14ac:dyDescent="0.25">
      <c r="A302" t="s">
        <v>13</v>
      </c>
      <c r="B302" t="s">
        <v>58</v>
      </c>
      <c r="C302" t="s">
        <v>59</v>
      </c>
      <c r="D302" s="15">
        <v>44349</v>
      </c>
      <c r="E302" s="14">
        <f>VLOOKUP(A302,home!$A$2:$E$405,3,FALSE)</f>
        <v>1.6256983240223499</v>
      </c>
      <c r="F302" s="14">
        <f>VLOOKUP(B302,home!$B$2:$E$405,3,FALSE)</f>
        <v>0.62</v>
      </c>
      <c r="G302" s="14">
        <f>VLOOKUP(C302,away!$B$2:$E$405,4,FALSE)</f>
        <v>0.62</v>
      </c>
      <c r="H302" s="14">
        <f>VLOOKUP(A302,away!$A$2:$E$405,3,FALSE)</f>
        <v>1.4636871508379901</v>
      </c>
      <c r="I302" s="14">
        <f>VLOOKUP(C302,away!$B$2:$E$405,3,FALSE)</f>
        <v>0.84</v>
      </c>
      <c r="J302" s="14">
        <f>VLOOKUP(B302,home!$B$2:$E$405,4,FALSE)</f>
        <v>1.18</v>
      </c>
      <c r="K302" s="16">
        <f t="shared" si="396"/>
        <v>0.62491843575419137</v>
      </c>
      <c r="L302" s="16">
        <f t="shared" si="397"/>
        <v>1.4508067039106156</v>
      </c>
      <c r="M302" s="17">
        <f t="shared" si="342"/>
        <v>0.12546541454998608</v>
      </c>
      <c r="N302" s="17">
        <f t="shared" si="343"/>
        <v>7.8405650601828469E-2</v>
      </c>
      <c r="O302" s="17">
        <f t="shared" si="344"/>
        <v>0.18202606453804432</v>
      </c>
      <c r="P302" s="17">
        <f t="shared" si="345"/>
        <v>0.11375144351760615</v>
      </c>
      <c r="Q302" s="17">
        <f t="shared" si="346"/>
        <v>2.4498568264192156E-2</v>
      </c>
      <c r="R302" s="17">
        <f t="shared" si="347"/>
        <v>0.13204231735913055</v>
      </c>
      <c r="S302" s="17">
        <f t="shared" si="348"/>
        <v>2.5782784340906986E-2</v>
      </c>
      <c r="T302" s="17">
        <f t="shared" si="349"/>
        <v>3.5542687073901839E-2</v>
      </c>
      <c r="U302" s="17">
        <f t="shared" si="350"/>
        <v>8.2515678417426366E-2</v>
      </c>
      <c r="V302" s="17">
        <f t="shared" si="351"/>
        <v>2.5972885278568113E-3</v>
      </c>
      <c r="W302" s="17">
        <f t="shared" si="352"/>
        <v>5.1032023192920791E-3</v>
      </c>
      <c r="X302" s="17">
        <f t="shared" si="353"/>
        <v>7.4037601362411509E-3</v>
      </c>
      <c r="Y302" s="17">
        <f t="shared" si="354"/>
        <v>5.3707124199024181E-3</v>
      </c>
      <c r="Z302" s="17">
        <f t="shared" si="355"/>
        <v>6.3855959741506554E-2</v>
      </c>
      <c r="AA302" s="17">
        <f t="shared" si="356"/>
        <v>3.9904766475244893E-2</v>
      </c>
      <c r="AB302" s="17">
        <f t="shared" si="357"/>
        <v>1.2468612122423168E-2</v>
      </c>
      <c r="AC302" s="17">
        <f t="shared" si="358"/>
        <v>1.471746817315757E-4</v>
      </c>
      <c r="AD302" s="17">
        <f t="shared" si="359"/>
        <v>7.9727130267729187E-4</v>
      </c>
      <c r="AE302" s="17">
        <f t="shared" si="360"/>
        <v>1.1566865507597647E-3</v>
      </c>
      <c r="AF302" s="17">
        <f t="shared" si="361"/>
        <v>8.3906430108275664E-4</v>
      </c>
      <c r="AG302" s="17">
        <f t="shared" si="362"/>
        <v>4.0577337100764621E-4</v>
      </c>
      <c r="AH302" s="17">
        <f t="shared" si="363"/>
        <v>2.3160663619406031E-2</v>
      </c>
      <c r="AI302" s="17">
        <f t="shared" si="364"/>
        <v>1.4473525680068227E-2</v>
      </c>
      <c r="AJ302" s="17">
        <f t="shared" si="365"/>
        <v>4.5223865139181769E-3</v>
      </c>
      <c r="AK302" s="17">
        <f t="shared" si="366"/>
        <v>9.4204090205119925E-4</v>
      </c>
      <c r="AL302" s="17">
        <f t="shared" si="367"/>
        <v>5.3373537420676661E-6</v>
      </c>
      <c r="AM302" s="17">
        <f t="shared" si="368"/>
        <v>9.9645907068159989E-5</v>
      </c>
      <c r="AN302" s="17">
        <f t="shared" si="369"/>
        <v>1.4456694999174071E-4</v>
      </c>
      <c r="AO302" s="17">
        <f t="shared" si="370"/>
        <v>1.0486935010596408E-4</v>
      </c>
      <c r="AP302" s="17">
        <f t="shared" si="371"/>
        <v>5.0715052056160711E-5</v>
      </c>
      <c r="AQ302" s="17">
        <f t="shared" si="372"/>
        <v>1.839443437806346E-5</v>
      </c>
      <c r="AR302" s="17">
        <f t="shared" si="373"/>
        <v>6.7203292092105869E-3</v>
      </c>
      <c r="AS302" s="17">
        <f t="shared" si="374"/>
        <v>4.1996576171730816E-3</v>
      </c>
      <c r="AT302" s="17">
        <f t="shared" si="375"/>
        <v>1.3122217344134885E-3</v>
      </c>
      <c r="AU302" s="17">
        <f t="shared" si="376"/>
        <v>2.7334385121077635E-4</v>
      </c>
      <c r="AV302" s="17">
        <f t="shared" si="377"/>
        <v>4.2704402980416197E-5</v>
      </c>
      <c r="AW302" s="17">
        <f t="shared" si="378"/>
        <v>1.3441767440717683E-7</v>
      </c>
      <c r="AX302" s="17">
        <f t="shared" si="379"/>
        <v>1.0378427395723669E-5</v>
      </c>
      <c r="AY302" s="17">
        <f t="shared" si="380"/>
        <v>1.5057092041765492E-5</v>
      </c>
      <c r="AZ302" s="17">
        <f t="shared" si="381"/>
        <v>1.0922465037796279E-5</v>
      </c>
      <c r="BA302" s="17">
        <f t="shared" si="382"/>
        <v>5.2821285000213853E-6</v>
      </c>
      <c r="BB302" s="17">
        <f t="shared" si="383"/>
        <v>1.9158368596870885E-6</v>
      </c>
      <c r="BC302" s="17">
        <f t="shared" si="384"/>
        <v>5.5590179192661718E-7</v>
      </c>
      <c r="BD302" s="17">
        <f t="shared" si="385"/>
        <v>1.6249831115348421E-3</v>
      </c>
      <c r="BE302" s="17">
        <f t="shared" si="386"/>
        <v>1.0154819041873321E-3</v>
      </c>
      <c r="BF302" s="17">
        <f t="shared" si="387"/>
        <v>3.1729668155071762E-4</v>
      </c>
      <c r="BG302" s="17">
        <f t="shared" si="388"/>
        <v>6.6094848634890084E-5</v>
      </c>
      <c r="BH302" s="17">
        <f t="shared" si="389"/>
        <v>1.0325972355081389E-5</v>
      </c>
      <c r="BI302" s="17">
        <f t="shared" si="390"/>
        <v>1.2905780983556977E-6</v>
      </c>
      <c r="BJ302" s="18">
        <f t="shared" si="391"/>
        <v>0.15998567988611254</v>
      </c>
      <c r="BK302" s="18">
        <f t="shared" si="392"/>
        <v>0.26776450006387142</v>
      </c>
      <c r="BL302" s="18">
        <f t="shared" si="393"/>
        <v>0.5076397855390623</v>
      </c>
      <c r="BM302" s="18">
        <f t="shared" si="394"/>
        <v>0.34304154372539802</v>
      </c>
      <c r="BN302" s="18">
        <f t="shared" si="395"/>
        <v>0.65618945883078772</v>
      </c>
    </row>
    <row r="303" spans="1:66" x14ac:dyDescent="0.25">
      <c r="A303" t="s">
        <v>13</v>
      </c>
      <c r="B303" t="s">
        <v>249</v>
      </c>
      <c r="C303" t="s">
        <v>51</v>
      </c>
      <c r="D303" s="15">
        <v>44349</v>
      </c>
      <c r="E303" s="14">
        <f>VLOOKUP(A303,home!$A$2:$E$405,3,FALSE)</f>
        <v>1.6256983240223499</v>
      </c>
      <c r="F303" s="14">
        <f>VLOOKUP(B303,home!$B$2:$E$405,3,FALSE)</f>
        <v>1.34</v>
      </c>
      <c r="G303" s="14">
        <f>VLOOKUP(C303,away!$B$2:$E$405,4,FALSE)</f>
        <v>0.95</v>
      </c>
      <c r="H303" s="14">
        <f>VLOOKUP(A303,away!$A$2:$E$405,3,FALSE)</f>
        <v>1.4636871508379901</v>
      </c>
      <c r="I303" s="14">
        <f>VLOOKUP(C303,away!$B$2:$E$405,3,FALSE)</f>
        <v>1.06</v>
      </c>
      <c r="J303" s="14">
        <f>VLOOKUP(B303,home!$B$2:$E$405,4,FALSE)</f>
        <v>0.99</v>
      </c>
      <c r="K303" s="16">
        <f t="shared" si="396"/>
        <v>2.0695139664804514</v>
      </c>
      <c r="L303" s="16">
        <f t="shared" si="397"/>
        <v>1.535993296089387</v>
      </c>
      <c r="M303" s="17">
        <f t="shared" si="342"/>
        <v>2.7173657137211697E-2</v>
      </c>
      <c r="N303" s="17">
        <f t="shared" si="343"/>
        <v>5.6236262965810795E-2</v>
      </c>
      <c r="O303" s="17">
        <f t="shared" si="344"/>
        <v>4.1738555192988691E-2</v>
      </c>
      <c r="P303" s="17">
        <f t="shared" si="345"/>
        <v>8.6378522912605255E-2</v>
      </c>
      <c r="Q303" s="17">
        <f t="shared" si="346"/>
        <v>5.8190865815206425E-2</v>
      </c>
      <c r="R303" s="17">
        <f t="shared" si="347"/>
        <v>3.2055070482443757E-2</v>
      </c>
      <c r="S303" s="17">
        <f t="shared" si="348"/>
        <v>6.8644139275110816E-2</v>
      </c>
      <c r="T303" s="17">
        <f t="shared" si="349"/>
        <v>8.9380779785794159E-2</v>
      </c>
      <c r="U303" s="17">
        <f t="shared" si="350"/>
        <v>6.6338416059932598E-2</v>
      </c>
      <c r="V303" s="17">
        <f t="shared" si="351"/>
        <v>2.4244801693424342E-2</v>
      </c>
      <c r="W303" s="17">
        <f t="shared" si="352"/>
        <v>4.0142269842053172E-2</v>
      </c>
      <c r="X303" s="17">
        <f t="shared" si="353"/>
        <v>6.1658257367204851E-2</v>
      </c>
      <c r="Y303" s="17">
        <f t="shared" si="354"/>
        <v>4.7353334982290364E-2</v>
      </c>
      <c r="Z303" s="17">
        <f t="shared" si="355"/>
        <v>1.6412124455568795E-2</v>
      </c>
      <c r="AA303" s="17">
        <f t="shared" si="356"/>
        <v>3.3965120780414991E-2</v>
      </c>
      <c r="AB303" s="17">
        <f t="shared" si="357"/>
        <v>3.514564591413212E-2</v>
      </c>
      <c r="AC303" s="17">
        <f t="shared" si="358"/>
        <v>4.8167747260065633E-3</v>
      </c>
      <c r="AD303" s="17">
        <f t="shared" si="359"/>
        <v>2.076874702108902E-2</v>
      </c>
      <c r="AE303" s="17">
        <f t="shared" si="360"/>
        <v>3.1900656192569161E-2</v>
      </c>
      <c r="AF303" s="17">
        <f t="shared" si="361"/>
        <v>2.4499597026319316E-2</v>
      </c>
      <c r="AG303" s="17">
        <f t="shared" si="362"/>
        <v>1.2543738929772646E-2</v>
      </c>
      <c r="AH303" s="17">
        <f t="shared" si="363"/>
        <v>6.3022282845845903E-3</v>
      </c>
      <c r="AI303" s="17">
        <f t="shared" si="364"/>
        <v>1.3042549454895943E-2</v>
      </c>
      <c r="AJ303" s="17">
        <f t="shared" si="365"/>
        <v>1.349586912770958E-2</v>
      </c>
      <c r="AK303" s="17">
        <f t="shared" si="366"/>
        <v>9.3099632165291046E-3</v>
      </c>
      <c r="AL303" s="17">
        <f t="shared" si="367"/>
        <v>6.1245475194496865E-4</v>
      </c>
      <c r="AM303" s="17">
        <f t="shared" si="368"/>
        <v>8.5962424052885966E-3</v>
      </c>
      <c r="AN303" s="17">
        <f t="shared" si="369"/>
        <v>1.3203770706082594E-2</v>
      </c>
      <c r="AO303" s="17">
        <f t="shared" si="370"/>
        <v>1.014045164382215E-2</v>
      </c>
      <c r="AP303" s="17">
        <f t="shared" si="371"/>
        <v>5.1918885814098061E-3</v>
      </c>
      <c r="AQ303" s="17">
        <f t="shared" si="372"/>
        <v>1.9936765137721258E-3</v>
      </c>
      <c r="AR303" s="17">
        <f t="shared" si="373"/>
        <v>1.9360360791093678E-3</v>
      </c>
      <c r="AS303" s="17">
        <f t="shared" si="374"/>
        <v>4.0066537053268878E-3</v>
      </c>
      <c r="AT303" s="17">
        <f t="shared" si="375"/>
        <v>4.1459129010123245E-3</v>
      </c>
      <c r="AU303" s="17">
        <f t="shared" si="376"/>
        <v>2.860008217485496E-3</v>
      </c>
      <c r="AV303" s="17">
        <f t="shared" si="377"/>
        <v>1.4797067375837739E-3</v>
      </c>
      <c r="AW303" s="17">
        <f t="shared" si="378"/>
        <v>5.4079066923653307E-5</v>
      </c>
      <c r="AX303" s="17">
        <f t="shared" si="379"/>
        <v>2.9650072861660427E-3</v>
      </c>
      <c r="AY303" s="17">
        <f t="shared" si="380"/>
        <v>4.5542313144072283E-3</v>
      </c>
      <c r="AZ303" s="17">
        <f t="shared" si="381"/>
        <v>3.4976343838849307E-3</v>
      </c>
      <c r="BA303" s="17">
        <f t="shared" si="382"/>
        <v>1.7907809886063282E-3</v>
      </c>
      <c r="BB303" s="17">
        <f t="shared" si="383"/>
        <v>6.876568983159116E-4</v>
      </c>
      <c r="BC303" s="17">
        <f t="shared" si="384"/>
        <v>2.112472771645721E-4</v>
      </c>
      <c r="BD303" s="17">
        <f t="shared" si="385"/>
        <v>4.956230730831959E-4</v>
      </c>
      <c r="BE303" s="17">
        <f t="shared" si="386"/>
        <v>1.025698871855635E-3</v>
      </c>
      <c r="BF303" s="17">
        <f t="shared" si="387"/>
        <v>1.0613490703542401E-3</v>
      </c>
      <c r="BG303" s="17">
        <f t="shared" si="388"/>
        <v>7.3215890813638088E-4</v>
      </c>
      <c r="BH303" s="17">
        <f t="shared" si="389"/>
        <v>3.7880327151782958E-4</v>
      </c>
      <c r="BI303" s="17">
        <f t="shared" si="390"/>
        <v>1.5678773219092692E-4</v>
      </c>
      <c r="BJ303" s="18">
        <f t="shared" si="391"/>
        <v>0.49550709792703024</v>
      </c>
      <c r="BK303" s="18">
        <f t="shared" si="392"/>
        <v>0.21642458181071084</v>
      </c>
      <c r="BL303" s="18">
        <f t="shared" si="393"/>
        <v>0.26967215708128756</v>
      </c>
      <c r="BM303" s="18">
        <f t="shared" si="394"/>
        <v>0.69174287452084726</v>
      </c>
      <c r="BN303" s="18">
        <f t="shared" si="395"/>
        <v>0.30177293450626663</v>
      </c>
    </row>
    <row r="304" spans="1:66" x14ac:dyDescent="0.25">
      <c r="A304" t="s">
        <v>13</v>
      </c>
      <c r="B304" t="s">
        <v>15</v>
      </c>
      <c r="C304" t="s">
        <v>61</v>
      </c>
      <c r="D304" s="15">
        <v>44349</v>
      </c>
      <c r="E304" s="14">
        <f>VLOOKUP(A304,home!$A$2:$E$405,3,FALSE)</f>
        <v>1.6256983240223499</v>
      </c>
      <c r="F304" s="14">
        <f>VLOOKUP(B304,home!$B$2:$E$405,3,FALSE)</f>
        <v>1.29</v>
      </c>
      <c r="G304" s="14">
        <f>VLOOKUP(C304,away!$B$2:$E$405,4,FALSE)</f>
        <v>1.06</v>
      </c>
      <c r="H304" s="14">
        <f>VLOOKUP(A304,away!$A$2:$E$405,3,FALSE)</f>
        <v>1.4636871508379901</v>
      </c>
      <c r="I304" s="14">
        <f>VLOOKUP(C304,away!$B$2:$E$405,3,FALSE)</f>
        <v>1.34</v>
      </c>
      <c r="J304" s="14">
        <f>VLOOKUP(B304,home!$B$2:$E$405,4,FALSE)</f>
        <v>0.89</v>
      </c>
      <c r="K304" s="16">
        <f t="shared" si="396"/>
        <v>2.2229798882681613</v>
      </c>
      <c r="L304" s="16">
        <f t="shared" si="397"/>
        <v>1.745593296089387</v>
      </c>
      <c r="M304" s="17">
        <f t="shared" si="342"/>
        <v>1.8900381265210486E-2</v>
      </c>
      <c r="N304" s="17">
        <f t="shared" si="343"/>
        <v>4.2015167433163254E-2</v>
      </c>
      <c r="O304" s="17">
        <f t="shared" si="344"/>
        <v>3.2992378830084865E-2</v>
      </c>
      <c r="P304" s="17">
        <f t="shared" si="345"/>
        <v>7.3341394605402899E-2</v>
      </c>
      <c r="Q304" s="17">
        <f t="shared" si="346"/>
        <v>4.6699436103070674E-2</v>
      </c>
      <c r="R304" s="17">
        <f t="shared" si="347"/>
        <v>2.8795637653918783E-2</v>
      </c>
      <c r="S304" s="17">
        <f t="shared" si="348"/>
        <v>7.1148831433447829E-2</v>
      </c>
      <c r="T304" s="17">
        <f t="shared" si="349"/>
        <v>8.1518222592674841E-2</v>
      </c>
      <c r="U304" s="17">
        <f t="shared" si="350"/>
        <v>6.4012123374518837E-2</v>
      </c>
      <c r="V304" s="17">
        <f t="shared" si="351"/>
        <v>3.0676362489156842E-2</v>
      </c>
      <c r="W304" s="17">
        <f t="shared" si="352"/>
        <v>3.4603969083530063E-2</v>
      </c>
      <c r="X304" s="17">
        <f t="shared" si="353"/>
        <v>6.0404456450294471E-2</v>
      </c>
      <c r="Y304" s="17">
        <f t="shared" si="354"/>
        <v>5.2720807116778699E-2</v>
      </c>
      <c r="Z304" s="17">
        <f t="shared" si="355"/>
        <v>1.6755157348433247E-2</v>
      </c>
      <c r="AA304" s="17">
        <f t="shared" si="356"/>
        <v>3.7246377810335601E-2</v>
      </c>
      <c r="AB304" s="17">
        <f t="shared" si="357"/>
        <v>4.1398974391606787E-2</v>
      </c>
      <c r="AC304" s="17">
        <f t="shared" si="358"/>
        <v>7.4398208388158221E-3</v>
      </c>
      <c r="AD304" s="17">
        <f t="shared" si="359"/>
        <v>1.9230981831735151E-2</v>
      </c>
      <c r="AE304" s="17">
        <f t="shared" si="360"/>
        <v>3.3569472962693671E-2</v>
      </c>
      <c r="AF304" s="17">
        <f t="shared" si="361"/>
        <v>2.9299323478466012E-2</v>
      </c>
      <c r="AG304" s="17">
        <f t="shared" si="362"/>
        <v>1.704823421465488E-2</v>
      </c>
      <c r="AH304" s="17">
        <f t="shared" si="363"/>
        <v>7.3119225855869802E-3</v>
      </c>
      <c r="AI304" s="17">
        <f t="shared" si="364"/>
        <v>1.6254256852333591E-2</v>
      </c>
      <c r="AJ304" s="17">
        <f t="shared" si="365"/>
        <v>1.8066443040741263E-2</v>
      </c>
      <c r="AK304" s="17">
        <f t="shared" si="366"/>
        <v>1.3387113177370036E-2</v>
      </c>
      <c r="AL304" s="17">
        <f t="shared" si="367"/>
        <v>1.1547848231769815E-3</v>
      </c>
      <c r="AM304" s="17">
        <f t="shared" si="368"/>
        <v>8.5500171687195245E-3</v>
      </c>
      <c r="AN304" s="17">
        <f t="shared" si="369"/>
        <v>1.492485265116596E-2</v>
      </c>
      <c r="AO304" s="17">
        <f t="shared" si="370"/>
        <v>1.3026361366498611E-2</v>
      </c>
      <c r="AP304" s="17">
        <f t="shared" si="371"/>
        <v>7.5795763579325865E-3</v>
      </c>
      <c r="AQ304" s="17">
        <f t="shared" si="372"/>
        <v>3.3077144194011854E-3</v>
      </c>
      <c r="AR304" s="17">
        <f t="shared" si="373"/>
        <v>2.5527286093850418E-3</v>
      </c>
      <c r="AS304" s="17">
        <f t="shared" si="374"/>
        <v>5.674664358869699E-3</v>
      </c>
      <c r="AT304" s="17">
        <f t="shared" si="375"/>
        <v>6.3073323712197413E-3</v>
      </c>
      <c r="AU304" s="17">
        <f t="shared" si="376"/>
        <v>4.6736910032814053E-3</v>
      </c>
      <c r="AV304" s="17">
        <f t="shared" si="377"/>
        <v>2.5973802760686036E-3</v>
      </c>
      <c r="AW304" s="17">
        <f t="shared" si="378"/>
        <v>1.2447357573922333E-4</v>
      </c>
      <c r="AX304" s="17">
        <f t="shared" si="379"/>
        <v>3.1677527017351659E-3</v>
      </c>
      <c r="AY304" s="17">
        <f t="shared" si="380"/>
        <v>5.5296078798179483E-3</v>
      </c>
      <c r="AZ304" s="17">
        <f t="shared" si="381"/>
        <v>4.8262232225066313E-3</v>
      </c>
      <c r="BA304" s="17">
        <f t="shared" si="382"/>
        <v>2.8082076342128308E-3</v>
      </c>
      <c r="BB304" s="17">
        <f t="shared" si="383"/>
        <v>1.2254971050772393E-3</v>
      </c>
      <c r="BC304" s="17">
        <f t="shared" si="384"/>
        <v>4.2784390619995591E-4</v>
      </c>
      <c r="BD304" s="17">
        <f t="shared" si="385"/>
        <v>7.4267099121301907E-4</v>
      </c>
      <c r="BE304" s="17">
        <f t="shared" si="386"/>
        <v>1.6509426770667218E-3</v>
      </c>
      <c r="BF304" s="17">
        <f t="shared" si="387"/>
        <v>1.8350061839014604E-3</v>
      </c>
      <c r="BG304" s="17">
        <f t="shared" si="388"/>
        <v>1.3597272805535511E-3</v>
      </c>
      <c r="BH304" s="17">
        <f t="shared" si="389"/>
        <v>7.556615995500263E-4</v>
      </c>
      <c r="BI304" s="17">
        <f t="shared" si="390"/>
        <v>3.3596410762725136E-4</v>
      </c>
      <c r="BJ304" s="18">
        <f t="shared" si="391"/>
        <v>0.48248372568032938</v>
      </c>
      <c r="BK304" s="18">
        <f t="shared" si="392"/>
        <v>0.20819118333502881</v>
      </c>
      <c r="BL304" s="18">
        <f t="shared" si="393"/>
        <v>0.28795099717523326</v>
      </c>
      <c r="BM304" s="18">
        <f t="shared" si="394"/>
        <v>0.74723153334409476</v>
      </c>
      <c r="BN304" s="18">
        <f t="shared" si="395"/>
        <v>0.24274439589085098</v>
      </c>
    </row>
    <row r="305" spans="1:66" x14ac:dyDescent="0.25">
      <c r="A305" t="s">
        <v>13</v>
      </c>
      <c r="B305" t="s">
        <v>52</v>
      </c>
      <c r="C305" t="s">
        <v>14</v>
      </c>
      <c r="D305" s="15">
        <v>44349</v>
      </c>
      <c r="E305" s="14">
        <f>VLOOKUP(A305,home!$A$2:$E$405,3,FALSE)</f>
        <v>1.6256983240223499</v>
      </c>
      <c r="F305" s="14">
        <f>VLOOKUP(B305,home!$B$2:$E$405,3,FALSE)</f>
        <v>0.56000000000000005</v>
      </c>
      <c r="G305" s="14">
        <f>VLOOKUP(C305,away!$B$2:$E$405,4,FALSE)</f>
        <v>0.8</v>
      </c>
      <c r="H305" s="14">
        <f>VLOOKUP(A305,away!$A$2:$E$405,3,FALSE)</f>
        <v>1.4636871508379901</v>
      </c>
      <c r="I305" s="14">
        <f>VLOOKUP(C305,away!$B$2:$E$405,3,FALSE)</f>
        <v>0.8</v>
      </c>
      <c r="J305" s="14">
        <f>VLOOKUP(B305,home!$B$2:$E$405,4,FALSE)</f>
        <v>1.18</v>
      </c>
      <c r="K305" s="16">
        <f t="shared" si="396"/>
        <v>0.72831284916201289</v>
      </c>
      <c r="L305" s="16">
        <f t="shared" si="397"/>
        <v>1.3817206703910625</v>
      </c>
      <c r="M305" s="17">
        <f t="shared" si="342"/>
        <v>0.12123390265903937</v>
      </c>
      <c r="N305" s="17">
        <f t="shared" si="343"/>
        <v>8.8296209060635095E-2</v>
      </c>
      <c r="O305" s="17">
        <f t="shared" si="344"/>
        <v>0.1675113892561727</v>
      </c>
      <c r="P305" s="17">
        <f t="shared" si="345"/>
        <v>0.12200069717625012</v>
      </c>
      <c r="Q305" s="17">
        <f t="shared" si="346"/>
        <v>3.2153631795577939E-2</v>
      </c>
      <c r="R305" s="17">
        <f t="shared" si="347"/>
        <v>0.11572697453058861</v>
      </c>
      <c r="S305" s="17">
        <f t="shared" si="348"/>
        <v>3.0693085401514345E-2</v>
      </c>
      <c r="T305" s="17">
        <f t="shared" si="349"/>
        <v>4.4427337680093333E-2</v>
      </c>
      <c r="U305" s="17">
        <f t="shared" si="350"/>
        <v>8.428544254527269E-2</v>
      </c>
      <c r="V305" s="17">
        <f t="shared" si="351"/>
        <v>3.4319129617711541E-3</v>
      </c>
      <c r="W305" s="17">
        <f t="shared" si="352"/>
        <v>7.8059677279812192E-3</v>
      </c>
      <c r="X305" s="17">
        <f t="shared" si="353"/>
        <v>1.0785666962157209E-2</v>
      </c>
      <c r="Y305" s="17">
        <f t="shared" si="354"/>
        <v>7.4513894927832986E-3</v>
      </c>
      <c r="Z305" s="17">
        <f t="shared" si="355"/>
        <v>5.3300784276911456E-2</v>
      </c>
      <c r="AA305" s="17">
        <f t="shared" si="356"/>
        <v>3.8819646059287199E-2</v>
      </c>
      <c r="AB305" s="17">
        <f t="shared" si="357"/>
        <v>1.4136423512450183E-2</v>
      </c>
      <c r="AC305" s="17">
        <f t="shared" si="358"/>
        <v>2.1585122065743357E-4</v>
      </c>
      <c r="AD305" s="17">
        <f t="shared" si="359"/>
        <v>1.4212966491081815E-3</v>
      </c>
      <c r="AE305" s="17">
        <f t="shared" si="360"/>
        <v>1.9638349588303274E-3</v>
      </c>
      <c r="AF305" s="17">
        <f t="shared" si="361"/>
        <v>1.3567356779262225E-3</v>
      </c>
      <c r="AG305" s="17">
        <f t="shared" si="362"/>
        <v>6.2487657681589779E-4</v>
      </c>
      <c r="AH305" s="17">
        <f t="shared" si="363"/>
        <v>1.8411698845865868E-2</v>
      </c>
      <c r="AI305" s="17">
        <f t="shared" si="364"/>
        <v>1.3409476844345514E-2</v>
      </c>
      <c r="AJ305" s="17">
        <f t="shared" si="365"/>
        <v>4.8831471431386598E-3</v>
      </c>
      <c r="AK305" s="17">
        <f t="shared" si="366"/>
        <v>1.1854862695655534E-3</v>
      </c>
      <c r="AL305" s="17">
        <f t="shared" si="367"/>
        <v>8.6886584788460553E-6</v>
      </c>
      <c r="AM305" s="17">
        <f t="shared" si="368"/>
        <v>2.0702972240328033E-4</v>
      </c>
      <c r="AN305" s="17">
        <f t="shared" si="369"/>
        <v>2.8605724682993609E-4</v>
      </c>
      <c r="AO305" s="17">
        <f t="shared" si="370"/>
        <v>1.9762560543004051E-4</v>
      </c>
      <c r="AP305" s="17">
        <f t="shared" si="371"/>
        <v>9.1021128007078429E-5</v>
      </c>
      <c r="AQ305" s="17">
        <f t="shared" si="372"/>
        <v>3.1441443502422768E-5</v>
      </c>
      <c r="AR305" s="17">
        <f t="shared" si="373"/>
        <v>5.0879649744696252E-3</v>
      </c>
      <c r="AS305" s="17">
        <f t="shared" si="374"/>
        <v>3.7056302669925007E-3</v>
      </c>
      <c r="AT305" s="17">
        <f t="shared" si="375"/>
        <v>1.3494290688471494E-3</v>
      </c>
      <c r="AU305" s="17">
        <f t="shared" si="376"/>
        <v>3.2760217662470312E-4</v>
      </c>
      <c r="AV305" s="17">
        <f t="shared" si="377"/>
        <v>5.9649218662303627E-5</v>
      </c>
      <c r="AW305" s="17">
        <f t="shared" si="378"/>
        <v>2.4287815369388863E-7</v>
      </c>
      <c r="AX305" s="17">
        <f t="shared" si="379"/>
        <v>2.5130401164125602E-5</v>
      </c>
      <c r="AY305" s="17">
        <f t="shared" si="380"/>
        <v>3.4723194743691963E-5</v>
      </c>
      <c r="AZ305" s="17">
        <f t="shared" si="381"/>
        <v>2.3988877959686744E-5</v>
      </c>
      <c r="BA305" s="17">
        <f t="shared" si="382"/>
        <v>1.1048642845462588E-5</v>
      </c>
      <c r="BB305" s="17">
        <f t="shared" si="383"/>
        <v>3.8165345498359941E-6</v>
      </c>
      <c r="BC305" s="17">
        <f t="shared" si="384"/>
        <v>1.0546769353540078E-6</v>
      </c>
      <c r="BD305" s="17">
        <f t="shared" si="385"/>
        <v>1.17169106257507E-3</v>
      </c>
      <c r="BE305" s="17">
        <f t="shared" si="386"/>
        <v>8.5335765612171545E-4</v>
      </c>
      <c r="BF305" s="17">
        <f t="shared" si="387"/>
        <v>3.1075567294211194E-4</v>
      </c>
      <c r="BG305" s="17">
        <f t="shared" si="388"/>
        <v>7.5442449851242723E-5</v>
      </c>
      <c r="BH305" s="17">
        <f t="shared" si="389"/>
        <v>1.3736426399730215E-5</v>
      </c>
      <c r="BI305" s="17">
        <f t="shared" si="390"/>
        <v>2.0008831696983613E-6</v>
      </c>
      <c r="BJ305" s="18">
        <f t="shared" si="391"/>
        <v>0.19719988405627956</v>
      </c>
      <c r="BK305" s="18">
        <f t="shared" si="392"/>
        <v>0.27761886127245494</v>
      </c>
      <c r="BL305" s="18">
        <f t="shared" si="393"/>
        <v>0.47132694486334281</v>
      </c>
      <c r="BM305" s="18">
        <f t="shared" si="394"/>
        <v>0.35248918967413506</v>
      </c>
      <c r="BN305" s="18">
        <f t="shared" si="395"/>
        <v>0.64692280447826378</v>
      </c>
    </row>
    <row r="306" spans="1:66" x14ac:dyDescent="0.25">
      <c r="A306" t="s">
        <v>13</v>
      </c>
      <c r="B306" t="s">
        <v>251</v>
      </c>
      <c r="C306" t="s">
        <v>60</v>
      </c>
      <c r="D306" s="15">
        <v>44349</v>
      </c>
      <c r="E306" s="14">
        <f>VLOOKUP(A306,home!$A$2:$E$405,3,FALSE)</f>
        <v>1.6256983240223499</v>
      </c>
      <c r="F306" s="14">
        <f>VLOOKUP(B306,home!$B$2:$E$405,3,FALSE)</f>
        <v>0.45</v>
      </c>
      <c r="G306" s="14">
        <f>VLOOKUP(C306,away!$B$2:$E$405,4,FALSE)</f>
        <v>0.68</v>
      </c>
      <c r="H306" s="14">
        <f>VLOOKUP(A306,away!$A$2:$E$405,3,FALSE)</f>
        <v>1.4636871508379901</v>
      </c>
      <c r="I306" s="14">
        <f>VLOOKUP(C306,away!$B$2:$E$405,3,FALSE)</f>
        <v>0.98</v>
      </c>
      <c r="J306" s="14">
        <f>VLOOKUP(B306,home!$B$2:$E$405,4,FALSE)</f>
        <v>1.37</v>
      </c>
      <c r="K306" s="16">
        <f t="shared" si="396"/>
        <v>0.49746368715083916</v>
      </c>
      <c r="L306" s="16">
        <f t="shared" si="397"/>
        <v>1.9651463687150856</v>
      </c>
      <c r="M306" s="17">
        <f t="shared" si="342"/>
        <v>8.5212251727548718E-2</v>
      </c>
      <c r="N306" s="17">
        <f t="shared" si="343"/>
        <v>4.2390000934811843E-2</v>
      </c>
      <c r="O306" s="17">
        <f t="shared" si="344"/>
        <v>0.16745454705242813</v>
      </c>
      <c r="P306" s="17">
        <f t="shared" si="345"/>
        <v>8.3302556406874576E-2</v>
      </c>
      <c r="Q306" s="17">
        <f t="shared" si="346"/>
        <v>1.054374308167951E-2</v>
      </c>
      <c r="R306" s="17">
        <f t="shared" si="347"/>
        <v>0.16453634753245433</v>
      </c>
      <c r="S306" s="17">
        <f t="shared" si="348"/>
        <v>2.035891483688218E-2</v>
      </c>
      <c r="T306" s="17">
        <f t="shared" si="349"/>
        <v>2.0719998429627292E-2</v>
      </c>
      <c r="U306" s="17">
        <f t="shared" si="350"/>
        <v>8.1850858113826599E-2</v>
      </c>
      <c r="V306" s="17">
        <f t="shared" si="351"/>
        <v>2.2114055943304144E-3</v>
      </c>
      <c r="W306" s="17">
        <f t="shared" si="352"/>
        <v>1.7483764365944807E-3</v>
      </c>
      <c r="X306" s="17">
        <f t="shared" si="353"/>
        <v>3.4358156055206649E-3</v>
      </c>
      <c r="Y306" s="17">
        <f t="shared" si="354"/>
        <v>3.3759402803817794E-3</v>
      </c>
      <c r="Z306" s="17">
        <f t="shared" si="355"/>
        <v>0.107779335291682</v>
      </c>
      <c r="AA306" s="17">
        <f t="shared" si="356"/>
        <v>5.3616305532866684E-2</v>
      </c>
      <c r="AB306" s="17">
        <f t="shared" si="357"/>
        <v>1.3336082520892901E-2</v>
      </c>
      <c r="AC306" s="17">
        <f t="shared" si="358"/>
        <v>1.3511535571872991E-4</v>
      </c>
      <c r="AD306" s="17">
        <f t="shared" si="359"/>
        <v>2.1743844716898389E-4</v>
      </c>
      <c r="AE306" s="17">
        <f t="shared" si="360"/>
        <v>4.2729837487317569E-4</v>
      </c>
      <c r="AF306" s="17">
        <f t="shared" si="361"/>
        <v>4.1985192486993937E-4</v>
      </c>
      <c r="AG306" s="17">
        <f t="shared" si="362"/>
        <v>2.7502349518540012E-4</v>
      </c>
      <c r="AH306" s="17">
        <f t="shared" si="363"/>
        <v>5.2950542342743608E-2</v>
      </c>
      <c r="AI306" s="17">
        <f t="shared" si="364"/>
        <v>2.6340972030457866E-2</v>
      </c>
      <c r="AJ306" s="17">
        <f t="shared" si="365"/>
        <v>6.5518385347043484E-3</v>
      </c>
      <c r="AK306" s="17">
        <f t="shared" si="366"/>
        <v>1.0864339183636591E-3</v>
      </c>
      <c r="AL306" s="17">
        <f t="shared" si="367"/>
        <v>5.2834911942859011E-6</v>
      </c>
      <c r="AM306" s="17">
        <f t="shared" si="368"/>
        <v>2.1633546331407141E-5</v>
      </c>
      <c r="AN306" s="17">
        <f t="shared" si="369"/>
        <v>4.2513085015594307E-5</v>
      </c>
      <c r="AO306" s="17">
        <f t="shared" si="370"/>
        <v>4.1772217320635445E-5</v>
      </c>
      <c r="AP306" s="17">
        <f t="shared" si="371"/>
        <v>2.736284039360805E-5</v>
      </c>
      <c r="AQ306" s="17">
        <f t="shared" si="372"/>
        <v>1.3442996609307324E-5</v>
      </c>
      <c r="AR306" s="17">
        <f t="shared" si="373"/>
        <v>2.0811113201267405E-2</v>
      </c>
      <c r="AS306" s="17">
        <f t="shared" si="374"/>
        <v>1.0352773106815986E-2</v>
      </c>
      <c r="AT306" s="17">
        <f t="shared" si="375"/>
        <v>2.5750643409763645E-3</v>
      </c>
      <c r="AU306" s="17">
        <f t="shared" si="376"/>
        <v>4.2700033390424949E-4</v>
      </c>
      <c r="AV306" s="17">
        <f t="shared" si="377"/>
        <v>5.3104290129661844E-5</v>
      </c>
      <c r="AW306" s="17">
        <f t="shared" si="378"/>
        <v>1.4347451814416819E-7</v>
      </c>
      <c r="AX306" s="17">
        <f t="shared" si="379"/>
        <v>1.7936506206950508E-6</v>
      </c>
      <c r="AY306" s="17">
        <f t="shared" si="380"/>
        <v>3.5247860040024388E-6</v>
      </c>
      <c r="AZ306" s="17">
        <f t="shared" si="381"/>
        <v>3.4633602081315754E-6</v>
      </c>
      <c r="BA306" s="17">
        <f t="shared" si="382"/>
        <v>2.2686699121873629E-6</v>
      </c>
      <c r="BB306" s="17">
        <f t="shared" si="383"/>
        <v>1.1145671099370415E-6</v>
      </c>
      <c r="BC306" s="17">
        <f t="shared" si="384"/>
        <v>4.3805750175640908E-7</v>
      </c>
      <c r="BD306" s="17">
        <f t="shared" si="385"/>
        <v>6.8161472560648662E-3</v>
      </c>
      <c r="BE306" s="17">
        <f t="shared" si="386"/>
        <v>3.3907857461651031E-3</v>
      </c>
      <c r="BF306" s="17">
        <f t="shared" si="387"/>
        <v>8.4339638981290076E-4</v>
      </c>
      <c r="BG306" s="17">
        <f t="shared" si="388"/>
        <v>1.3985302593534407E-4</v>
      </c>
      <c r="BH306" s="17">
        <f t="shared" si="389"/>
        <v>1.7392950485249547E-5</v>
      </c>
      <c r="BI306" s="17">
        <f t="shared" si="390"/>
        <v>1.7304722557648439E-6</v>
      </c>
      <c r="BJ306" s="18">
        <f t="shared" si="391"/>
        <v>8.3712814787740356E-2</v>
      </c>
      <c r="BK306" s="18">
        <f t="shared" si="392"/>
        <v>0.19122905219855288</v>
      </c>
      <c r="BL306" s="18">
        <f t="shared" si="393"/>
        <v>0.61315228869255078</v>
      </c>
      <c r="BM306" s="18">
        <f t="shared" si="394"/>
        <v>0.44243066292324329</v>
      </c>
      <c r="BN306" s="18">
        <f t="shared" si="395"/>
        <v>0.55343944673579704</v>
      </c>
    </row>
    <row r="307" spans="1:66" x14ac:dyDescent="0.25">
      <c r="A307" t="s">
        <v>13</v>
      </c>
      <c r="B307" t="s">
        <v>62</v>
      </c>
      <c r="C307" t="s">
        <v>53</v>
      </c>
      <c r="D307" s="15">
        <v>44349</v>
      </c>
      <c r="E307" s="14">
        <f>VLOOKUP(A307,home!$A$2:$E$405,3,FALSE)</f>
        <v>1.6256983240223499</v>
      </c>
      <c r="F307" s="14">
        <f>VLOOKUP(B307,home!$B$2:$E$405,3,FALSE)</f>
        <v>1.06</v>
      </c>
      <c r="G307" s="14">
        <f>VLOOKUP(C307,away!$B$2:$E$405,4,FALSE)</f>
        <v>0.86</v>
      </c>
      <c r="H307" s="14">
        <f>VLOOKUP(A307,away!$A$2:$E$405,3,FALSE)</f>
        <v>1.4636871508379901</v>
      </c>
      <c r="I307" s="14">
        <f>VLOOKUP(C307,away!$B$2:$E$405,3,FALSE)</f>
        <v>0.55000000000000004</v>
      </c>
      <c r="J307" s="14">
        <f>VLOOKUP(B307,home!$B$2:$E$405,4,FALSE)</f>
        <v>0.81</v>
      </c>
      <c r="K307" s="16">
        <f t="shared" si="396"/>
        <v>1.4819865921787743</v>
      </c>
      <c r="L307" s="16">
        <f t="shared" si="397"/>
        <v>0.65207262569832469</v>
      </c>
      <c r="M307" s="17">
        <f t="shared" si="342"/>
        <v>0.11835588511723402</v>
      </c>
      <c r="N307" s="17">
        <f t="shared" si="343"/>
        <v>0.17540183484919217</v>
      </c>
      <c r="O307" s="17">
        <f t="shared" si="344"/>
        <v>7.7176632775244072E-2</v>
      </c>
      <c r="P307" s="17">
        <f t="shared" si="345"/>
        <v>0.11437473500241667</v>
      </c>
      <c r="Q307" s="17">
        <f t="shared" si="346"/>
        <v>0.12997158374502926</v>
      </c>
      <c r="R307" s="17">
        <f t="shared" si="347"/>
        <v>2.5162384788154388E-2</v>
      </c>
      <c r="S307" s="17">
        <f t="shared" si="348"/>
        <v>2.7631874819565267E-2</v>
      </c>
      <c r="T307" s="17">
        <f t="shared" si="349"/>
        <v>8.4750911878790927E-2</v>
      </c>
      <c r="U307" s="17">
        <f t="shared" si="350"/>
        <v>3.7290316883287954E-2</v>
      </c>
      <c r="V307" s="17">
        <f t="shared" si="351"/>
        <v>2.9669353736518139E-3</v>
      </c>
      <c r="W307" s="17">
        <f t="shared" si="352"/>
        <v>6.4205381491458019E-2</v>
      </c>
      <c r="X307" s="17">
        <f t="shared" si="353"/>
        <v>4.1866571693097661E-2</v>
      </c>
      <c r="Y307" s="17">
        <f t="shared" si="354"/>
        <v>1.365002266645267E-2</v>
      </c>
      <c r="Z307" s="17">
        <f t="shared" si="355"/>
        <v>5.4692341058811397E-3</v>
      </c>
      <c r="AA307" s="17">
        <f t="shared" si="356"/>
        <v>8.1053316144027165E-3</v>
      </c>
      <c r="AB307" s="17">
        <f t="shared" si="357"/>
        <v>6.0059963888537829E-3</v>
      </c>
      <c r="AC307" s="17">
        <f t="shared" si="358"/>
        <v>1.7919601483831806E-4</v>
      </c>
      <c r="AD307" s="17">
        <f t="shared" si="359"/>
        <v>2.3787878629016008E-2</v>
      </c>
      <c r="AE307" s="17">
        <f t="shared" si="360"/>
        <v>1.5511424477415534E-2</v>
      </c>
      <c r="AF307" s="17">
        <f t="shared" si="361"/>
        <v>5.0572876436548054E-3</v>
      </c>
      <c r="AG307" s="17">
        <f t="shared" si="362"/>
        <v>1.0992396109032276E-3</v>
      </c>
      <c r="AH307" s="17">
        <f t="shared" si="363"/>
        <v>8.9158446099518566E-4</v>
      </c>
      <c r="AI307" s="17">
        <f t="shared" si="364"/>
        <v>1.3213162169898047E-3</v>
      </c>
      <c r="AJ307" s="17">
        <f t="shared" si="365"/>
        <v>9.7908645880363538E-4</v>
      </c>
      <c r="AK307" s="17">
        <f t="shared" si="366"/>
        <v>4.836643348435945E-4</v>
      </c>
      <c r="AL307" s="17">
        <f t="shared" si="367"/>
        <v>6.9267351396410944E-6</v>
      </c>
      <c r="AM307" s="17">
        <f t="shared" si="368"/>
        <v>7.050663436915538E-3</v>
      </c>
      <c r="AN307" s="17">
        <f t="shared" si="369"/>
        <v>4.5975446202246896E-3</v>
      </c>
      <c r="AO307" s="17">
        <f t="shared" si="370"/>
        <v>1.4989664961375601E-3</v>
      </c>
      <c r="AP307" s="17">
        <f t="shared" si="371"/>
        <v>3.2581167299007888E-4</v>
      </c>
      <c r="AQ307" s="17">
        <f t="shared" si="372"/>
        <v>5.3113218272451157E-5</v>
      </c>
      <c r="AR307" s="17">
        <f t="shared" si="373"/>
        <v>1.1627556410259131E-4</v>
      </c>
      <c r="AS307" s="17">
        <f t="shared" si="374"/>
        <v>1.7231882699806391E-4</v>
      </c>
      <c r="AT307" s="17">
        <f t="shared" si="375"/>
        <v>1.2768709559555228E-4</v>
      </c>
      <c r="AU307" s="17">
        <f t="shared" si="376"/>
        <v>6.3076854555619292E-5</v>
      </c>
      <c r="AV307" s="17">
        <f t="shared" si="377"/>
        <v>2.3369763182059608E-5</v>
      </c>
      <c r="AW307" s="17">
        <f t="shared" si="378"/>
        <v>1.8593721602240476E-7</v>
      </c>
      <c r="AX307" s="17">
        <f t="shared" si="379"/>
        <v>1.7414981132456591E-3</v>
      </c>
      <c r="AY307" s="17">
        <f t="shared" si="380"/>
        <v>1.1355832473527755E-3</v>
      </c>
      <c r="AZ307" s="17">
        <f t="shared" si="381"/>
        <v>3.7024137490017719E-4</v>
      </c>
      <c r="BA307" s="17">
        <f t="shared" si="382"/>
        <v>8.0474755157772132E-5</v>
      </c>
      <c r="BB307" s="17">
        <f t="shared" si="383"/>
        <v>1.3118846224539564E-5</v>
      </c>
      <c r="BC307" s="17">
        <f t="shared" si="384"/>
        <v>1.7108881007536141E-6</v>
      </c>
      <c r="BD307" s="17">
        <f t="shared" si="385"/>
        <v>1.2636685398155092E-5</v>
      </c>
      <c r="BE307" s="17">
        <f t="shared" si="386"/>
        <v>1.8727398329647145E-5</v>
      </c>
      <c r="BF307" s="17">
        <f t="shared" si="387"/>
        <v>1.3876876615464121E-5</v>
      </c>
      <c r="BG307" s="17">
        <f t="shared" si="388"/>
        <v>6.8551150284789985E-6</v>
      </c>
      <c r="BH307" s="17">
        <f t="shared" si="389"/>
        <v>2.5397971400122731E-6</v>
      </c>
      <c r="BI307" s="17">
        <f t="shared" si="390"/>
        <v>7.5278906167043647E-7</v>
      </c>
      <c r="BJ307" s="18">
        <f t="shared" si="391"/>
        <v>0.57217086335453216</v>
      </c>
      <c r="BK307" s="18">
        <f t="shared" si="392"/>
        <v>0.26465113631019854</v>
      </c>
      <c r="BL307" s="18">
        <f t="shared" si="393"/>
        <v>0.15797443068758246</v>
      </c>
      <c r="BM307" s="18">
        <f t="shared" si="394"/>
        <v>0.35868721087078703</v>
      </c>
      <c r="BN307" s="18">
        <f t="shared" si="395"/>
        <v>0.64044305627727049</v>
      </c>
    </row>
    <row r="308" spans="1:66" x14ac:dyDescent="0.25">
      <c r="A308" t="s">
        <v>16</v>
      </c>
      <c r="B308" t="s">
        <v>20</v>
      </c>
      <c r="C308" t="s">
        <v>67</v>
      </c>
      <c r="D308" s="15">
        <v>44349</v>
      </c>
      <c r="E308" s="14">
        <f>VLOOKUP(A308,home!$A$2:$E$405,3,FALSE)</f>
        <v>1.6145251396647999</v>
      </c>
      <c r="F308" s="14">
        <f>VLOOKUP(B308,home!$B$2:$E$405,3,FALSE)</f>
        <v>0.68</v>
      </c>
      <c r="G308" s="14">
        <f>VLOOKUP(C308,away!$B$2:$E$405,4,FALSE)</f>
        <v>0.84</v>
      </c>
      <c r="H308" s="14">
        <f>VLOOKUP(A308,away!$A$2:$E$405,3,FALSE)</f>
        <v>1.3296089385474901</v>
      </c>
      <c r="I308" s="14">
        <f>VLOOKUP(C308,away!$B$2:$E$405,3,FALSE)</f>
        <v>0.73</v>
      </c>
      <c r="J308" s="14">
        <f>VLOOKUP(B308,home!$B$2:$E$405,4,FALSE)</f>
        <v>1.23</v>
      </c>
      <c r="K308" s="16">
        <f t="shared" si="396"/>
        <v>0.92221675977653372</v>
      </c>
      <c r="L308" s="16">
        <f t="shared" si="397"/>
        <v>1.1938558659217913</v>
      </c>
      <c r="M308" s="17">
        <f t="shared" si="342"/>
        <v>0.12050396455776616</v>
      </c>
      <c r="N308" s="17">
        <f t="shared" si="343"/>
        <v>0.11113077573468935</v>
      </c>
      <c r="O308" s="17">
        <f t="shared" si="344"/>
        <v>0.14386436495412075</v>
      </c>
      <c r="P308" s="17">
        <f t="shared" si="345"/>
        <v>0.13267412849529794</v>
      </c>
      <c r="Q308" s="17">
        <f t="shared" si="346"/>
        <v>5.1243331954748922E-2</v>
      </c>
      <c r="R308" s="17">
        <f t="shared" si="347"/>
        <v>8.5876657998795264E-2</v>
      </c>
      <c r="S308" s="17">
        <f t="shared" si="348"/>
        <v>3.6518351152564653E-2</v>
      </c>
      <c r="T308" s="17">
        <f t="shared" si="349"/>
        <v>6.1177152443554574E-2</v>
      </c>
      <c r="U308" s="17">
        <f t="shared" si="350"/>
        <v>7.91968932800865E-2</v>
      </c>
      <c r="V308" s="17">
        <f t="shared" si="351"/>
        <v>4.4673868255726782E-3</v>
      </c>
      <c r="W308" s="17">
        <f t="shared" si="352"/>
        <v>1.5752486518487291E-2</v>
      </c>
      <c r="X308" s="17">
        <f t="shared" si="353"/>
        <v>1.8806198432949988E-2</v>
      </c>
      <c r="Y308" s="17">
        <f t="shared" si="354"/>
        <v>1.1225945157433276E-2</v>
      </c>
      <c r="Z308" s="17">
        <f t="shared" si="355"/>
        <v>3.4174783965873722E-2</v>
      </c>
      <c r="AA308" s="17">
        <f t="shared" si="356"/>
        <v>3.1516558535071099E-2</v>
      </c>
      <c r="AB308" s="17">
        <f t="shared" si="357"/>
        <v>1.4532549245760364E-2</v>
      </c>
      <c r="AC308" s="17">
        <f t="shared" si="358"/>
        <v>3.074103494796763E-4</v>
      </c>
      <c r="AD308" s="17">
        <f t="shared" si="359"/>
        <v>3.6318017688757188E-3</v>
      </c>
      <c r="AE308" s="17">
        <f t="shared" si="360"/>
        <v>4.3358478456374146E-3</v>
      </c>
      <c r="AF308" s="17">
        <f t="shared" si="361"/>
        <v>2.5881886921292952E-3</v>
      </c>
      <c r="AG308" s="17">
        <f t="shared" si="362"/>
        <v>1.0299747507370022E-3</v>
      </c>
      <c r="AH308" s="17">
        <f t="shared" si="363"/>
        <v>1.0199941576067083E-2</v>
      </c>
      <c r="AI308" s="17">
        <f t="shared" si="364"/>
        <v>9.4065570701905351E-3</v>
      </c>
      <c r="AJ308" s="17">
        <f t="shared" si="365"/>
        <v>4.3374422909620795E-3</v>
      </c>
      <c r="AK308" s="17">
        <f t="shared" si="366"/>
        <v>1.3333539917629183E-3</v>
      </c>
      <c r="AL308" s="17">
        <f t="shared" si="367"/>
        <v>1.3538276639222004E-5</v>
      </c>
      <c r="AM308" s="17">
        <f t="shared" si="368"/>
        <v>6.6986169188865E-4</v>
      </c>
      <c r="AN308" s="17">
        <f t="shared" si="369"/>
        <v>7.9971831021756034E-4</v>
      </c>
      <c r="AO308" s="17">
        <f t="shared" si="370"/>
        <v>4.7737419786914888E-4</v>
      </c>
      <c r="AP308" s="17">
        <f t="shared" si="371"/>
        <v>1.8997199545526429E-4</v>
      </c>
      <c r="AQ308" s="17">
        <f t="shared" si="372"/>
        <v>5.6699795283783802E-5</v>
      </c>
      <c r="AR308" s="17">
        <f t="shared" si="373"/>
        <v>2.43545201652945E-3</v>
      </c>
      <c r="AS308" s="17">
        <f t="shared" si="374"/>
        <v>2.2460146672750141E-3</v>
      </c>
      <c r="AT308" s="17">
        <f t="shared" si="375"/>
        <v>1.0356561844324665E-3</v>
      </c>
      <c r="AU308" s="17">
        <f t="shared" si="376"/>
        <v>3.183664968832792E-4</v>
      </c>
      <c r="AV308" s="17">
        <f t="shared" si="377"/>
        <v>7.3400729794275896E-5</v>
      </c>
      <c r="AW308" s="17">
        <f t="shared" si="378"/>
        <v>4.1404332883448915E-7</v>
      </c>
      <c r="AX308" s="17">
        <f t="shared" si="379"/>
        <v>1.0295961316532956E-4</v>
      </c>
      <c r="AY308" s="17">
        <f t="shared" si="380"/>
        <v>1.2291893813046718E-4</v>
      </c>
      <c r="AZ308" s="17">
        <f t="shared" si="381"/>
        <v>7.3373747659968025E-5</v>
      </c>
      <c r="BA308" s="17">
        <f t="shared" si="382"/>
        <v>2.9199226349506026E-5</v>
      </c>
      <c r="BB308" s="17">
        <f t="shared" si="383"/>
        <v>8.7149169144339785E-6</v>
      </c>
      <c r="BC308" s="17">
        <f t="shared" si="384"/>
        <v>2.0808709358636085E-6</v>
      </c>
      <c r="BD308" s="17">
        <f t="shared" si="385"/>
        <v>4.8459644601745621E-4</v>
      </c>
      <c r="BE308" s="17">
        <f t="shared" si="386"/>
        <v>4.4690296424544233E-4</v>
      </c>
      <c r="BF308" s="17">
        <f t="shared" si="387"/>
        <v>2.0607070181047997E-4</v>
      </c>
      <c r="BG308" s="17">
        <f t="shared" si="388"/>
        <v>6.3347284969512385E-5</v>
      </c>
      <c r="BH308" s="17">
        <f t="shared" si="389"/>
        <v>1.4604981971306102E-5</v>
      </c>
      <c r="BI308" s="17">
        <f t="shared" si="390"/>
        <v>2.6937918300345223E-6</v>
      </c>
      <c r="BJ308" s="18">
        <f t="shared" si="391"/>
        <v>0.28345457660311291</v>
      </c>
      <c r="BK308" s="18">
        <f t="shared" si="392"/>
        <v>0.29460769859545083</v>
      </c>
      <c r="BL308" s="18">
        <f t="shared" si="393"/>
        <v>0.38759142520857531</v>
      </c>
      <c r="BM308" s="18">
        <f t="shared" si="394"/>
        <v>0.35441275578279274</v>
      </c>
      <c r="BN308" s="18">
        <f t="shared" si="395"/>
        <v>0.64529322369541842</v>
      </c>
    </row>
    <row r="309" spans="1:66" x14ac:dyDescent="0.25">
      <c r="A309" t="s">
        <v>16</v>
      </c>
      <c r="B309" t="s">
        <v>253</v>
      </c>
      <c r="C309" t="s">
        <v>64</v>
      </c>
      <c r="D309" s="15">
        <v>44349</v>
      </c>
      <c r="E309" s="14">
        <f>VLOOKUP(A309,home!$A$2:$E$405,3,FALSE)</f>
        <v>1.6145251396647999</v>
      </c>
      <c r="F309" s="14">
        <f>VLOOKUP(B309,home!$B$2:$E$405,3,FALSE)</f>
        <v>0.81</v>
      </c>
      <c r="G309" s="14">
        <f>VLOOKUP(C309,away!$B$2:$E$405,4,FALSE)</f>
        <v>0.99</v>
      </c>
      <c r="H309" s="14">
        <f>VLOOKUP(A309,away!$A$2:$E$405,3,FALSE)</f>
        <v>1.3296089385474901</v>
      </c>
      <c r="I309" s="14">
        <f>VLOOKUP(C309,away!$B$2:$E$405,3,FALSE)</f>
        <v>0.87</v>
      </c>
      <c r="J309" s="14">
        <f>VLOOKUP(B309,home!$B$2:$E$405,4,FALSE)</f>
        <v>1.1299999999999999</v>
      </c>
      <c r="K309" s="16">
        <f t="shared" si="396"/>
        <v>1.2946877094972031</v>
      </c>
      <c r="L309" s="16">
        <f t="shared" si="397"/>
        <v>1.3071385474860375</v>
      </c>
      <c r="M309" s="17">
        <f t="shared" si="342"/>
        <v>7.4138059357244601E-2</v>
      </c>
      <c r="N309" s="17">
        <f t="shared" si="343"/>
        <v>9.5985634255798702E-2</v>
      </c>
      <c r="O309" s="17">
        <f t="shared" si="344"/>
        <v>9.6908715221662348E-2</v>
      </c>
      <c r="P309" s="17">
        <f t="shared" si="345"/>
        <v>0.12546652254065077</v>
      </c>
      <c r="Q309" s="17">
        <f t="shared" si="346"/>
        <v>6.2135710479638166E-2</v>
      </c>
      <c r="R309" s="17">
        <f t="shared" si="347"/>
        <v>6.3336558626790884E-2</v>
      </c>
      <c r="S309" s="17">
        <f t="shared" si="348"/>
        <v>5.3082884873575306E-2</v>
      </c>
      <c r="T309" s="17">
        <f t="shared" si="349"/>
        <v>8.1219982343367192E-2</v>
      </c>
      <c r="U309" s="17">
        <f t="shared" si="350"/>
        <v>8.2001064015955208E-2</v>
      </c>
      <c r="V309" s="17">
        <f t="shared" si="351"/>
        <v>9.9815653679013808E-3</v>
      </c>
      <c r="W309" s="17">
        <f t="shared" si="352"/>
        <v>2.6815446892954699E-2</v>
      </c>
      <c r="X309" s="17">
        <f t="shared" si="353"/>
        <v>3.5051504301845782E-2</v>
      </c>
      <c r="Y309" s="17">
        <f t="shared" si="354"/>
        <v>2.2908586210157646E-2</v>
      </c>
      <c r="Z309" s="17">
        <f t="shared" si="355"/>
        <v>2.7596552415395909E-2</v>
      </c>
      <c r="AA309" s="17">
        <f t="shared" si="356"/>
        <v>3.5728917236708437E-2</v>
      </c>
      <c r="AB309" s="17">
        <f t="shared" si="357"/>
        <v>2.3128895010004598E-2</v>
      </c>
      <c r="AC309" s="17">
        <f t="shared" si="358"/>
        <v>1.0557602828091157E-3</v>
      </c>
      <c r="AD309" s="17">
        <f t="shared" si="359"/>
        <v>8.6794073792458553E-3</v>
      </c>
      <c r="AE309" s="17">
        <f t="shared" si="360"/>
        <v>1.1345187954747022E-2</v>
      </c>
      <c r="AF309" s="17">
        <f t="shared" si="361"/>
        <v>7.4148662520620561E-3</v>
      </c>
      <c r="AG309" s="17">
        <f t="shared" si="362"/>
        <v>3.2307525008412126E-3</v>
      </c>
      <c r="AH309" s="17">
        <f t="shared" si="363"/>
        <v>9.0181293599707214E-3</v>
      </c>
      <c r="AI309" s="17">
        <f t="shared" si="364"/>
        <v>1.1675661245009971E-2</v>
      </c>
      <c r="AJ309" s="17">
        <f t="shared" si="365"/>
        <v>7.5581675570836129E-3</v>
      </c>
      <c r="AK309" s="17">
        <f t="shared" si="366"/>
        <v>3.2618222141588844E-3</v>
      </c>
      <c r="AL309" s="17">
        <f t="shared" si="367"/>
        <v>7.1468054313266748E-5</v>
      </c>
      <c r="AM309" s="17">
        <f t="shared" si="368"/>
        <v>2.2474244119257865E-3</v>
      </c>
      <c r="AN309" s="17">
        <f t="shared" si="369"/>
        <v>2.9376950813893347E-3</v>
      </c>
      <c r="AO309" s="17">
        <f t="shared" si="370"/>
        <v>1.919987240822066E-3</v>
      </c>
      <c r="AP309" s="17">
        <f t="shared" si="371"/>
        <v>8.3656311105329364E-4</v>
      </c>
      <c r="AQ309" s="17">
        <f t="shared" si="372"/>
        <v>2.7337597246565056E-4</v>
      </c>
      <c r="AR309" s="17">
        <f t="shared" si="373"/>
        <v>2.3575889025266657E-3</v>
      </c>
      <c r="AS309" s="17">
        <f t="shared" si="374"/>
        <v>3.0523413761482732E-3</v>
      </c>
      <c r="AT309" s="17">
        <f t="shared" si="375"/>
        <v>1.9759144324444748E-3</v>
      </c>
      <c r="AU309" s="17">
        <f t="shared" si="376"/>
        <v>8.5273071023466774E-4</v>
      </c>
      <c r="AV309" s="17">
        <f t="shared" si="377"/>
        <v>2.7600499251291137E-4</v>
      </c>
      <c r="AW309" s="17">
        <f t="shared" si="378"/>
        <v>3.359666008844362E-6</v>
      </c>
      <c r="AX309" s="17">
        <f t="shared" si="379"/>
        <v>4.8495212735738221E-4</v>
      </c>
      <c r="AY309" s="17">
        <f t="shared" si="380"/>
        <v>6.3389961935419244E-4</v>
      </c>
      <c r="AZ309" s="17">
        <f t="shared" si="381"/>
        <v>4.1429731384729564E-4</v>
      </c>
      <c r="BA309" s="17">
        <f t="shared" si="382"/>
        <v>1.8051466301657372E-4</v>
      </c>
      <c r="BB309" s="17">
        <f t="shared" si="383"/>
        <v>5.8989418603853885E-5</v>
      </c>
      <c r="BC309" s="17">
        <f t="shared" si="384"/>
        <v>1.5421468590177494E-5</v>
      </c>
      <c r="BD309" s="17">
        <f t="shared" si="385"/>
        <v>5.1361588893631804E-4</v>
      </c>
      <c r="BE309" s="17">
        <f t="shared" si="386"/>
        <v>6.6497217880833142E-4</v>
      </c>
      <c r="BF309" s="17">
        <f t="shared" si="387"/>
        <v>4.3046565353036171E-4</v>
      </c>
      <c r="BG309" s="17">
        <f t="shared" si="388"/>
        <v>1.8577286366214688E-4</v>
      </c>
      <c r="BH309" s="17">
        <f t="shared" si="389"/>
        <v>6.0129460835370305E-5</v>
      </c>
      <c r="BI309" s="17">
        <f t="shared" si="390"/>
        <v>1.5569774784449464E-5</v>
      </c>
      <c r="BJ309" s="18">
        <f t="shared" si="391"/>
        <v>0.36479019899908377</v>
      </c>
      <c r="BK309" s="18">
        <f t="shared" si="392"/>
        <v>0.26443016009584863</v>
      </c>
      <c r="BL309" s="18">
        <f t="shared" si="393"/>
        <v>0.34300303672176874</v>
      </c>
      <c r="BM309" s="18">
        <f t="shared" si="394"/>
        <v>0.48121820779696622</v>
      </c>
      <c r="BN309" s="18">
        <f t="shared" si="395"/>
        <v>0.51797120048178547</v>
      </c>
    </row>
    <row r="310" spans="1:66" x14ac:dyDescent="0.25">
      <c r="A310" t="s">
        <v>16</v>
      </c>
      <c r="B310" t="s">
        <v>323</v>
      </c>
      <c r="C310" t="s">
        <v>63</v>
      </c>
      <c r="D310" s="15">
        <v>44349</v>
      </c>
      <c r="E310" s="14">
        <f>VLOOKUP(A310,home!$A$2:$E$405,3,FALSE)</f>
        <v>1.6145251396647999</v>
      </c>
      <c r="F310" s="14">
        <f>VLOOKUP(B310,home!$B$2:$E$405,3,FALSE)</f>
        <v>0.62</v>
      </c>
      <c r="G310" s="14">
        <f>VLOOKUP(C310,away!$B$2:$E$405,4,FALSE)</f>
        <v>0.87</v>
      </c>
      <c r="H310" s="14">
        <f>VLOOKUP(A310,away!$A$2:$E$405,3,FALSE)</f>
        <v>1.3296089385474901</v>
      </c>
      <c r="I310" s="14">
        <f>VLOOKUP(C310,away!$B$2:$E$405,3,FALSE)</f>
        <v>1.05</v>
      </c>
      <c r="J310" s="14">
        <f>VLOOKUP(B310,home!$B$2:$E$405,4,FALSE)</f>
        <v>1.28</v>
      </c>
      <c r="K310" s="16">
        <f t="shared" si="396"/>
        <v>0.87087486033519301</v>
      </c>
      <c r="L310" s="16">
        <f t="shared" si="397"/>
        <v>1.7869944134078268</v>
      </c>
      <c r="M310" s="17">
        <f t="shared" si="342"/>
        <v>7.009742115245661E-2</v>
      </c>
      <c r="N310" s="17">
        <f t="shared" si="343"/>
        <v>6.104608185600284E-2</v>
      </c>
      <c r="O310" s="17">
        <f t="shared" si="344"/>
        <v>0.12526369999373557</v>
      </c>
      <c r="P310" s="17">
        <f t="shared" si="345"/>
        <v>0.10908900723711397</v>
      </c>
      <c r="Q310" s="17">
        <f t="shared" si="346"/>
        <v>2.658174900517862E-2</v>
      </c>
      <c r="R310" s="17">
        <f t="shared" si="347"/>
        <v>0.11192276604579979</v>
      </c>
      <c r="S310" s="17">
        <f t="shared" si="348"/>
        <v>4.2442401247888326E-2</v>
      </c>
      <c r="T310" s="17">
        <f t="shared" si="349"/>
        <v>4.7501436970863245E-2</v>
      </c>
      <c r="U310" s="17">
        <f t="shared" si="350"/>
        <v>9.7470723248464355E-2</v>
      </c>
      <c r="V310" s="17">
        <f t="shared" si="351"/>
        <v>7.3389915234644762E-3</v>
      </c>
      <c r="W310" s="17">
        <f t="shared" si="352"/>
        <v>7.7164589841166951E-3</v>
      </c>
      <c r="X310" s="17">
        <f t="shared" si="353"/>
        <v>1.3789269095907167E-2</v>
      </c>
      <c r="Y310" s="17">
        <f t="shared" si="354"/>
        <v>1.2320673419681656E-2</v>
      </c>
      <c r="Z310" s="17">
        <f t="shared" si="355"/>
        <v>6.6668452552331822E-2</v>
      </c>
      <c r="AA310" s="17">
        <f t="shared" si="356"/>
        <v>5.8059879305275411E-2</v>
      </c>
      <c r="AB310" s="17">
        <f t="shared" si="357"/>
        <v>2.5281444640529945E-2</v>
      </c>
      <c r="AC310" s="17">
        <f t="shared" si="358"/>
        <v>7.1383091404593382E-4</v>
      </c>
      <c r="AD310" s="17">
        <f t="shared" si="359"/>
        <v>1.6800175350187179E-3</v>
      </c>
      <c r="AE310" s="17">
        <f t="shared" si="360"/>
        <v>3.0021819495056369E-3</v>
      </c>
      <c r="AF310" s="17">
        <f t="shared" si="361"/>
        <v>2.6824411859001965E-3</v>
      </c>
      <c r="AG310" s="17">
        <f t="shared" si="362"/>
        <v>1.5978358044995726E-3</v>
      </c>
      <c r="AH310" s="17">
        <f t="shared" si="363"/>
        <v>2.9784038065390421E-2</v>
      </c>
      <c r="AI310" s="17">
        <f t="shared" si="364"/>
        <v>2.5938169990414948E-2</v>
      </c>
      <c r="AJ310" s="17">
        <f t="shared" si="365"/>
        <v>1.1294450083876558E-2</v>
      </c>
      <c r="AK310" s="17">
        <f t="shared" si="366"/>
        <v>3.2786842131196023E-3</v>
      </c>
      <c r="AL310" s="17">
        <f t="shared" si="367"/>
        <v>4.443593186064223E-5</v>
      </c>
      <c r="AM310" s="17">
        <f t="shared" si="368"/>
        <v>2.926170072340203E-4</v>
      </c>
      <c r="AN310" s="17">
        <f t="shared" si="369"/>
        <v>5.2290495719531198E-4</v>
      </c>
      <c r="AO310" s="17">
        <f t="shared" si="370"/>
        <v>4.6721411862564075E-4</v>
      </c>
      <c r="AP310" s="17">
        <f t="shared" si="371"/>
        <v>2.7830300661642733E-4</v>
      </c>
      <c r="AQ310" s="17">
        <f t="shared" si="372"/>
        <v>1.243314795145392E-4</v>
      </c>
      <c r="AR310" s="17">
        <f t="shared" si="373"/>
        <v>1.0644781926315745E-2</v>
      </c>
      <c r="AS310" s="17">
        <f t="shared" si="374"/>
        <v>9.2702729733788094E-3</v>
      </c>
      <c r="AT310" s="17">
        <f t="shared" si="375"/>
        <v>4.0366238404801929E-3</v>
      </c>
      <c r="AU310" s="17">
        <f t="shared" si="376"/>
        <v>1.1717980744346329E-3</v>
      </c>
      <c r="AV310" s="17">
        <f t="shared" si="377"/>
        <v>2.5512237110357722E-4</v>
      </c>
      <c r="AW310" s="17">
        <f t="shared" si="378"/>
        <v>1.9209264654808147E-6</v>
      </c>
      <c r="AX310" s="17">
        <f t="shared" si="379"/>
        <v>4.2472132551104921E-5</v>
      </c>
      <c r="AY310" s="17">
        <f t="shared" si="380"/>
        <v>7.5897463594341201E-5</v>
      </c>
      <c r="AZ310" s="17">
        <f t="shared" si="381"/>
        <v>6.7814171717455832E-5</v>
      </c>
      <c r="BA310" s="17">
        <f t="shared" si="382"/>
        <v>4.0394515336324219E-5</v>
      </c>
      <c r="BB310" s="17">
        <f t="shared" si="383"/>
        <v>1.8046193309582032E-5</v>
      </c>
      <c r="BC310" s="17">
        <f t="shared" si="384"/>
        <v>6.4496893255001564E-6</v>
      </c>
      <c r="BD310" s="17">
        <f t="shared" si="385"/>
        <v>3.1703609723784773E-3</v>
      </c>
      <c r="BE310" s="17">
        <f t="shared" si="386"/>
        <v>2.7609876690322527E-3</v>
      </c>
      <c r="BF310" s="17">
        <f t="shared" si="387"/>
        <v>1.2022373753278266E-3</v>
      </c>
      <c r="BG310" s="17">
        <f t="shared" si="388"/>
        <v>3.4899943544279002E-4</v>
      </c>
      <c r="BH310" s="17">
        <f t="shared" si="389"/>
        <v>7.5983708649575226E-5</v>
      </c>
      <c r="BI310" s="17">
        <f t="shared" si="390"/>
        <v>1.3234460331589769E-5</v>
      </c>
      <c r="BJ310" s="18">
        <f t="shared" si="391"/>
        <v>0.17985459054169459</v>
      </c>
      <c r="BK310" s="18">
        <f t="shared" si="392"/>
        <v>0.2298019854704243</v>
      </c>
      <c r="BL310" s="18">
        <f t="shared" si="393"/>
        <v>0.5212442583934821</v>
      </c>
      <c r="BM310" s="18">
        <f t="shared" si="394"/>
        <v>0.49349458513051658</v>
      </c>
      <c r="BN310" s="18">
        <f t="shared" si="395"/>
        <v>0.50400072529028739</v>
      </c>
    </row>
    <row r="311" spans="1:66" x14ac:dyDescent="0.25">
      <c r="A311" t="s">
        <v>69</v>
      </c>
      <c r="B311" t="s">
        <v>351</v>
      </c>
      <c r="C311" t="s">
        <v>324</v>
      </c>
      <c r="D311" s="15">
        <v>44349</v>
      </c>
      <c r="E311" s="14">
        <f>VLOOKUP(A311,home!$A$2:$E$405,3,FALSE)</f>
        <v>1.34666666666667</v>
      </c>
      <c r="F311" s="14">
        <f>VLOOKUP(B311,home!$B$2:$E$405,3,FALSE)</f>
        <v>1.41</v>
      </c>
      <c r="G311" s="14">
        <f>VLOOKUP(C311,away!$B$2:$E$405,4,FALSE)</f>
        <v>0.74</v>
      </c>
      <c r="H311" s="14">
        <f>VLOOKUP(A311,away!$A$2:$E$405,3,FALSE)</f>
        <v>1.3688888888888899</v>
      </c>
      <c r="I311" s="14">
        <f>VLOOKUP(C311,away!$B$2:$E$405,3,FALSE)</f>
        <v>0.93</v>
      </c>
      <c r="J311" s="14">
        <f>VLOOKUP(B311,home!$B$2:$E$405,4,FALSE)</f>
        <v>1.02</v>
      </c>
      <c r="K311" s="16">
        <f t="shared" si="396"/>
        <v>1.4051120000000035</v>
      </c>
      <c r="L311" s="16">
        <f t="shared" si="397"/>
        <v>1.298528000000001</v>
      </c>
      <c r="M311" s="17">
        <f t="shared" si="342"/>
        <v>6.69613293567448E-2</v>
      </c>
      <c r="N311" s="17">
        <f t="shared" si="343"/>
        <v>9.4088167415114637E-2</v>
      </c>
      <c r="O311" s="17">
        <f t="shared" si="344"/>
        <v>8.6951161086955192E-2</v>
      </c>
      <c r="P311" s="17">
        <f t="shared" si="345"/>
        <v>0.12217611985721408</v>
      </c>
      <c r="Q311" s="17">
        <f t="shared" si="346"/>
        <v>6.6102206546493458E-2</v>
      </c>
      <c r="R311" s="17">
        <f t="shared" si="347"/>
        <v>5.6454258651960916E-2</v>
      </c>
      <c r="S311" s="17">
        <f t="shared" si="348"/>
        <v>5.5729942963941445E-2</v>
      </c>
      <c r="T311" s="17">
        <f t="shared" si="349"/>
        <v>8.5835566062405125E-2</v>
      </c>
      <c r="U311" s="17">
        <f t="shared" si="350"/>
        <v>7.9324556282974301E-2</v>
      </c>
      <c r="V311" s="17">
        <f t="shared" si="351"/>
        <v>1.1298176386292588E-2</v>
      </c>
      <c r="W311" s="17">
        <f t="shared" si="352"/>
        <v>3.0960334548318914E-2</v>
      </c>
      <c r="X311" s="17">
        <f t="shared" si="353"/>
        <v>4.0202861300359494E-2</v>
      </c>
      <c r="Y311" s="17">
        <f t="shared" si="354"/>
        <v>2.6102270539316626E-2</v>
      </c>
      <c r="Z311" s="17">
        <f t="shared" si="355"/>
        <v>2.4435811859604518E-2</v>
      </c>
      <c r="AA311" s="17">
        <f t="shared" si="356"/>
        <v>3.433505247367271E-2</v>
      </c>
      <c r="AB311" s="17">
        <f t="shared" si="357"/>
        <v>2.4122297125693668E-2</v>
      </c>
      <c r="AC311" s="17">
        <f t="shared" si="358"/>
        <v>1.2883997428067312E-3</v>
      </c>
      <c r="AD311" s="17">
        <f t="shared" si="359"/>
        <v>1.0875684399464401E-2</v>
      </c>
      <c r="AE311" s="17">
        <f t="shared" si="360"/>
        <v>1.4122380711867721E-2</v>
      </c>
      <c r="AF311" s="17">
        <f t="shared" si="361"/>
        <v>9.1691533905100923E-3</v>
      </c>
      <c r="AG311" s="17">
        <f t="shared" si="362"/>
        <v>3.9688008046240989E-3</v>
      </c>
      <c r="AH311" s="17">
        <f t="shared" si="363"/>
        <v>7.9326464756071385E-3</v>
      </c>
      <c r="AI311" s="17">
        <f t="shared" si="364"/>
        <v>1.1146256754633325E-2</v>
      </c>
      <c r="AJ311" s="17">
        <f t="shared" si="365"/>
        <v>7.8308695605081909E-3</v>
      </c>
      <c r="AK311" s="17">
        <f t="shared" si="366"/>
        <v>3.6677495966349377E-3</v>
      </c>
      <c r="AL311" s="17">
        <f t="shared" si="367"/>
        <v>9.4031395680649427E-5</v>
      </c>
      <c r="AM311" s="17">
        <f t="shared" si="368"/>
        <v>3.0563109315800531E-3</v>
      </c>
      <c r="AN311" s="17">
        <f t="shared" si="369"/>
        <v>3.9687053213627865E-3</v>
      </c>
      <c r="AO311" s="17">
        <f t="shared" si="370"/>
        <v>2.5767374917692902E-3</v>
      </c>
      <c r="AP311" s="17">
        <f t="shared" si="371"/>
        <v>1.1153219272373983E-3</v>
      </c>
      <c r="AQ311" s="17">
        <f t="shared" si="372"/>
        <v>3.6206918788293129E-4</v>
      </c>
      <c r="AR311" s="17">
        <f t="shared" si="373"/>
        <v>2.0601527125354378E-3</v>
      </c>
      <c r="AS311" s="17">
        <f t="shared" si="374"/>
        <v>2.8947452982161009E-3</v>
      </c>
      <c r="AT311" s="17">
        <f t="shared" si="375"/>
        <v>2.0337206777335166E-3</v>
      </c>
      <c r="AU311" s="17">
        <f t="shared" si="376"/>
        <v>9.5253510964383461E-4</v>
      </c>
      <c r="AV311" s="17">
        <f t="shared" si="377"/>
        <v>3.3460462824546787E-4</v>
      </c>
      <c r="AW311" s="17">
        <f t="shared" si="378"/>
        <v>4.7657652141176296E-6</v>
      </c>
      <c r="AX311" s="17">
        <f t="shared" si="379"/>
        <v>7.1574319428238642E-4</v>
      </c>
      <c r="AY311" s="17">
        <f t="shared" si="380"/>
        <v>9.294125785851195E-4</v>
      </c>
      <c r="AZ311" s="17">
        <f t="shared" si="381"/>
        <v>6.0343412842248946E-4</v>
      </c>
      <c r="BA311" s="17">
        <f t="shared" si="382"/>
        <v>2.6119203730406629E-4</v>
      </c>
      <c r="BB311" s="17">
        <f t="shared" si="383"/>
        <v>8.4791293454093716E-5</v>
      </c>
      <c r="BC311" s="17">
        <f t="shared" si="384"/>
        <v>2.2020773741271482E-5</v>
      </c>
      <c r="BD311" s="17">
        <f t="shared" si="385"/>
        <v>4.4586099691720283E-4</v>
      </c>
      <c r="BE311" s="17">
        <f t="shared" si="386"/>
        <v>6.2648463710032623E-4</v>
      </c>
      <c r="BF311" s="17">
        <f t="shared" si="387"/>
        <v>4.4014054070265799E-4</v>
      </c>
      <c r="BG311" s="17">
        <f t="shared" si="388"/>
        <v>2.0614891847593156E-4</v>
      </c>
      <c r="BH311" s="17">
        <f t="shared" si="389"/>
        <v>7.2415579784388485E-5</v>
      </c>
      <c r="BI311" s="17">
        <f t="shared" si="390"/>
        <v>2.0350400028400389E-5</v>
      </c>
      <c r="BJ311" s="18">
        <f t="shared" si="391"/>
        <v>0.39512316458409646</v>
      </c>
      <c r="BK311" s="18">
        <f t="shared" si="392"/>
        <v>0.25847741228126547</v>
      </c>
      <c r="BL311" s="18">
        <f t="shared" si="393"/>
        <v>0.32185200750802367</v>
      </c>
      <c r="BM311" s="18">
        <f t="shared" si="394"/>
        <v>0.50623050650513601</v>
      </c>
      <c r="BN311" s="18">
        <f t="shared" si="395"/>
        <v>0.49273324291448306</v>
      </c>
    </row>
    <row r="312" spans="1:66" x14ac:dyDescent="0.25">
      <c r="A312" t="s">
        <v>69</v>
      </c>
      <c r="B312" t="s">
        <v>75</v>
      </c>
      <c r="C312" t="s">
        <v>73</v>
      </c>
      <c r="D312" s="15">
        <v>44349</v>
      </c>
      <c r="E312" s="14">
        <f>VLOOKUP(A312,home!$A$2:$E$405,3,FALSE)</f>
        <v>1.34666666666667</v>
      </c>
      <c r="F312" s="14">
        <f>VLOOKUP(B312,home!$B$2:$E$405,3,FALSE)</f>
        <v>0.61</v>
      </c>
      <c r="G312" s="14">
        <f>VLOOKUP(C312,away!$B$2:$E$405,4,FALSE)</f>
        <v>0.93</v>
      </c>
      <c r="H312" s="14">
        <f>VLOOKUP(A312,away!$A$2:$E$405,3,FALSE)</f>
        <v>1.3688888888888899</v>
      </c>
      <c r="I312" s="14">
        <f>VLOOKUP(C312,away!$B$2:$E$405,3,FALSE)</f>
        <v>0.87</v>
      </c>
      <c r="J312" s="14">
        <f>VLOOKUP(B312,home!$B$2:$E$405,4,FALSE)</f>
        <v>0.86</v>
      </c>
      <c r="K312" s="16">
        <f t="shared" si="396"/>
        <v>0.76396400000000186</v>
      </c>
      <c r="L312" s="16">
        <f t="shared" si="397"/>
        <v>1.0242026666666675</v>
      </c>
      <c r="M312" s="17">
        <f t="shared" si="342"/>
        <v>0.16726654406881825</v>
      </c>
      <c r="N312" s="17">
        <f t="shared" si="343"/>
        <v>0.12778561807299096</v>
      </c>
      <c r="O312" s="17">
        <f t="shared" si="344"/>
        <v>0.17131484047940132</v>
      </c>
      <c r="P312" s="17">
        <f t="shared" si="345"/>
        <v>0.13087837079200565</v>
      </c>
      <c r="Q312" s="17">
        <f t="shared" si="346"/>
        <v>4.8811805962757353E-2</v>
      </c>
      <c r="R312" s="17">
        <f t="shared" si="347"/>
        <v>8.7730558229288769E-2</v>
      </c>
      <c r="S312" s="17">
        <f t="shared" si="348"/>
        <v>2.5601575073677458E-2</v>
      </c>
      <c r="T312" s="17">
        <f t="shared" si="349"/>
        <v>4.9993181831872027E-2</v>
      </c>
      <c r="U312" s="17">
        <f t="shared" si="350"/>
        <v>6.7022988187080523E-2</v>
      </c>
      <c r="V312" s="17">
        <f t="shared" si="351"/>
        <v>2.2257837725779476E-3</v>
      </c>
      <c r="W312" s="17">
        <f t="shared" si="352"/>
        <v>1.2430154176844017E-2</v>
      </c>
      <c r="X312" s="17">
        <f t="shared" si="353"/>
        <v>1.2730997055001459E-2</v>
      </c>
      <c r="Y312" s="17">
        <f t="shared" si="354"/>
        <v>6.519560566528991E-3</v>
      </c>
      <c r="Z312" s="17">
        <f t="shared" si="355"/>
        <v>2.9951290562197641E-2</v>
      </c>
      <c r="AA312" s="17">
        <f t="shared" si="356"/>
        <v>2.2881707743058814E-2</v>
      </c>
      <c r="AB312" s="17">
        <f t="shared" si="357"/>
        <v>8.7404004871091141E-3</v>
      </c>
      <c r="AC312" s="17">
        <f t="shared" si="358"/>
        <v>1.088483337746974E-4</v>
      </c>
      <c r="AD312" s="17">
        <f t="shared" si="359"/>
        <v>2.3740475763896216E-3</v>
      </c>
      <c r="AE312" s="17">
        <f t="shared" si="360"/>
        <v>2.4315058585317895E-3</v>
      </c>
      <c r="AF312" s="17">
        <f t="shared" si="361"/>
        <v>1.2451773921619415E-3</v>
      </c>
      <c r="AG312" s="17">
        <f t="shared" si="362"/>
        <v>4.2510466850843582E-4</v>
      </c>
      <c r="AH312" s="17">
        <f t="shared" si="363"/>
        <v>7.6690479159777529E-3</v>
      </c>
      <c r="AI312" s="17">
        <f t="shared" si="364"/>
        <v>5.8588765220820415E-3</v>
      </c>
      <c r="AJ312" s="17">
        <f t="shared" si="365"/>
        <v>2.237985371657948E-3</v>
      </c>
      <c r="AK312" s="17">
        <f t="shared" si="366"/>
        <v>5.6991341882443229E-4</v>
      </c>
      <c r="AL312" s="17">
        <f t="shared" si="367"/>
        <v>3.4067524183427088E-6</v>
      </c>
      <c r="AM312" s="17">
        <f t="shared" si="368"/>
        <v>3.6273737652978513E-4</v>
      </c>
      <c r="AN312" s="17">
        <f t="shared" si="369"/>
        <v>3.71516588341477E-4</v>
      </c>
      <c r="AO312" s="17">
        <f t="shared" si="370"/>
        <v>1.9025414024512159E-4</v>
      </c>
      <c r="AP312" s="17">
        <f t="shared" si="371"/>
        <v>6.4952932594475912E-5</v>
      </c>
      <c r="AQ312" s="17">
        <f t="shared" si="372"/>
        <v>1.6631241692770629E-5</v>
      </c>
      <c r="AR312" s="17">
        <f t="shared" si="373"/>
        <v>1.570931865267773E-3</v>
      </c>
      <c r="AS312" s="17">
        <f t="shared" si="374"/>
        <v>1.2001353915174319E-3</v>
      </c>
      <c r="AT312" s="17">
        <f t="shared" si="375"/>
        <v>4.5843011712261278E-4</v>
      </c>
      <c r="AU312" s="17">
        <f t="shared" si="376"/>
        <v>1.167413686658202E-4</v>
      </c>
      <c r="AV312" s="17">
        <f t="shared" si="377"/>
        <v>2.2296550742853721E-5</v>
      </c>
      <c r="AW312" s="17">
        <f t="shared" si="378"/>
        <v>7.4045192806653769E-8</v>
      </c>
      <c r="AX312" s="17">
        <f t="shared" si="379"/>
        <v>4.618638285386689E-5</v>
      </c>
      <c r="AY312" s="17">
        <f t="shared" si="380"/>
        <v>4.730421648261812E-5</v>
      </c>
      <c r="AZ312" s="17">
        <f t="shared" si="381"/>
        <v>2.4224552333037397E-5</v>
      </c>
      <c r="BA312" s="17">
        <f t="shared" si="382"/>
        <v>8.2702836994343827E-6</v>
      </c>
      <c r="BB312" s="17">
        <f t="shared" si="383"/>
        <v>2.1176116547626413E-6</v>
      </c>
      <c r="BC312" s="17">
        <f t="shared" si="384"/>
        <v>4.3377270075446246E-7</v>
      </c>
      <c r="BD312" s="17">
        <f t="shared" si="385"/>
        <v>2.6815876759314909E-4</v>
      </c>
      <c r="BE312" s="17">
        <f t="shared" si="386"/>
        <v>2.0486364472553306E-4</v>
      </c>
      <c r="BF312" s="17">
        <f t="shared" si="387"/>
        <v>7.8254224739548762E-5</v>
      </c>
      <c r="BG312" s="17">
        <f t="shared" si="388"/>
        <v>1.992780351630826E-5</v>
      </c>
      <c r="BH312" s="17">
        <f t="shared" si="389"/>
        <v>3.8060311213832398E-6</v>
      </c>
      <c r="BI312" s="17">
        <f t="shared" si="390"/>
        <v>5.8153415192328663E-7</v>
      </c>
      <c r="BJ312" s="18">
        <f t="shared" si="391"/>
        <v>0.26588178226071474</v>
      </c>
      <c r="BK312" s="18">
        <f t="shared" si="392"/>
        <v>0.32613183300975496</v>
      </c>
      <c r="BL312" s="18">
        <f t="shared" si="393"/>
        <v>0.37797044565364513</v>
      </c>
      <c r="BM312" s="18">
        <f t="shared" si="394"/>
        <v>0.2661003837097603</v>
      </c>
      <c r="BN312" s="18">
        <f t="shared" si="395"/>
        <v>0.73378773760526228</v>
      </c>
    </row>
    <row r="313" spans="1:66" x14ac:dyDescent="0.25">
      <c r="A313" t="s">
        <v>69</v>
      </c>
      <c r="B313" t="s">
        <v>325</v>
      </c>
      <c r="C313" t="s">
        <v>79</v>
      </c>
      <c r="D313" s="15">
        <v>44349</v>
      </c>
      <c r="E313" s="14">
        <f>VLOOKUP(A313,home!$A$2:$E$405,3,FALSE)</f>
        <v>1.34666666666667</v>
      </c>
      <c r="F313" s="14">
        <f>VLOOKUP(B313,home!$B$2:$E$405,3,FALSE)</f>
        <v>0.93</v>
      </c>
      <c r="G313" s="14">
        <f>VLOOKUP(C313,away!$B$2:$E$405,4,FALSE)</f>
        <v>1.62</v>
      </c>
      <c r="H313" s="14">
        <f>VLOOKUP(A313,away!$A$2:$E$405,3,FALSE)</f>
        <v>1.3688888888888899</v>
      </c>
      <c r="I313" s="14">
        <f>VLOOKUP(C313,away!$B$2:$E$405,3,FALSE)</f>
        <v>0.95</v>
      </c>
      <c r="J313" s="14">
        <f>VLOOKUP(B313,home!$B$2:$E$405,4,FALSE)</f>
        <v>1.28</v>
      </c>
      <c r="K313" s="16">
        <f t="shared" si="396"/>
        <v>2.0288880000000051</v>
      </c>
      <c r="L313" s="16">
        <f t="shared" si="397"/>
        <v>1.6645688888888901</v>
      </c>
      <c r="M313" s="17">
        <f t="shared" si="342"/>
        <v>2.4885825642819517E-2</v>
      </c>
      <c r="N313" s="17">
        <f t="shared" si="343"/>
        <v>5.0490553016808937E-2</v>
      </c>
      <c r="O313" s="17">
        <f t="shared" si="344"/>
        <v>4.1424171139350721E-2</v>
      </c>
      <c r="P313" s="17">
        <f t="shared" si="345"/>
        <v>8.4045003734575227E-2</v>
      </c>
      <c r="Q313" s="17">
        <f t="shared" si="346"/>
        <v>5.1219838564583869E-2</v>
      </c>
      <c r="R313" s="17">
        <f t="shared" si="347"/>
        <v>3.4476693263286146E-2</v>
      </c>
      <c r="S313" s="17">
        <f t="shared" si="348"/>
        <v>7.0959697642007602E-2</v>
      </c>
      <c r="T313" s="17">
        <f t="shared" si="349"/>
        <v>8.5258949768517681E-2</v>
      </c>
      <c r="U313" s="17">
        <f t="shared" si="350"/>
        <v>6.9949349241562278E-2</v>
      </c>
      <c r="V313" s="17">
        <f t="shared" si="351"/>
        <v>2.6627420314251766E-2</v>
      </c>
      <c r="W313" s="17">
        <f t="shared" si="352"/>
        <v>3.4639771941873905E-2</v>
      </c>
      <c r="X313" s="17">
        <f t="shared" si="353"/>
        <v>5.7660286692649582E-2</v>
      </c>
      <c r="Y313" s="17">
        <f t="shared" si="354"/>
        <v>4.7989759676499301E-2</v>
      </c>
      <c r="Z313" s="17">
        <f t="shared" si="355"/>
        <v>1.9129610332610431E-2</v>
      </c>
      <c r="AA313" s="17">
        <f t="shared" si="356"/>
        <v>3.8811836848509411E-2</v>
      </c>
      <c r="AB313" s="17">
        <f t="shared" si="357"/>
        <v>3.9372435019949394E-2</v>
      </c>
      <c r="AC313" s="17">
        <f t="shared" si="358"/>
        <v>5.620422424077556E-3</v>
      </c>
      <c r="AD313" s="17">
        <f t="shared" si="359"/>
        <v>1.7570054403901206E-2</v>
      </c>
      <c r="AE313" s="17">
        <f t="shared" si="360"/>
        <v>2.9246565936819173E-2</v>
      </c>
      <c r="AF313" s="17">
        <f t="shared" si="361"/>
        <v>2.4341461882633385E-2</v>
      </c>
      <c r="AG313" s="17">
        <f t="shared" si="362"/>
        <v>1.350601338663544E-2</v>
      </c>
      <c r="AH313" s="17">
        <f t="shared" si="363"/>
        <v>7.9606385540576911E-3</v>
      </c>
      <c r="AI313" s="17">
        <f t="shared" si="364"/>
        <v>1.6151244034665044E-2</v>
      </c>
      <c r="AJ313" s="17">
        <f t="shared" si="365"/>
        <v>1.638453260350179E-2</v>
      </c>
      <c r="AK313" s="17">
        <f t="shared" si="366"/>
        <v>1.1080793861617876E-2</v>
      </c>
      <c r="AL313" s="17">
        <f t="shared" si="367"/>
        <v>7.5925698492191229E-4</v>
      </c>
      <c r="AM313" s="17">
        <f t="shared" si="368"/>
        <v>7.1295345078844835E-3</v>
      </c>
      <c r="AN313" s="17">
        <f t="shared" si="369"/>
        <v>1.1867601334084271E-2</v>
      </c>
      <c r="AO313" s="17">
        <f t="shared" si="370"/>
        <v>9.8772199832264859E-3</v>
      </c>
      <c r="AP313" s="17">
        <f t="shared" si="371"/>
        <v>5.4804376975968174E-3</v>
      </c>
      <c r="AQ313" s="17">
        <f t="shared" si="372"/>
        <v>2.2806415222283798E-3</v>
      </c>
      <c r="AR313" s="17">
        <f t="shared" si="373"/>
        <v>2.6502062545547748E-3</v>
      </c>
      <c r="AS313" s="17">
        <f t="shared" si="374"/>
        <v>5.3769716673911418E-3</v>
      </c>
      <c r="AT313" s="17">
        <f t="shared" si="375"/>
        <v>5.4546366461549547E-3</v>
      </c>
      <c r="AU313" s="17">
        <f t="shared" si="376"/>
        <v>3.688948945248021E-3</v>
      </c>
      <c r="AV313" s="17">
        <f t="shared" si="377"/>
        <v>1.8711160619065961E-3</v>
      </c>
      <c r="AW313" s="17">
        <f t="shared" si="378"/>
        <v>7.1227244252232021E-5</v>
      </c>
      <c r="AX313" s="17">
        <f t="shared" si="379"/>
        <v>2.4108378347721254E-3</v>
      </c>
      <c r="AY313" s="17">
        <f t="shared" si="380"/>
        <v>4.0130056559179337E-3</v>
      </c>
      <c r="AZ313" s="17">
        <f t="shared" si="381"/>
        <v>3.3399621828880746E-3</v>
      </c>
      <c r="BA313" s="17">
        <f t="shared" si="382"/>
        <v>1.8531990465669712E-3</v>
      </c>
      <c r="BB313" s="17">
        <f t="shared" si="383"/>
        <v>7.7119436945848323E-4</v>
      </c>
      <c r="BC313" s="17">
        <f t="shared" si="384"/>
        <v>2.5674123093737513E-4</v>
      </c>
      <c r="BD313" s="17">
        <f t="shared" si="385"/>
        <v>7.3524181341177075E-4</v>
      </c>
      <c r="BE313" s="17">
        <f t="shared" si="386"/>
        <v>1.4917232923293848E-3</v>
      </c>
      <c r="BF313" s="17">
        <f t="shared" si="387"/>
        <v>1.5132697435637945E-3</v>
      </c>
      <c r="BG313" s="17">
        <f t="shared" si="388"/>
        <v>1.0234182744932228E-3</v>
      </c>
      <c r="BH313" s="17">
        <f t="shared" si="389"/>
        <v>5.1910026402500259E-4</v>
      </c>
      <c r="BI313" s="17">
        <f t="shared" si="390"/>
        <v>2.1063925929543252E-4</v>
      </c>
      <c r="BJ313" s="18">
        <f t="shared" si="391"/>
        <v>0.46120363063648395</v>
      </c>
      <c r="BK313" s="18">
        <f t="shared" si="392"/>
        <v>0.21691063239857153</v>
      </c>
      <c r="BL313" s="18">
        <f t="shared" si="393"/>
        <v>0.30014696678887448</v>
      </c>
      <c r="BM313" s="18">
        <f t="shared" si="394"/>
        <v>0.70690697638345035</v>
      </c>
      <c r="BN313" s="18">
        <f t="shared" si="395"/>
        <v>0.28654208536142445</v>
      </c>
    </row>
    <row r="314" spans="1:66" x14ac:dyDescent="0.25">
      <c r="A314" t="s">
        <v>69</v>
      </c>
      <c r="B314" t="s">
        <v>76</v>
      </c>
      <c r="C314" t="s">
        <v>74</v>
      </c>
      <c r="D314" s="15">
        <v>44349</v>
      </c>
      <c r="E314" s="14">
        <f>VLOOKUP(A314,home!$A$2:$E$405,3,FALSE)</f>
        <v>1.34666666666667</v>
      </c>
      <c r="F314" s="14">
        <f>VLOOKUP(B314,home!$B$2:$E$405,3,FALSE)</f>
        <v>0.43</v>
      </c>
      <c r="G314" s="14">
        <f>VLOOKUP(C314,away!$B$2:$E$405,4,FALSE)</f>
        <v>0.87</v>
      </c>
      <c r="H314" s="14">
        <f>VLOOKUP(A314,away!$A$2:$E$405,3,FALSE)</f>
        <v>1.3688888888888899</v>
      </c>
      <c r="I314" s="14">
        <f>VLOOKUP(C314,away!$B$2:$E$405,3,FALSE)</f>
        <v>1.1100000000000001</v>
      </c>
      <c r="J314" s="14">
        <f>VLOOKUP(B314,home!$B$2:$E$405,4,FALSE)</f>
        <v>1.03</v>
      </c>
      <c r="K314" s="16">
        <f t="shared" si="396"/>
        <v>0.50378800000000123</v>
      </c>
      <c r="L314" s="16">
        <f t="shared" si="397"/>
        <v>1.5650506666666679</v>
      </c>
      <c r="M314" s="17">
        <f t="shared" si="342"/>
        <v>0.1263324105855487</v>
      </c>
      <c r="N314" s="17">
        <f t="shared" si="343"/>
        <v>6.3644752464072557E-2</v>
      </c>
      <c r="O314" s="17">
        <f t="shared" si="344"/>
        <v>0.1977166234085202</v>
      </c>
      <c r="P314" s="17">
        <f t="shared" si="345"/>
        <v>9.9607262273731803E-2</v>
      </c>
      <c r="Q314" s="17">
        <f t="shared" si="346"/>
        <v>1.6031731277185129E-2</v>
      </c>
      <c r="R314" s="17">
        <f t="shared" si="347"/>
        <v>0.15471826663829355</v>
      </c>
      <c r="S314" s="17">
        <f t="shared" si="348"/>
        <v>1.9633929748671598E-2</v>
      </c>
      <c r="T314" s="17">
        <f t="shared" si="349"/>
        <v>2.5090471723179457E-2</v>
      </c>
      <c r="U314" s="17">
        <f t="shared" si="350"/>
        <v>7.7945206113172807E-2</v>
      </c>
      <c r="V314" s="17">
        <f t="shared" si="351"/>
        <v>1.7200494938317474E-3</v>
      </c>
      <c r="W314" s="17">
        <f t="shared" si="352"/>
        <v>2.6921979455568545E-3</v>
      </c>
      <c r="X314" s="17">
        <f t="shared" si="353"/>
        <v>4.2134261894923889E-3</v>
      </c>
      <c r="Y314" s="17">
        <f t="shared" si="354"/>
        <v>3.2971127334079308E-3</v>
      </c>
      <c r="Z314" s="17">
        <f t="shared" si="355"/>
        <v>8.0713975449257541E-2</v>
      </c>
      <c r="AA314" s="17">
        <f t="shared" si="356"/>
        <v>4.0662732263630652E-2</v>
      </c>
      <c r="AB314" s="17">
        <f t="shared" si="357"/>
        <v>1.0242698280815005E-2</v>
      </c>
      <c r="AC314" s="17">
        <f t="shared" si="358"/>
        <v>8.4761216590119927E-5</v>
      </c>
      <c r="AD314" s="17">
        <f t="shared" si="359"/>
        <v>3.3907425464904987E-4</v>
      </c>
      <c r="AE314" s="17">
        <f t="shared" si="360"/>
        <v>5.3066838828799907E-4</v>
      </c>
      <c r="AF314" s="17">
        <f t="shared" si="361"/>
        <v>4.1526145743452959E-4</v>
      </c>
      <c r="AG314" s="17">
        <f t="shared" si="362"/>
        <v>2.1663507359962757E-4</v>
      </c>
      <c r="AH314" s="17">
        <f t="shared" si="363"/>
        <v>3.158036527154439E-2</v>
      </c>
      <c r="AI314" s="17">
        <f t="shared" si="364"/>
        <v>1.590980905942084E-2</v>
      </c>
      <c r="AJ314" s="17">
        <f t="shared" si="365"/>
        <v>4.0075854432137627E-3</v>
      </c>
      <c r="AK314" s="17">
        <f t="shared" si="366"/>
        <v>6.7299115175526011E-4</v>
      </c>
      <c r="AL314" s="17">
        <f t="shared" si="367"/>
        <v>2.6732119469264546E-6</v>
      </c>
      <c r="AM314" s="17">
        <f t="shared" si="368"/>
        <v>3.4164308120227202E-5</v>
      </c>
      <c r="AN314" s="17">
        <f t="shared" si="369"/>
        <v>5.3468873199767034E-5</v>
      </c>
      <c r="AO314" s="17">
        <f t="shared" si="370"/>
        <v>4.1840747823605469E-5</v>
      </c>
      <c r="AP314" s="17">
        <f t="shared" si="371"/>
        <v>2.1827630091721894E-5</v>
      </c>
      <c r="AQ314" s="17">
        <f t="shared" si="372"/>
        <v>8.5403367567006904E-6</v>
      </c>
      <c r="AR314" s="17">
        <f t="shared" si="373"/>
        <v>9.8849743443614919E-3</v>
      </c>
      <c r="AS314" s="17">
        <f t="shared" si="374"/>
        <v>4.9799314549971996E-3</v>
      </c>
      <c r="AT314" s="17">
        <f t="shared" si="375"/>
        <v>1.2544148539250675E-3</v>
      </c>
      <c r="AU314" s="17">
        <f t="shared" si="376"/>
        <v>2.1065305014306783E-4</v>
      </c>
      <c r="AV314" s="17">
        <f t="shared" si="377"/>
        <v>2.6531119706369024E-5</v>
      </c>
      <c r="AW314" s="17">
        <f t="shared" si="378"/>
        <v>5.8547332539566143E-8</v>
      </c>
      <c r="AX314" s="17">
        <f t="shared" si="379"/>
        <v>2.8685947432121763E-6</v>
      </c>
      <c r="AY314" s="17">
        <f t="shared" si="380"/>
        <v>4.4894961152607154E-6</v>
      </c>
      <c r="AZ314" s="17">
        <f t="shared" si="381"/>
        <v>3.5131444440930997E-6</v>
      </c>
      <c r="BA314" s="17">
        <f t="shared" si="382"/>
        <v>1.8327496847747356E-6</v>
      </c>
      <c r="BB314" s="17">
        <f t="shared" si="383"/>
        <v>7.1708652899745618E-7</v>
      </c>
      <c r="BC314" s="17">
        <f t="shared" si="384"/>
        <v>2.2445535005303128E-7</v>
      </c>
      <c r="BD314" s="17">
        <f t="shared" si="385"/>
        <v>2.5784142812709764E-3</v>
      </c>
      <c r="BE314" s="17">
        <f t="shared" si="386"/>
        <v>1.2989741739329458E-3</v>
      </c>
      <c r="BF314" s="17">
        <f t="shared" si="387"/>
        <v>3.2720380056866624E-4</v>
      </c>
      <c r="BG314" s="17">
        <f t="shared" si="388"/>
        <v>5.4947116093629211E-5</v>
      </c>
      <c r="BH314" s="17">
        <f t="shared" si="389"/>
        <v>6.9204244306443335E-6</v>
      </c>
      <c r="BI314" s="17">
        <f t="shared" si="390"/>
        <v>6.9728535661309135E-7</v>
      </c>
      <c r="BJ314" s="18">
        <f t="shared" si="391"/>
        <v>0.11664481892972396</v>
      </c>
      <c r="BK314" s="18">
        <f t="shared" si="392"/>
        <v>0.24738557602643615</v>
      </c>
      <c r="BL314" s="18">
        <f t="shared" si="393"/>
        <v>0.55407993953515322</v>
      </c>
      <c r="BM314" s="18">
        <f t="shared" si="394"/>
        <v>0.34076883234443611</v>
      </c>
      <c r="BN314" s="18">
        <f t="shared" si="395"/>
        <v>0.65805104664735192</v>
      </c>
    </row>
    <row r="315" spans="1:66" x14ac:dyDescent="0.25">
      <c r="A315" t="s">
        <v>69</v>
      </c>
      <c r="B315" t="s">
        <v>261</v>
      </c>
      <c r="C315" t="s">
        <v>381</v>
      </c>
      <c r="D315" s="15">
        <v>44349</v>
      </c>
      <c r="E315" s="14">
        <f>VLOOKUP(A315,home!$A$2:$E$405,3,FALSE)</f>
        <v>1.34666666666667</v>
      </c>
      <c r="F315" s="14">
        <f>VLOOKUP(B315,home!$B$2:$E$405,3,FALSE)</f>
        <v>1.55</v>
      </c>
      <c r="G315" s="14">
        <f>VLOOKUP(C315,away!$B$2:$E$405,4,FALSE)</f>
        <v>0.88</v>
      </c>
      <c r="H315" s="14">
        <f>VLOOKUP(A315,away!$A$2:$E$405,3,FALSE)</f>
        <v>1.3688888888888899</v>
      </c>
      <c r="I315" s="14">
        <f>VLOOKUP(C315,away!$B$2:$E$405,3,FALSE)</f>
        <v>1.22</v>
      </c>
      <c r="J315" s="14">
        <f>VLOOKUP(B315,home!$B$2:$E$405,4,FALSE)</f>
        <v>1.1000000000000001</v>
      </c>
      <c r="K315" s="16">
        <f t="shared" si="396"/>
        <v>1.8368533333333377</v>
      </c>
      <c r="L315" s="16">
        <f t="shared" si="397"/>
        <v>1.8370488888888905</v>
      </c>
      <c r="M315" s="17">
        <f t="shared" si="342"/>
        <v>2.5377248816866097E-2</v>
      </c>
      <c r="N315" s="17">
        <f t="shared" si="343"/>
        <v>4.6614284080089982E-2</v>
      </c>
      <c r="O315" s="17">
        <f t="shared" si="344"/>
        <v>4.6619246742080768E-2</v>
      </c>
      <c r="P315" s="17">
        <f t="shared" si="345"/>
        <v>8.5632718775680391E-2</v>
      </c>
      <c r="Q315" s="17">
        <f t="shared" si="346"/>
        <v>4.2811801546730227E-2</v>
      </c>
      <c r="R315" s="17">
        <f t="shared" si="347"/>
        <v>4.2820917714188257E-2</v>
      </c>
      <c r="S315" s="17">
        <f t="shared" si="348"/>
        <v>7.223953409836506E-2</v>
      </c>
      <c r="T315" s="17">
        <f t="shared" si="349"/>
        <v>7.8647372462752427E-2</v>
      </c>
      <c r="U315" s="17">
        <f t="shared" si="350"/>
        <v>7.8655745439699262E-2</v>
      </c>
      <c r="V315" s="17">
        <f t="shared" si="351"/>
        <v>2.7084924035579969E-2</v>
      </c>
      <c r="W315" s="17">
        <f t="shared" si="352"/>
        <v>2.6213000125705582E-2</v>
      </c>
      <c r="X315" s="17">
        <f t="shared" si="353"/>
        <v>4.8154562755371777E-2</v>
      </c>
      <c r="Y315" s="17">
        <f t="shared" si="354"/>
        <v>4.4231143002343043E-2</v>
      </c>
      <c r="Z315" s="17">
        <f t="shared" si="355"/>
        <v>2.6221373102684048E-2</v>
      </c>
      <c r="AA315" s="17">
        <f t="shared" si="356"/>
        <v>4.8164816588242308E-2</v>
      </c>
      <c r="AB315" s="17">
        <f t="shared" si="357"/>
        <v>4.4235851949750875E-2</v>
      </c>
      <c r="AC315" s="17">
        <f t="shared" si="358"/>
        <v>5.7121924931092492E-3</v>
      </c>
      <c r="AD315" s="17">
        <f t="shared" si="359"/>
        <v>1.2037359164392386E-2</v>
      </c>
      <c r="AE315" s="17">
        <f t="shared" si="360"/>
        <v>2.2113217278103531E-2</v>
      </c>
      <c r="AF315" s="17">
        <f t="shared" si="361"/>
        <v>2.031153061524936E-2</v>
      </c>
      <c r="AG315" s="17">
        <f t="shared" si="362"/>
        <v>1.2437758249458837E-2</v>
      </c>
      <c r="AH315" s="17">
        <f t="shared" si="363"/>
        <v>1.2042486080856696E-2</v>
      </c>
      <c r="AI315" s="17">
        <f t="shared" si="364"/>
        <v>2.2120280699241941E-2</v>
      </c>
      <c r="AJ315" s="17">
        <f t="shared" si="365"/>
        <v>2.0315855668335832E-2</v>
      </c>
      <c r="AK315" s="17">
        <f t="shared" si="366"/>
        <v>1.2439082401300551E-2</v>
      </c>
      <c r="AL315" s="17">
        <f t="shared" si="367"/>
        <v>7.710064662799531E-4</v>
      </c>
      <c r="AM315" s="17">
        <f t="shared" si="368"/>
        <v>4.4221726611289452E-3</v>
      </c>
      <c r="AN315" s="17">
        <f t="shared" si="369"/>
        <v>8.1237473736017543E-3</v>
      </c>
      <c r="AO315" s="17">
        <f t="shared" si="370"/>
        <v>7.4618605431445743E-3</v>
      </c>
      <c r="AP315" s="17">
        <f t="shared" si="371"/>
        <v>4.5692675399425309E-3</v>
      </c>
      <c r="AQ315" s="17">
        <f t="shared" si="372"/>
        <v>2.0984919643218759E-3</v>
      </c>
      <c r="AR315" s="17">
        <f t="shared" si="373"/>
        <v>4.424527134859543E-3</v>
      </c>
      <c r="AS315" s="17">
        <f t="shared" si="374"/>
        <v>8.1272074160905518E-3</v>
      </c>
      <c r="AT315" s="17">
        <f t="shared" si="375"/>
        <v>7.4642440164686789E-3</v>
      </c>
      <c r="AU315" s="17">
        <f t="shared" si="376"/>
        <v>4.5702405008213043E-3</v>
      </c>
      <c r="AV315" s="17">
        <f t="shared" si="377"/>
        <v>2.0987153745171605E-3</v>
      </c>
      <c r="AW315" s="17">
        <f t="shared" si="378"/>
        <v>7.2268778553093217E-5</v>
      </c>
      <c r="AX315" s="17">
        <f t="shared" si="379"/>
        <v>1.3538137655283761E-3</v>
      </c>
      <c r="AY315" s="17">
        <f t="shared" si="380"/>
        <v>2.4870220737263876E-3</v>
      </c>
      <c r="AZ315" s="17">
        <f t="shared" si="381"/>
        <v>2.2843905685906028E-3</v>
      </c>
      <c r="BA315" s="17">
        <f t="shared" si="382"/>
        <v>1.3988457186058757E-3</v>
      </c>
      <c r="BB315" s="17">
        <f t="shared" si="383"/>
        <v>6.4243699327297659E-4</v>
      </c>
      <c r="BC315" s="17">
        <f t="shared" si="384"/>
        <v>2.3603763293464819E-4</v>
      </c>
      <c r="BD315" s="17">
        <f t="shared" si="385"/>
        <v>1.3546787761587451E-3</v>
      </c>
      <c r="BE315" s="17">
        <f t="shared" si="386"/>
        <v>2.4883462255831171E-3</v>
      </c>
      <c r="BF315" s="17">
        <f t="shared" si="387"/>
        <v>2.28536352947489E-3</v>
      </c>
      <c r="BG315" s="17">
        <f t="shared" si="388"/>
        <v>1.3992925389981307E-3</v>
      </c>
      <c r="BH315" s="17">
        <f t="shared" si="389"/>
        <v>6.4257379114179706E-4</v>
      </c>
      <c r="BI315" s="17">
        <f t="shared" si="390"/>
        <v>2.3606276203428966E-4</v>
      </c>
      <c r="BJ315" s="18">
        <f t="shared" si="391"/>
        <v>0.38865011611499578</v>
      </c>
      <c r="BK315" s="18">
        <f t="shared" si="392"/>
        <v>0.21930464675960709</v>
      </c>
      <c r="BL315" s="18">
        <f t="shared" si="393"/>
        <v>0.36250553534984464</v>
      </c>
      <c r="BM315" s="18">
        <f t="shared" si="394"/>
        <v>0.70439070035632245</v>
      </c>
      <c r="BN315" s="18">
        <f t="shared" si="395"/>
        <v>0.28987621767563571</v>
      </c>
    </row>
    <row r="316" spans="1:66" x14ac:dyDescent="0.25">
      <c r="A316" t="s">
        <v>80</v>
      </c>
      <c r="B316" t="s">
        <v>369</v>
      </c>
      <c r="C316" t="s">
        <v>95</v>
      </c>
      <c r="D316" s="15">
        <v>44349</v>
      </c>
      <c r="E316" s="14">
        <f>VLOOKUP(A316,home!$A$2:$E$405,3,FALSE)</f>
        <v>1.18844984802432</v>
      </c>
      <c r="F316" s="14">
        <f>VLOOKUP(B316,home!$B$2:$E$405,3,FALSE)</f>
        <v>0.9</v>
      </c>
      <c r="G316" s="14">
        <f>VLOOKUP(C316,away!$B$2:$E$405,4,FALSE)</f>
        <v>0.54</v>
      </c>
      <c r="H316" s="14">
        <f>VLOOKUP(A316,away!$A$2:$E$405,3,FALSE)</f>
        <v>1.02431610942249</v>
      </c>
      <c r="I316" s="14">
        <f>VLOOKUP(C316,away!$B$2:$E$405,3,FALSE)</f>
        <v>0.42</v>
      </c>
      <c r="J316" s="14">
        <f>VLOOKUP(B316,home!$B$2:$E$405,4,FALSE)</f>
        <v>1.05</v>
      </c>
      <c r="K316" s="16">
        <f t="shared" si="396"/>
        <v>0.57758662613981959</v>
      </c>
      <c r="L316" s="16">
        <f t="shared" si="397"/>
        <v>0.4517234042553181</v>
      </c>
      <c r="M316" s="17">
        <f t="shared" si="342"/>
        <v>0.35725336951823161</v>
      </c>
      <c r="N316" s="17">
        <f t="shared" si="343"/>
        <v>0.20634476837711765</v>
      </c>
      <c r="O316" s="17">
        <f t="shared" si="344"/>
        <v>0.16137970826045861</v>
      </c>
      <c r="P316" s="17">
        <f t="shared" si="345"/>
        <v>9.3210761221586669E-2</v>
      </c>
      <c r="Q316" s="17">
        <f t="shared" si="346"/>
        <v>5.9590989294270959E-2</v>
      </c>
      <c r="R316" s="17">
        <f t="shared" si="347"/>
        <v>3.6449495596572221E-2</v>
      </c>
      <c r="S316" s="17">
        <f t="shared" si="348"/>
        <v>6.0798908763436185E-3</v>
      </c>
      <c r="T316" s="17">
        <f t="shared" si="349"/>
        <v>2.6918644546950286E-2</v>
      </c>
      <c r="U316" s="17">
        <f t="shared" si="350"/>
        <v>2.105274118612236E-2</v>
      </c>
      <c r="V316" s="17">
        <f t="shared" si="351"/>
        <v>1.7625562916077009E-4</v>
      </c>
      <c r="W316" s="17">
        <f t="shared" si="352"/>
        <v>1.1472986151604025E-2</v>
      </c>
      <c r="X316" s="17">
        <f t="shared" si="353"/>
        <v>5.18261636137669E-3</v>
      </c>
      <c r="Y316" s="17">
        <f t="shared" si="354"/>
        <v>1.1705545528551942E-3</v>
      </c>
      <c r="Z316" s="17">
        <f t="shared" si="355"/>
        <v>5.4883634114242796E-3</v>
      </c>
      <c r="AA316" s="17">
        <f t="shared" si="356"/>
        <v>3.1700053058337802E-3</v>
      </c>
      <c r="AB316" s="17">
        <f t="shared" si="357"/>
        <v>9.1547633472092993E-4</v>
      </c>
      <c r="AC316" s="17">
        <f t="shared" si="358"/>
        <v>2.8741718702716547E-6</v>
      </c>
      <c r="AD316" s="17">
        <f t="shared" si="359"/>
        <v>1.6566608407634598E-3</v>
      </c>
      <c r="AE316" s="17">
        <f t="shared" si="360"/>
        <v>7.4835247468614736E-4</v>
      </c>
      <c r="AF316" s="17">
        <f t="shared" si="361"/>
        <v>1.6902416372405912E-4</v>
      </c>
      <c r="AG316" s="17">
        <f t="shared" si="362"/>
        <v>2.5450723546280086E-5</v>
      </c>
      <c r="AH316" s="17">
        <f t="shared" si="363"/>
        <v>6.1980555099972639E-4</v>
      </c>
      <c r="AI316" s="17">
        <f t="shared" si="364"/>
        <v>3.579913970646638E-4</v>
      </c>
      <c r="AJ316" s="17">
        <f t="shared" si="365"/>
        <v>1.0338552160882985E-4</v>
      </c>
      <c r="AK316" s="17">
        <f t="shared" si="366"/>
        <v>1.9904698205916485E-5</v>
      </c>
      <c r="AL316" s="17">
        <f t="shared" si="367"/>
        <v>2.9995937983282838E-8</v>
      </c>
      <c r="AM316" s="17">
        <f t="shared" si="368"/>
        <v>1.913730291349048E-4</v>
      </c>
      <c r="AN316" s="17">
        <f t="shared" si="369"/>
        <v>8.6447676203471344E-5</v>
      </c>
      <c r="AO316" s="17">
        <f t="shared" si="370"/>
        <v>1.9525219292296761E-5</v>
      </c>
      <c r="AP316" s="17">
        <f t="shared" si="371"/>
        <v>2.9399995091826369E-6</v>
      </c>
      <c r="AQ316" s="17">
        <f t="shared" si="372"/>
        <v>3.3201664669923611E-7</v>
      </c>
      <c r="AR316" s="17">
        <f t="shared" si="373"/>
        <v>5.599613469478792E-5</v>
      </c>
      <c r="AS316" s="17">
        <f t="shared" si="374"/>
        <v>3.2342618515233452E-5</v>
      </c>
      <c r="AT316" s="17">
        <f t="shared" si="375"/>
        <v>9.3403319543704759E-6</v>
      </c>
      <c r="AU316" s="17">
        <f t="shared" si="376"/>
        <v>1.7982836068502638E-6</v>
      </c>
      <c r="AV316" s="17">
        <f t="shared" si="377"/>
        <v>2.596661403307973E-7</v>
      </c>
      <c r="AW316" s="17">
        <f t="shared" si="378"/>
        <v>2.1739505811206568E-10</v>
      </c>
      <c r="AX316" s="17">
        <f t="shared" si="379"/>
        <v>1.842241703869784E-5</v>
      </c>
      <c r="AY316" s="17">
        <f t="shared" si="380"/>
        <v>8.3218369393317633E-6</v>
      </c>
      <c r="AZ316" s="17">
        <f t="shared" si="381"/>
        <v>1.8795842559463003E-6</v>
      </c>
      <c r="BA316" s="17">
        <f t="shared" si="382"/>
        <v>2.830173995602541E-7</v>
      </c>
      <c r="BB316" s="17">
        <f t="shared" si="383"/>
        <v>3.1961395798211372E-8</v>
      </c>
      <c r="BC316" s="17">
        <f t="shared" si="384"/>
        <v>2.8875421029439329E-9</v>
      </c>
      <c r="BD316" s="17">
        <f t="shared" si="385"/>
        <v>4.2157940982448229E-6</v>
      </c>
      <c r="BE316" s="17">
        <f t="shared" si="386"/>
        <v>2.4349862897053905E-6</v>
      </c>
      <c r="BF316" s="17">
        <f t="shared" si="387"/>
        <v>7.0320775788382687E-7</v>
      </c>
      <c r="BG316" s="17">
        <f t="shared" si="388"/>
        <v>1.3538779878382227E-7</v>
      </c>
      <c r="BH316" s="17">
        <f t="shared" si="389"/>
        <v>1.9549545480011159E-8</v>
      </c>
      <c r="BI316" s="17">
        <f t="shared" si="390"/>
        <v>2.2583112032733218E-9</v>
      </c>
      <c r="BJ316" s="18">
        <f t="shared" si="391"/>
        <v>0.31360960713225267</v>
      </c>
      <c r="BK316" s="18">
        <f t="shared" si="392"/>
        <v>0.45673150325007028</v>
      </c>
      <c r="BL316" s="18">
        <f t="shared" si="393"/>
        <v>0.22417576207029991</v>
      </c>
      <c r="BM316" s="18">
        <f t="shared" si="394"/>
        <v>8.5767821976265202E-2</v>
      </c>
      <c r="BN316" s="18">
        <f t="shared" si="395"/>
        <v>0.91422909226823768</v>
      </c>
    </row>
    <row r="317" spans="1:66" x14ac:dyDescent="0.25">
      <c r="A317" t="s">
        <v>80</v>
      </c>
      <c r="B317" t="s">
        <v>97</v>
      </c>
      <c r="C317" t="s">
        <v>91</v>
      </c>
      <c r="D317" s="15">
        <v>44349</v>
      </c>
      <c r="E317" s="14">
        <f>VLOOKUP(A317,home!$A$2:$E$405,3,FALSE)</f>
        <v>1.18844984802432</v>
      </c>
      <c r="F317" s="14">
        <f>VLOOKUP(B317,home!$B$2:$E$405,3,FALSE)</f>
        <v>1.04</v>
      </c>
      <c r="G317" s="14">
        <f>VLOOKUP(C317,away!$B$2:$E$405,4,FALSE)</f>
        <v>0.84</v>
      </c>
      <c r="H317" s="14">
        <f>VLOOKUP(A317,away!$A$2:$E$405,3,FALSE)</f>
        <v>1.02431610942249</v>
      </c>
      <c r="I317" s="14">
        <f>VLOOKUP(C317,away!$B$2:$E$405,3,FALSE)</f>
        <v>0.65</v>
      </c>
      <c r="J317" s="14">
        <f>VLOOKUP(B317,home!$B$2:$E$405,4,FALSE)</f>
        <v>1.1299999999999999</v>
      </c>
      <c r="K317" s="16">
        <f t="shared" si="396"/>
        <v>1.0382297872340458</v>
      </c>
      <c r="L317" s="16">
        <f t="shared" si="397"/>
        <v>0.75236018237081881</v>
      </c>
      <c r="M317" s="17">
        <f t="shared" si="342"/>
        <v>0.16686169729242431</v>
      </c>
      <c r="N317" s="17">
        <f t="shared" si="343"/>
        <v>0.17324078447742544</v>
      </c>
      <c r="O317" s="17">
        <f t="shared" si="344"/>
        <v>0.12554009700563273</v>
      </c>
      <c r="P317" s="17">
        <f t="shared" si="345"/>
        <v>0.13033946820349951</v>
      </c>
      <c r="Q317" s="17">
        <f t="shared" si="346"/>
        <v>8.9931871404128283E-2</v>
      </c>
      <c r="R317" s="17">
        <f t="shared" si="347"/>
        <v>4.7225685139004055E-2</v>
      </c>
      <c r="S317" s="17">
        <f t="shared" si="348"/>
        <v>2.5452781026491372E-2</v>
      </c>
      <c r="T317" s="17">
        <f t="shared" si="349"/>
        <v>6.7661159170558982E-2</v>
      </c>
      <c r="U317" s="17">
        <f t="shared" si="350"/>
        <v>4.9031113033850209E-2</v>
      </c>
      <c r="V317" s="17">
        <f t="shared" si="351"/>
        <v>2.2090829292390995E-3</v>
      </c>
      <c r="W317" s="17">
        <f t="shared" si="352"/>
        <v>3.1123315904489229E-2</v>
      </c>
      <c r="X317" s="17">
        <f t="shared" si="353"/>
        <v>2.3415943629886124E-2</v>
      </c>
      <c r="Y317" s="17">
        <f t="shared" si="354"/>
        <v>8.8086118098829672E-3</v>
      </c>
      <c r="Z317" s="17">
        <f t="shared" si="355"/>
        <v>1.1843575027922654E-2</v>
      </c>
      <c r="AA317" s="17">
        <f t="shared" si="356"/>
        <v>1.2296352381330594E-2</v>
      </c>
      <c r="AB317" s="17">
        <f t="shared" si="357"/>
        <v>6.3832196583118563E-3</v>
      </c>
      <c r="AC317" s="17">
        <f t="shared" si="358"/>
        <v>1.078478085768599E-4</v>
      </c>
      <c r="AD317" s="17">
        <f t="shared" si="359"/>
        <v>8.0782884123839598E-3</v>
      </c>
      <c r="AE317" s="17">
        <f t="shared" si="360"/>
        <v>6.0777825431852688E-3</v>
      </c>
      <c r="AF317" s="17">
        <f t="shared" si="361"/>
        <v>2.2863407913005238E-3</v>
      </c>
      <c r="AG317" s="17">
        <f t="shared" si="362"/>
        <v>5.733839249015681E-4</v>
      </c>
      <c r="AH317" s="17">
        <f t="shared" si="363"/>
        <v>2.2276585669825906E-3</v>
      </c>
      <c r="AI317" s="17">
        <f t="shared" si="364"/>
        <v>2.3128214800284342E-3</v>
      </c>
      <c r="AJ317" s="17">
        <f t="shared" si="365"/>
        <v>1.2006200765601258E-3</v>
      </c>
      <c r="AK317" s="17">
        <f t="shared" si="366"/>
        <v>4.1550650887864777E-4</v>
      </c>
      <c r="AL317" s="17">
        <f t="shared" si="367"/>
        <v>3.3696950815947238E-6</v>
      </c>
      <c r="AM317" s="17">
        <f t="shared" si="368"/>
        <v>1.6774239319209321E-3</v>
      </c>
      <c r="AN317" s="17">
        <f t="shared" si="369"/>
        <v>1.2620269753332084E-3</v>
      </c>
      <c r="AO317" s="17">
        <f t="shared" si="370"/>
        <v>4.7474942265929271E-4</v>
      </c>
      <c r="AP317" s="17">
        <f t="shared" si="371"/>
        <v>1.1906085407079548E-4</v>
      </c>
      <c r="AQ317" s="17">
        <f t="shared" si="372"/>
        <v>2.2394161470482279E-5</v>
      </c>
      <c r="AR317" s="17">
        <f t="shared" si="373"/>
        <v>3.3520032114298787E-4</v>
      </c>
      <c r="AS317" s="17">
        <f t="shared" si="374"/>
        <v>3.4801495810106811E-4</v>
      </c>
      <c r="AT317" s="17">
        <f t="shared" si="375"/>
        <v>1.8065974795176861E-4</v>
      </c>
      <c r="AU317" s="17">
        <f t="shared" si="376"/>
        <v>6.252211055924036E-5</v>
      </c>
      <c r="AV317" s="17">
        <f t="shared" si="377"/>
        <v>1.6228079385835902E-5</v>
      </c>
      <c r="AW317" s="17">
        <f t="shared" si="378"/>
        <v>7.3115152659980119E-8</v>
      </c>
      <c r="AX317" s="17">
        <f t="shared" si="379"/>
        <v>2.9025858198992749E-4</v>
      </c>
      <c r="AY317" s="17">
        <f t="shared" si="380"/>
        <v>2.183789996806371E-4</v>
      </c>
      <c r="AZ317" s="17">
        <f t="shared" si="381"/>
        <v>8.2149832012840543E-5</v>
      </c>
      <c r="BA317" s="17">
        <f t="shared" si="382"/>
        <v>2.0602087531637615E-5</v>
      </c>
      <c r="BB317" s="17">
        <f t="shared" si="383"/>
        <v>3.8750475831306113E-6</v>
      </c>
      <c r="BC317" s="17">
        <f t="shared" si="384"/>
        <v>5.8308630126794981E-7</v>
      </c>
      <c r="BD317" s="17">
        <f t="shared" si="385"/>
        <v>4.203189579098254E-5</v>
      </c>
      <c r="BE317" s="17">
        <f t="shared" si="386"/>
        <v>4.3638766224115384E-5</v>
      </c>
      <c r="BF317" s="17">
        <f t="shared" si="387"/>
        <v>2.2653533486009788E-5</v>
      </c>
      <c r="BG317" s="17">
        <f t="shared" si="388"/>
        <v>7.8398577504264256E-6</v>
      </c>
      <c r="BH317" s="17">
        <f t="shared" si="389"/>
        <v>2.0348934610426029E-6</v>
      </c>
      <c r="BI317" s="17">
        <f t="shared" si="390"/>
        <v>4.2253740102044274E-7</v>
      </c>
      <c r="BJ317" s="18">
        <f t="shared" si="391"/>
        <v>0.41536898504869652</v>
      </c>
      <c r="BK317" s="18">
        <f t="shared" si="392"/>
        <v>0.32519262595499338</v>
      </c>
      <c r="BL317" s="18">
        <f t="shared" si="393"/>
        <v>0.24769432055183374</v>
      </c>
      <c r="BM317" s="18">
        <f t="shared" si="394"/>
        <v>0.26674159717680401</v>
      </c>
      <c r="BN317" s="18">
        <f t="shared" si="395"/>
        <v>0.73313960352211438</v>
      </c>
    </row>
    <row r="318" spans="1:66" x14ac:dyDescent="0.25">
      <c r="A318" t="s">
        <v>80</v>
      </c>
      <c r="B318" t="s">
        <v>85</v>
      </c>
      <c r="C318" t="s">
        <v>82</v>
      </c>
      <c r="D318" s="15">
        <v>44349</v>
      </c>
      <c r="E318" s="14">
        <f>VLOOKUP(A318,home!$A$2:$E$405,3,FALSE)</f>
        <v>1.18844984802432</v>
      </c>
      <c r="F318" s="14">
        <f>VLOOKUP(B318,home!$B$2:$E$405,3,FALSE)</f>
        <v>1.5</v>
      </c>
      <c r="G318" s="14">
        <f>VLOOKUP(C318,away!$B$2:$E$405,4,FALSE)</f>
        <v>0.66</v>
      </c>
      <c r="H318" s="14">
        <f>VLOOKUP(A318,away!$A$2:$E$405,3,FALSE)</f>
        <v>1.02431610942249</v>
      </c>
      <c r="I318" s="14">
        <f>VLOOKUP(C318,away!$B$2:$E$405,3,FALSE)</f>
        <v>0.72</v>
      </c>
      <c r="J318" s="14">
        <f>VLOOKUP(B318,home!$B$2:$E$405,4,FALSE)</f>
        <v>0.98</v>
      </c>
      <c r="K318" s="16">
        <f t="shared" si="396"/>
        <v>1.1765653495440769</v>
      </c>
      <c r="L318" s="16">
        <f t="shared" si="397"/>
        <v>0.72275744680850884</v>
      </c>
      <c r="M318" s="17">
        <f t="shared" si="342"/>
        <v>0.1496699419412964</v>
      </c>
      <c r="N318" s="17">
        <f t="shared" si="343"/>
        <v>0.1760964675564031</v>
      </c>
      <c r="O318" s="17">
        <f t="shared" si="344"/>
        <v>0.10817506510146914</v>
      </c>
      <c r="P318" s="17">
        <f t="shared" si="345"/>
        <v>0.1272750332830633</v>
      </c>
      <c r="Q318" s="17">
        <f t="shared" si="346"/>
        <v>0.10359450095198831</v>
      </c>
      <c r="R318" s="17">
        <f t="shared" si="347"/>
        <v>3.9092166930541031E-2</v>
      </c>
      <c r="S318" s="17">
        <f t="shared" si="348"/>
        <v>2.7057761042558609E-2</v>
      </c>
      <c r="T318" s="17">
        <f t="shared" si="349"/>
        <v>7.4873697011460696E-2</v>
      </c>
      <c r="U318" s="17">
        <f t="shared" si="350"/>
        <v>4.5994489049067409E-2</v>
      </c>
      <c r="V318" s="17">
        <f t="shared" si="351"/>
        <v>2.5565716970950662E-3</v>
      </c>
      <c r="W318" s="17">
        <f t="shared" si="352"/>
        <v>4.0628566741140112E-2</v>
      </c>
      <c r="X318" s="17">
        <f t="shared" si="353"/>
        <v>2.9364599165315523E-2</v>
      </c>
      <c r="Y318" s="17">
        <f t="shared" si="354"/>
        <v>1.0611741359639357E-2</v>
      </c>
      <c r="Z318" s="17">
        <f t="shared" si="355"/>
        <v>9.4180515869766203E-3</v>
      </c>
      <c r="AA318" s="17">
        <f t="shared" si="356"/>
        <v>1.1080953157455295E-2</v>
      </c>
      <c r="AB318" s="17">
        <f t="shared" si="357"/>
        <v>6.5187327624914668E-3</v>
      </c>
      <c r="AC318" s="17">
        <f t="shared" si="358"/>
        <v>1.358772107219163E-4</v>
      </c>
      <c r="AD318" s="17">
        <f t="shared" si="359"/>
        <v>1.1950540957316094E-2</v>
      </c>
      <c r="AE318" s="17">
        <f t="shared" si="360"/>
        <v>8.6373424702902921E-3</v>
      </c>
      <c r="AF318" s="17">
        <f t="shared" si="361"/>
        <v>3.1213517955188549E-3</v>
      </c>
      <c r="AG318" s="17">
        <f t="shared" si="362"/>
        <v>7.5199341810678764E-4</v>
      </c>
      <c r="AH318" s="17">
        <f t="shared" si="363"/>
        <v>1.7017417297285117E-3</v>
      </c>
      <c r="AI318" s="17">
        <f t="shared" si="364"/>
        <v>2.0022103530717684E-3</v>
      </c>
      <c r="AJ318" s="17">
        <f t="shared" si="365"/>
        <v>1.1778656619613275E-3</v>
      </c>
      <c r="AK318" s="17">
        <f t="shared" si="366"/>
        <v>4.6194530809383154E-4</v>
      </c>
      <c r="AL318" s="17">
        <f t="shared" si="367"/>
        <v>4.6218435826813299E-6</v>
      </c>
      <c r="AM318" s="17">
        <f t="shared" si="368"/>
        <v>2.8121184797370814E-3</v>
      </c>
      <c r="AN318" s="17">
        <f t="shared" si="369"/>
        <v>2.0324795725377982E-3</v>
      </c>
      <c r="AO318" s="17">
        <f t="shared" si="370"/>
        <v>7.3449487326893419E-4</v>
      </c>
      <c r="AP318" s="17">
        <f t="shared" si="371"/>
        <v>1.7695387976593142E-4</v>
      </c>
      <c r="AQ318" s="17">
        <f t="shared" si="372"/>
        <v>3.1973683585621113E-5</v>
      </c>
      <c r="AR318" s="17">
        <f t="shared" si="373"/>
        <v>2.4598930154121502E-4</v>
      </c>
      <c r="AS318" s="17">
        <f t="shared" si="374"/>
        <v>2.8942248855194294E-4</v>
      </c>
      <c r="AT318" s="17">
        <f t="shared" si="375"/>
        <v>1.7026223570451669E-4</v>
      </c>
      <c r="AU318" s="17">
        <f t="shared" si="376"/>
        <v>6.6774882288613569E-5</v>
      </c>
      <c r="AV318" s="17">
        <f t="shared" si="377"/>
        <v>1.9641253180166804E-5</v>
      </c>
      <c r="AW318" s="17">
        <f t="shared" si="378"/>
        <v>1.0917454028530172E-7</v>
      </c>
      <c r="AX318" s="17">
        <f t="shared" si="379"/>
        <v>5.5144019367853582E-4</v>
      </c>
      <c r="AY318" s="17">
        <f t="shared" si="380"/>
        <v>3.9855750645068809E-4</v>
      </c>
      <c r="AZ318" s="17">
        <f t="shared" si="381"/>
        <v>1.4403020288433256E-4</v>
      </c>
      <c r="BA318" s="17">
        <f t="shared" si="382"/>
        <v>3.4699633899997253E-5</v>
      </c>
      <c r="BB318" s="17">
        <f t="shared" si="383"/>
        <v>6.2698547006879977E-6</v>
      </c>
      <c r="BC318" s="17">
        <f t="shared" si="384"/>
        <v>9.0631683506591725E-7</v>
      </c>
      <c r="BD318" s="17">
        <f t="shared" si="385"/>
        <v>2.9631766587356139E-5</v>
      </c>
      <c r="BE318" s="17">
        <f t="shared" si="386"/>
        <v>3.4863709812461176E-5</v>
      </c>
      <c r="BF318" s="17">
        <f t="shared" si="387"/>
        <v>2.0509716460950825E-5</v>
      </c>
      <c r="BG318" s="17">
        <f t="shared" si="388"/>
        <v>8.0436739056428381E-6</v>
      </c>
      <c r="BH318" s="17">
        <f t="shared" si="389"/>
        <v>2.3659770001028089E-6</v>
      </c>
      <c r="BI318" s="17">
        <f t="shared" si="390"/>
        <v>5.5674531122784121E-7</v>
      </c>
      <c r="BJ318" s="18">
        <f t="shared" si="391"/>
        <v>0.46655472562452377</v>
      </c>
      <c r="BK318" s="18">
        <f t="shared" si="392"/>
        <v>0.30709836452476863</v>
      </c>
      <c r="BL318" s="18">
        <f t="shared" si="393"/>
        <v>0.21709323180422391</v>
      </c>
      <c r="BM318" s="18">
        <f t="shared" si="394"/>
        <v>0.29586274944382146</v>
      </c>
      <c r="BN318" s="18">
        <f t="shared" si="395"/>
        <v>0.70390317576476136</v>
      </c>
    </row>
    <row r="319" spans="1:66" x14ac:dyDescent="0.25">
      <c r="A319" t="s">
        <v>80</v>
      </c>
      <c r="B319" t="s">
        <v>87</v>
      </c>
      <c r="C319" t="s">
        <v>89</v>
      </c>
      <c r="D319" s="15">
        <v>44349</v>
      </c>
      <c r="E319" s="14">
        <f>VLOOKUP(A319,home!$A$2:$E$405,3,FALSE)</f>
        <v>1.18844984802432</v>
      </c>
      <c r="F319" s="14">
        <f>VLOOKUP(B319,home!$B$2:$E$405,3,FALSE)</f>
        <v>0.84</v>
      </c>
      <c r="G319" s="14">
        <f>VLOOKUP(C319,away!$B$2:$E$405,4,FALSE)</f>
        <v>0.84</v>
      </c>
      <c r="H319" s="14">
        <f>VLOOKUP(A319,away!$A$2:$E$405,3,FALSE)</f>
        <v>1.02431610942249</v>
      </c>
      <c r="I319" s="14">
        <f>VLOOKUP(C319,away!$B$2:$E$405,3,FALSE)</f>
        <v>0.97</v>
      </c>
      <c r="J319" s="14">
        <f>VLOOKUP(B319,home!$B$2:$E$405,4,FALSE)</f>
        <v>0.91</v>
      </c>
      <c r="K319" s="16">
        <f t="shared" si="396"/>
        <v>0.83857021276596011</v>
      </c>
      <c r="L319" s="16">
        <f t="shared" si="397"/>
        <v>0.90416382978723187</v>
      </c>
      <c r="M319" s="17">
        <f t="shared" si="342"/>
        <v>0.1750411757818193</v>
      </c>
      <c r="N319" s="17">
        <f t="shared" si="343"/>
        <v>0.14678431601816402</v>
      </c>
      <c r="O319" s="17">
        <f t="shared" si="344"/>
        <v>0.15826589986534981</v>
      </c>
      <c r="P319" s="17">
        <f t="shared" si="345"/>
        <v>0.13271706932368252</v>
      </c>
      <c r="Q319" s="17">
        <f t="shared" si="346"/>
        <v>6.1544477557028868E-2</v>
      </c>
      <c r="R319" s="17">
        <f t="shared" si="347"/>
        <v>7.1549151073488609E-2</v>
      </c>
      <c r="S319" s="17">
        <f t="shared" si="348"/>
        <v>2.5156681579627239E-2</v>
      </c>
      <c r="T319" s="17">
        <f t="shared" si="349"/>
        <v>5.5646290530217558E-2</v>
      </c>
      <c r="U319" s="17">
        <f t="shared" si="350"/>
        <v>5.9998986838919154E-2</v>
      </c>
      <c r="V319" s="17">
        <f t="shared" si="351"/>
        <v>2.1193242347089282E-3</v>
      </c>
      <c r="W319" s="17">
        <f t="shared" si="352"/>
        <v>1.7203121879855857E-2</v>
      </c>
      <c r="X319" s="17">
        <f t="shared" si="353"/>
        <v>1.5554440563186995E-2</v>
      </c>
      <c r="Y319" s="17">
        <f t="shared" si="354"/>
        <v>7.03188127490451E-3</v>
      </c>
      <c r="Z319" s="17">
        <f t="shared" si="355"/>
        <v>2.1564051484210232E-2</v>
      </c>
      <c r="AA319" s="17">
        <f t="shared" si="356"/>
        <v>1.8082971241210291E-2</v>
      </c>
      <c r="AB319" s="17">
        <f t="shared" si="357"/>
        <v>7.5819205205912262E-3</v>
      </c>
      <c r="AC319" s="17">
        <f t="shared" si="358"/>
        <v>1.0043012027060696E-4</v>
      </c>
      <c r="AD319" s="17">
        <f t="shared" si="359"/>
        <v>3.6065063937573663E-3</v>
      </c>
      <c r="AE319" s="17">
        <f t="shared" si="360"/>
        <v>3.2608726331317989E-3</v>
      </c>
      <c r="AF319" s="17">
        <f t="shared" si="361"/>
        <v>1.4741815442104111E-3</v>
      </c>
      <c r="AG319" s="17">
        <f t="shared" si="362"/>
        <v>4.4430054360498032E-4</v>
      </c>
      <c r="AH319" s="17">
        <f t="shared" si="363"/>
        <v>4.8743588439231393E-3</v>
      </c>
      <c r="AI319" s="17">
        <f t="shared" si="364"/>
        <v>4.087492132846266E-3</v>
      </c>
      <c r="AJ319" s="17">
        <f t="shared" si="365"/>
        <v>1.7138245737600409E-3</v>
      </c>
      <c r="AK319" s="17">
        <f t="shared" si="366"/>
        <v>4.7905407915382957E-4</v>
      </c>
      <c r="AL319" s="17">
        <f t="shared" si="367"/>
        <v>3.0458641915782484E-6</v>
      </c>
      <c r="AM319" s="17">
        <f t="shared" si="368"/>
        <v>6.0486176679098221E-4</v>
      </c>
      <c r="AN319" s="17">
        <f t="shared" si="369"/>
        <v>5.4689413155360593E-4</v>
      </c>
      <c r="AO319" s="17">
        <f t="shared" si="370"/>
        <v>2.4724094623683528E-4</v>
      </c>
      <c r="AP319" s="17">
        <f t="shared" si="371"/>
        <v>7.4515440276572037E-5</v>
      </c>
      <c r="AQ319" s="17">
        <f t="shared" si="372"/>
        <v>1.6843541464686772E-5</v>
      </c>
      <c r="AR319" s="17">
        <f t="shared" si="373"/>
        <v>8.8144379201576242E-4</v>
      </c>
      <c r="AS319" s="17">
        <f t="shared" si="374"/>
        <v>7.3915250821189257E-4</v>
      </c>
      <c r="AT319" s="17">
        <f t="shared" si="375"/>
        <v>3.0991563803886991E-4</v>
      </c>
      <c r="AU319" s="17">
        <f t="shared" si="376"/>
        <v>8.6628674176584497E-5</v>
      </c>
      <c r="AV319" s="17">
        <f t="shared" si="377"/>
        <v>1.8161056433972869E-5</v>
      </c>
      <c r="AW319" s="17">
        <f t="shared" si="378"/>
        <v>6.4149694946963079E-8</v>
      </c>
      <c r="AX319" s="17">
        <f t="shared" si="379"/>
        <v>8.4536510078651373E-5</v>
      </c>
      <c r="AY319" s="17">
        <f t="shared" si="380"/>
        <v>7.643485470956035E-5</v>
      </c>
      <c r="AZ319" s="17">
        <f t="shared" si="381"/>
        <v>3.4554815481713361E-5</v>
      </c>
      <c r="BA319" s="17">
        <f t="shared" si="382"/>
        <v>1.0414404767845696E-5</v>
      </c>
      <c r="BB319" s="17">
        <f t="shared" si="383"/>
        <v>2.3540820249624421E-6</v>
      </c>
      <c r="BC319" s="17">
        <f t="shared" si="384"/>
        <v>4.2569516386466493E-7</v>
      </c>
      <c r="BD319" s="17">
        <f t="shared" si="385"/>
        <v>1.3282826578852529E-4</v>
      </c>
      <c r="BE319" s="17">
        <f t="shared" si="386"/>
        <v>1.1138582710361713E-4</v>
      </c>
      <c r="BF319" s="17">
        <f t="shared" si="387"/>
        <v>4.6702418366696336E-5</v>
      </c>
      <c r="BG319" s="17">
        <f t="shared" si="388"/>
        <v>1.3054418968815146E-5</v>
      </c>
      <c r="BH319" s="17">
        <f t="shared" si="389"/>
        <v>2.7367617230538251E-6</v>
      </c>
      <c r="BI319" s="17">
        <f t="shared" si="390"/>
        <v>4.5899337207819645E-7</v>
      </c>
      <c r="BJ319" s="18">
        <f t="shared" si="391"/>
        <v>0.31424946512661173</v>
      </c>
      <c r="BK319" s="18">
        <f t="shared" si="392"/>
        <v>0.33521416175900975</v>
      </c>
      <c r="BL319" s="18">
        <f t="shared" si="393"/>
        <v>0.32897612752344219</v>
      </c>
      <c r="BM319" s="18">
        <f t="shared" si="394"/>
        <v>0.25402534556872625</v>
      </c>
      <c r="BN319" s="18">
        <f t="shared" si="395"/>
        <v>0.74590208961953308</v>
      </c>
    </row>
    <row r="320" spans="1:66" x14ac:dyDescent="0.25">
      <c r="A320" t="s">
        <v>80</v>
      </c>
      <c r="B320" t="s">
        <v>86</v>
      </c>
      <c r="C320" t="s">
        <v>96</v>
      </c>
      <c r="D320" s="15">
        <v>44349</v>
      </c>
      <c r="E320" s="14">
        <f>VLOOKUP(A320,home!$A$2:$E$405,3,FALSE)</f>
        <v>1.18844984802432</v>
      </c>
      <c r="F320" s="14">
        <f>VLOOKUP(B320,home!$B$2:$E$405,3,FALSE)</f>
        <v>1.04</v>
      </c>
      <c r="G320" s="14">
        <f>VLOOKUP(C320,away!$B$2:$E$405,4,FALSE)</f>
        <v>1.56</v>
      </c>
      <c r="H320" s="14">
        <f>VLOOKUP(A320,away!$A$2:$E$405,3,FALSE)</f>
        <v>1.02431610942249</v>
      </c>
      <c r="I320" s="14">
        <f>VLOOKUP(C320,away!$B$2:$E$405,3,FALSE)</f>
        <v>0.78</v>
      </c>
      <c r="J320" s="14">
        <f>VLOOKUP(B320,home!$B$2:$E$405,4,FALSE)</f>
        <v>1.05</v>
      </c>
      <c r="K320" s="16">
        <f t="shared" si="396"/>
        <v>1.9281410334346567</v>
      </c>
      <c r="L320" s="16">
        <f t="shared" si="397"/>
        <v>0.83891489361701943</v>
      </c>
      <c r="M320" s="17">
        <f t="shared" si="342"/>
        <v>6.2846758085415483E-2</v>
      </c>
      <c r="N320" s="17">
        <f t="shared" si="343"/>
        <v>0.12117741308283088</v>
      </c>
      <c r="O320" s="17">
        <f t="shared" si="344"/>
        <v>5.2723081373400885E-2</v>
      </c>
      <c r="P320" s="17">
        <f t="shared" si="345"/>
        <v>0.10165753660516869</v>
      </c>
      <c r="Q320" s="17">
        <f t="shared" si="346"/>
        <v>0.11682357124523392</v>
      </c>
      <c r="R320" s="17">
        <f t="shared" si="347"/>
        <v>2.2115089100764027E-2</v>
      </c>
      <c r="S320" s="17">
        <f t="shared" si="348"/>
        <v>4.1108941270231673E-2</v>
      </c>
      <c r="T320" s="17">
        <f t="shared" si="349"/>
        <v>9.8005033843155689E-2</v>
      </c>
      <c r="U320" s="17">
        <f t="shared" si="350"/>
        <v>4.2641010753246666E-2</v>
      </c>
      <c r="V320" s="17">
        <f t="shared" si="351"/>
        <v>7.3884014409542915E-3</v>
      </c>
      <c r="W320" s="17">
        <f t="shared" si="352"/>
        <v>7.5084107130104188E-2</v>
      </c>
      <c r="X320" s="17">
        <f t="shared" si="353"/>
        <v>6.2989175745380238E-2</v>
      </c>
      <c r="Y320" s="17">
        <f t="shared" si="354"/>
        <v>2.6421278834729701E-2</v>
      </c>
      <c r="Z320" s="17">
        <f t="shared" si="355"/>
        <v>6.1842258734327877E-3</v>
      </c>
      <c r="AA320" s="17">
        <f t="shared" si="356"/>
        <v>1.1924059666594038E-2</v>
      </c>
      <c r="AB320" s="17">
        <f t="shared" si="357"/>
        <v>1.1495634364141569E-2</v>
      </c>
      <c r="AC320" s="17">
        <f t="shared" si="358"/>
        <v>7.469425560073091E-4</v>
      </c>
      <c r="AD320" s="17">
        <f t="shared" si="359"/>
        <v>3.6193186979089402E-2</v>
      </c>
      <c r="AE320" s="17">
        <f t="shared" si="360"/>
        <v>3.0363003604223678E-2</v>
      </c>
      <c r="AF320" s="17">
        <f t="shared" si="361"/>
        <v>1.273598796926524E-2</v>
      </c>
      <c r="AG320" s="17">
        <f t="shared" si="362"/>
        <v>3.5614699974479296E-3</v>
      </c>
      <c r="AH320" s="17">
        <f t="shared" si="363"/>
        <v>1.2970097976786213E-3</v>
      </c>
      <c r="AI320" s="17">
        <f t="shared" si="364"/>
        <v>2.5008178116709321E-3</v>
      </c>
      <c r="AJ320" s="17">
        <f t="shared" si="365"/>
        <v>2.4109647199134941E-3</v>
      </c>
      <c r="AK320" s="17">
        <f t="shared" si="366"/>
        <v>1.5495600022095006E-3</v>
      </c>
      <c r="AL320" s="17">
        <f t="shared" si="367"/>
        <v>4.8328564618127828E-5</v>
      </c>
      <c r="AM320" s="17">
        <f t="shared" si="368"/>
        <v>1.395711378903103E-2</v>
      </c>
      <c r="AN320" s="17">
        <f t="shared" si="369"/>
        <v>1.1708830629525602E-2</v>
      </c>
      <c r="AO320" s="17">
        <f t="shared" si="370"/>
        <v>4.9113562009740841E-3</v>
      </c>
      <c r="AP320" s="17">
        <f t="shared" si="371"/>
        <v>1.3734032882851542E-3</v>
      </c>
      <c r="AQ320" s="17">
        <f t="shared" si="372"/>
        <v>2.8804211837125119E-4</v>
      </c>
      <c r="AR320" s="17">
        <f t="shared" si="373"/>
        <v>2.1761616728795856E-4</v>
      </c>
      <c r="AS320" s="17">
        <f t="shared" si="374"/>
        <v>4.1959466168669358E-4</v>
      </c>
      <c r="AT320" s="17">
        <f t="shared" si="375"/>
        <v>4.0451884230412324E-4</v>
      </c>
      <c r="AU320" s="17">
        <f t="shared" si="376"/>
        <v>2.5998979288135434E-4</v>
      </c>
      <c r="AV320" s="17">
        <f t="shared" si="377"/>
        <v>1.2532424698217926E-4</v>
      </c>
      <c r="AW320" s="17">
        <f t="shared" si="378"/>
        <v>2.1714913193495123E-6</v>
      </c>
      <c r="AX320" s="17">
        <f t="shared" si="379"/>
        <v>4.4852139674912287E-3</v>
      </c>
      <c r="AY320" s="17">
        <f t="shared" si="380"/>
        <v>3.7627127983874734E-3</v>
      </c>
      <c r="AZ320" s="17">
        <f t="shared" si="381"/>
        <v>1.5782979034853122E-3</v>
      </c>
      <c r="BA320" s="17">
        <f t="shared" si="382"/>
        <v>4.4135253926611521E-4</v>
      </c>
      <c r="BB320" s="17">
        <f t="shared" si="383"/>
        <v>9.2564304631508594E-5</v>
      </c>
      <c r="BC320" s="17">
        <f t="shared" si="384"/>
        <v>1.5530714754535084E-5</v>
      </c>
      <c r="BD320" s="17">
        <f t="shared" si="385"/>
        <v>3.0426907304953536E-5</v>
      </c>
      <c r="BE320" s="17">
        <f t="shared" si="386"/>
        <v>5.8667368495193621E-5</v>
      </c>
      <c r="BF320" s="17">
        <f t="shared" si="387"/>
        <v>5.6559480259607221E-5</v>
      </c>
      <c r="BG320" s="17">
        <f t="shared" si="388"/>
        <v>3.6351551572762045E-5</v>
      </c>
      <c r="BH320" s="17">
        <f t="shared" si="389"/>
        <v>1.7522729554114663E-5</v>
      </c>
      <c r="BI320" s="17">
        <f t="shared" si="390"/>
        <v>6.7572587742133247E-6</v>
      </c>
      <c r="BJ320" s="18">
        <f t="shared" si="391"/>
        <v>0.62596864668566432</v>
      </c>
      <c r="BK320" s="18">
        <f t="shared" si="392"/>
        <v>0.21755962132078302</v>
      </c>
      <c r="BL320" s="18">
        <f t="shared" si="393"/>
        <v>0.15029055659672291</v>
      </c>
      <c r="BM320" s="18">
        <f t="shared" si="394"/>
        <v>0.51889905967672112</v>
      </c>
      <c r="BN320" s="18">
        <f t="shared" si="395"/>
        <v>0.47734344949281388</v>
      </c>
    </row>
    <row r="321" spans="1:66" x14ac:dyDescent="0.25">
      <c r="A321" t="s">
        <v>80</v>
      </c>
      <c r="B321" t="s">
        <v>81</v>
      </c>
      <c r="C321" t="s">
        <v>359</v>
      </c>
      <c r="D321" s="15">
        <v>44349</v>
      </c>
      <c r="E321" s="14">
        <f>VLOOKUP(A321,home!$A$2:$E$405,3,FALSE)</f>
        <v>1.18844984802432</v>
      </c>
      <c r="F321" s="14">
        <f>VLOOKUP(B321,home!$B$2:$E$405,3,FALSE)</f>
        <v>0.96</v>
      </c>
      <c r="G321" s="14">
        <f>VLOOKUP(C321,away!$B$2:$E$405,4,FALSE)</f>
        <v>0.78</v>
      </c>
      <c r="H321" s="14">
        <f>VLOOKUP(A321,away!$A$2:$E$405,3,FALSE)</f>
        <v>1.02431610942249</v>
      </c>
      <c r="I321" s="14">
        <f>VLOOKUP(C321,away!$B$2:$E$405,3,FALSE)</f>
        <v>1.49</v>
      </c>
      <c r="J321" s="14">
        <f>VLOOKUP(B321,home!$B$2:$E$405,4,FALSE)</f>
        <v>0.91</v>
      </c>
      <c r="K321" s="16">
        <f t="shared" si="396"/>
        <v>0.88991124620061079</v>
      </c>
      <c r="L321" s="16">
        <f t="shared" si="397"/>
        <v>1.3888702127659542</v>
      </c>
      <c r="M321" s="17">
        <f t="shared" si="342"/>
        <v>0.10240892018730242</v>
      </c>
      <c r="N321" s="17">
        <f t="shared" si="343"/>
        <v>9.1134849785941177E-2</v>
      </c>
      <c r="O321" s="17">
        <f t="shared" si="344"/>
        <v>0.14223269876967035</v>
      </c>
      <c r="P321" s="17">
        <f t="shared" si="345"/>
        <v>0.12657447821259341</v>
      </c>
      <c r="Q321" s="17">
        <f t="shared" si="346"/>
        <v>4.0550963872656186E-2</v>
      </c>
      <c r="R321" s="17">
        <f t="shared" si="347"/>
        <v>9.8771379301253986E-2</v>
      </c>
      <c r="S321" s="17">
        <f t="shared" si="348"/>
        <v>3.9110603122970738E-2</v>
      </c>
      <c r="T321" s="17">
        <f t="shared" si="349"/>
        <v>5.6320025821680525E-2</v>
      </c>
      <c r="U321" s="17">
        <f t="shared" si="350"/>
        <v>8.7897761242932138E-2</v>
      </c>
      <c r="V321" s="17">
        <f t="shared" si="351"/>
        <v>5.3710644365915373E-3</v>
      </c>
      <c r="W321" s="17">
        <f t="shared" si="352"/>
        <v>1.2028919598183805E-2</v>
      </c>
      <c r="X321" s="17">
        <f t="shared" si="353"/>
        <v>1.6706608121674099E-2</v>
      </c>
      <c r="Y321" s="17">
        <f t="shared" si="354"/>
        <v>1.1601655188273465E-2</v>
      </c>
      <c r="Z321" s="17">
        <f t="shared" si="355"/>
        <v>4.572687552843982E-2</v>
      </c>
      <c r="AA321" s="17">
        <f t="shared" si="356"/>
        <v>4.0692860786374088E-2</v>
      </c>
      <c r="AB321" s="17">
        <f t="shared" si="357"/>
        <v>1.8106517226935064E-2</v>
      </c>
      <c r="AC321" s="17">
        <f t="shared" si="358"/>
        <v>4.1490506714673091E-4</v>
      </c>
      <c r="AD321" s="17">
        <f t="shared" si="359"/>
        <v>2.6761677075166747E-3</v>
      </c>
      <c r="AE321" s="17">
        <f t="shared" si="360"/>
        <v>3.7168496133360598E-3</v>
      </c>
      <c r="AF321" s="17">
        <f t="shared" si="361"/>
        <v>2.5811108566465551E-3</v>
      </c>
      <c r="AG321" s="17">
        <f t="shared" si="362"/>
        <v>1.194942661547739E-3</v>
      </c>
      <c r="AH321" s="17">
        <f t="shared" si="363"/>
        <v>1.5877173836076629E-2</v>
      </c>
      <c r="AI321" s="17">
        <f t="shared" si="364"/>
        <v>1.4129275554606682E-2</v>
      </c>
      <c r="AJ321" s="17">
        <f t="shared" si="365"/>
        <v>6.2869006083559288E-3</v>
      </c>
      <c r="AK321" s="17">
        <f t="shared" si="366"/>
        <v>1.8649278517071345E-3</v>
      </c>
      <c r="AL321" s="17">
        <f t="shared" si="367"/>
        <v>2.0512428911781437E-5</v>
      </c>
      <c r="AM321" s="17">
        <f t="shared" si="368"/>
        <v>4.763103479275993E-4</v>
      </c>
      <c r="AN321" s="17">
        <f t="shared" si="369"/>
        <v>6.6153325426883056E-4</v>
      </c>
      <c r="AO321" s="17">
        <f t="shared" si="370"/>
        <v>4.5939191580405246E-4</v>
      </c>
      <c r="AP321" s="17">
        <f t="shared" si="371"/>
        <v>2.1267858261524468E-4</v>
      </c>
      <c r="AQ321" s="17">
        <f t="shared" si="372"/>
        <v>7.3845737071899102E-5</v>
      </c>
      <c r="AR321" s="17">
        <f t="shared" si="373"/>
        <v>4.4102667607667564E-3</v>
      </c>
      <c r="AS321" s="17">
        <f t="shared" si="374"/>
        <v>3.9247459891510747E-3</v>
      </c>
      <c r="AT321" s="17">
        <f t="shared" si="375"/>
        <v>1.7463377971131406E-3</v>
      </c>
      <c r="AU321" s="17">
        <f t="shared" si="376"/>
        <v>5.1802854843872816E-4</v>
      </c>
      <c r="AV321" s="17">
        <f t="shared" si="377"/>
        <v>1.152498577771505E-4</v>
      </c>
      <c r="AW321" s="17">
        <f t="shared" si="378"/>
        <v>7.0424366181324137E-7</v>
      </c>
      <c r="AX321" s="17">
        <f t="shared" si="379"/>
        <v>7.064565588374937E-5</v>
      </c>
      <c r="AY321" s="17">
        <f t="shared" si="380"/>
        <v>9.8117647118253374E-5</v>
      </c>
      <c r="AZ321" s="17">
        <f t="shared" si="381"/>
        <v>6.813633871461171E-5</v>
      </c>
      <c r="BA321" s="17">
        <f t="shared" si="382"/>
        <v>3.1544177082551979E-5</v>
      </c>
      <c r="BB321" s="17">
        <f t="shared" si="383"/>
        <v>1.0952691984042725E-5</v>
      </c>
      <c r="BC321" s="17">
        <f t="shared" si="384"/>
        <v>3.0423735292474754E-6</v>
      </c>
      <c r="BD321" s="17">
        <f t="shared" si="385"/>
        <v>1.0208813557301235E-3</v>
      </c>
      <c r="BE321" s="17">
        <f t="shared" si="386"/>
        <v>9.0849379950076303E-4</v>
      </c>
      <c r="BF321" s="17">
        <f t="shared" si="387"/>
        <v>4.042394246396259E-4</v>
      </c>
      <c r="BG321" s="17">
        <f t="shared" si="388"/>
        <v>1.1991240338148914E-4</v>
      </c>
      <c r="BH321" s="17">
        <f t="shared" si="389"/>
        <v>2.6677849082032832E-5</v>
      </c>
      <c r="BI321" s="17">
        <f t="shared" si="390"/>
        <v>4.7481835845087325E-6</v>
      </c>
      <c r="BJ321" s="18">
        <f t="shared" si="391"/>
        <v>0.24067829194945636</v>
      </c>
      <c r="BK321" s="18">
        <f t="shared" si="392"/>
        <v>0.27399860110263485</v>
      </c>
      <c r="BL321" s="18">
        <f t="shared" si="393"/>
        <v>0.43905907714707748</v>
      </c>
      <c r="BM321" s="18">
        <f t="shared" si="394"/>
        <v>0.3976921421947347</v>
      </c>
      <c r="BN321" s="18">
        <f t="shared" si="395"/>
        <v>0.60167329012941762</v>
      </c>
    </row>
    <row r="322" spans="1:66" x14ac:dyDescent="0.25">
      <c r="A322" t="s">
        <v>80</v>
      </c>
      <c r="B322" t="s">
        <v>94</v>
      </c>
      <c r="C322" t="s">
        <v>416</v>
      </c>
      <c r="D322" s="15">
        <v>44349</v>
      </c>
      <c r="E322" s="14">
        <f>VLOOKUP(A322,home!$A$2:$E$405,3,FALSE)</f>
        <v>1.18844984802432</v>
      </c>
      <c r="F322" s="14">
        <f>VLOOKUP(B322,home!$B$2:$E$405,3,FALSE)</f>
        <v>0.78</v>
      </c>
      <c r="G322" s="14">
        <f>VLOOKUP(C322,away!$B$2:$E$405,4,FALSE)</f>
        <v>1.32</v>
      </c>
      <c r="H322" s="14">
        <f>VLOOKUP(A322,away!$A$2:$E$405,3,FALSE)</f>
        <v>1.02431610942249</v>
      </c>
      <c r="I322" s="14">
        <f>VLOOKUP(C322,away!$B$2:$E$405,3,FALSE)</f>
        <v>0.54</v>
      </c>
      <c r="J322" s="14">
        <f>VLOOKUP(B322,home!$B$2:$E$405,4,FALSE)</f>
        <v>0.91</v>
      </c>
      <c r="K322" s="16">
        <f t="shared" si="396"/>
        <v>1.2236279635258398</v>
      </c>
      <c r="L322" s="16">
        <f t="shared" si="397"/>
        <v>0.50334893617021159</v>
      </c>
      <c r="M322" s="17">
        <f t="shared" si="342"/>
        <v>0.17782116945362925</v>
      </c>
      <c r="N322" s="17">
        <f t="shared" si="343"/>
        <v>0.21758695545032761</v>
      </c>
      <c r="O322" s="17">
        <f t="shared" si="344"/>
        <v>8.9506096473027208E-2</v>
      </c>
      <c r="P322" s="17">
        <f t="shared" si="345"/>
        <v>0.10952216255043763</v>
      </c>
      <c r="Q322" s="17">
        <f t="shared" si="346"/>
        <v>0.13312274159373602</v>
      </c>
      <c r="R322" s="17">
        <f t="shared" si="347"/>
        <v>2.2526399220223283E-2</v>
      </c>
      <c r="S322" s="17">
        <f t="shared" si="348"/>
        <v>1.6863998992049805E-2</v>
      </c>
      <c r="T322" s="17">
        <f t="shared" si="349"/>
        <v>6.7007190361269009E-2</v>
      </c>
      <c r="U322" s="17">
        <f t="shared" si="350"/>
        <v>2.7563932003411881E-2</v>
      </c>
      <c r="V322" s="17">
        <f t="shared" si="351"/>
        <v>1.154081838095296E-3</v>
      </c>
      <c r="W322" s="17">
        <f t="shared" si="352"/>
        <v>5.4297569731773292E-2</v>
      </c>
      <c r="X322" s="17">
        <f t="shared" si="353"/>
        <v>2.733062396111597E-2</v>
      </c>
      <c r="Y322" s="17">
        <f t="shared" si="354"/>
        <v>6.8784202478479085E-3</v>
      </c>
      <c r="Z322" s="17">
        <f t="shared" si="355"/>
        <v>3.7795463610816251E-3</v>
      </c>
      <c r="AA322" s="17">
        <f t="shared" si="356"/>
        <v>4.6247586168618069E-3</v>
      </c>
      <c r="AB322" s="17">
        <f t="shared" si="357"/>
        <v>2.8294919840745969E-3</v>
      </c>
      <c r="AC322" s="17">
        <f t="shared" si="358"/>
        <v>4.4425791321959879E-5</v>
      </c>
      <c r="AD322" s="17">
        <f t="shared" si="359"/>
        <v>1.6610006168822997E-2</v>
      </c>
      <c r="AE322" s="17">
        <f t="shared" si="360"/>
        <v>8.3606289348577088E-3</v>
      </c>
      <c r="AF322" s="17">
        <f t="shared" si="361"/>
        <v>2.1041568400372583E-3</v>
      </c>
      <c r="AG322" s="17">
        <f t="shared" si="362"/>
        <v>3.5304170232267605E-4</v>
      </c>
      <c r="AH322" s="17">
        <f t="shared" si="363"/>
        <v>4.7560766001410762E-4</v>
      </c>
      <c r="AI322" s="17">
        <f t="shared" si="364"/>
        <v>5.8196683246035255E-4</v>
      </c>
      <c r="AJ322" s="17">
        <f t="shared" si="365"/>
        <v>3.5605544502152243E-4</v>
      </c>
      <c r="AK322" s="17">
        <f t="shared" si="366"/>
        <v>1.4522646636465743E-4</v>
      </c>
      <c r="AL322" s="17">
        <f t="shared" si="367"/>
        <v>1.0944948238830084E-6</v>
      </c>
      <c r="AM322" s="17">
        <f t="shared" si="368"/>
        <v>4.064893604501703E-3</v>
      </c>
      <c r="AN322" s="17">
        <f t="shared" si="369"/>
        <v>2.0460598714710293E-3</v>
      </c>
      <c r="AO322" s="17">
        <f t="shared" si="370"/>
        <v>5.1494102982275114E-4</v>
      </c>
      <c r="AP322" s="17">
        <f t="shared" si="371"/>
        <v>8.6398339850558348E-5</v>
      </c>
      <c r="AQ322" s="17">
        <f t="shared" si="372"/>
        <v>1.0872128112662736E-5</v>
      </c>
      <c r="AR322" s="17">
        <f t="shared" si="373"/>
        <v>4.7879321940500978E-5</v>
      </c>
      <c r="AS322" s="17">
        <f t="shared" si="374"/>
        <v>5.8586477201053274E-5</v>
      </c>
      <c r="AT322" s="17">
        <f t="shared" si="375"/>
        <v>3.5844025893838937E-5</v>
      </c>
      <c r="AU322" s="17">
        <f t="shared" si="376"/>
        <v>1.4619917469681874E-5</v>
      </c>
      <c r="AV322" s="17">
        <f t="shared" si="377"/>
        <v>4.4723349600856673E-6</v>
      </c>
      <c r="AW322" s="17">
        <f t="shared" si="378"/>
        <v>1.8725342054517559E-8</v>
      </c>
      <c r="AX322" s="17">
        <f t="shared" si="379"/>
        <v>8.2898624720427157E-4</v>
      </c>
      <c r="AY322" s="17">
        <f t="shared" si="380"/>
        <v>4.1726934563000612E-4</v>
      </c>
      <c r="AZ322" s="17">
        <f t="shared" si="381"/>
        <v>1.0501604060965195E-4</v>
      </c>
      <c r="BA322" s="17">
        <f t="shared" si="382"/>
        <v>1.761990410722535E-5</v>
      </c>
      <c r="BB322" s="17">
        <f t="shared" si="383"/>
        <v>2.2172399969482559E-6</v>
      </c>
      <c r="BC322" s="17">
        <f t="shared" si="384"/>
        <v>2.2320907873958967E-7</v>
      </c>
      <c r="BD322" s="17">
        <f t="shared" si="385"/>
        <v>4.0166676272170357E-6</v>
      </c>
      <c r="BE322" s="17">
        <f t="shared" si="386"/>
        <v>4.9149068288517483E-6</v>
      </c>
      <c r="BF322" s="17">
        <f t="shared" si="387"/>
        <v>3.0070087169535546E-6</v>
      </c>
      <c r="BG322" s="17">
        <f t="shared" si="388"/>
        <v>1.226486650876776E-6</v>
      </c>
      <c r="BH322" s="17">
        <f t="shared" si="389"/>
        <v>3.7519084072599405E-7</v>
      </c>
      <c r="BI322" s="17">
        <f t="shared" si="390"/>
        <v>9.181880087421913E-8</v>
      </c>
      <c r="BJ322" s="18">
        <f t="shared" si="391"/>
        <v>0.54174583195249604</v>
      </c>
      <c r="BK322" s="18">
        <f t="shared" si="392"/>
        <v>0.30582420246598785</v>
      </c>
      <c r="BL322" s="18">
        <f t="shared" si="393"/>
        <v>0.14878456885839009</v>
      </c>
      <c r="BM322" s="18">
        <f t="shared" si="394"/>
        <v>0.24963137427628654</v>
      </c>
      <c r="BN322" s="18">
        <f t="shared" si="395"/>
        <v>0.75008552474138102</v>
      </c>
    </row>
    <row r="323" spans="1:66" x14ac:dyDescent="0.25">
      <c r="A323" t="s">
        <v>80</v>
      </c>
      <c r="B323" t="s">
        <v>88</v>
      </c>
      <c r="C323" t="s">
        <v>92</v>
      </c>
      <c r="D323" s="15">
        <v>44349</v>
      </c>
      <c r="E323" s="14">
        <f>VLOOKUP(A323,home!$A$2:$E$405,3,FALSE)</f>
        <v>1.18844984802432</v>
      </c>
      <c r="F323" s="14">
        <f>VLOOKUP(B323,home!$B$2:$E$405,3,FALSE)</f>
        <v>0.66</v>
      </c>
      <c r="G323" s="14">
        <f>VLOOKUP(C323,away!$B$2:$E$405,4,FALSE)</f>
        <v>1.17</v>
      </c>
      <c r="H323" s="14">
        <f>VLOOKUP(A323,away!$A$2:$E$405,3,FALSE)</f>
        <v>1.02431610942249</v>
      </c>
      <c r="I323" s="14">
        <f>VLOOKUP(C323,away!$B$2:$E$405,3,FALSE)</f>
        <v>0.84</v>
      </c>
      <c r="J323" s="14">
        <f>VLOOKUP(B323,home!$B$2:$E$405,4,FALSE)</f>
        <v>1.05</v>
      </c>
      <c r="K323" s="16">
        <f t="shared" si="396"/>
        <v>0.9177209726443798</v>
      </c>
      <c r="L323" s="16">
        <f t="shared" si="397"/>
        <v>0.90344680851063619</v>
      </c>
      <c r="M323" s="17">
        <f t="shared" si="342"/>
        <v>0.16183665075061796</v>
      </c>
      <c r="N323" s="17">
        <f t="shared" si="343"/>
        <v>0.14852088853636589</v>
      </c>
      <c r="O323" s="17">
        <f t="shared" si="344"/>
        <v>0.14621080562069622</v>
      </c>
      <c r="P323" s="17">
        <f t="shared" si="345"/>
        <v>0.13418072274534368</v>
      </c>
      <c r="Q323" s="17">
        <f t="shared" si="346"/>
        <v>6.8150367142800608E-2</v>
      </c>
      <c r="R323" s="17">
        <f t="shared" si="347"/>
        <v>6.6046842853893492E-2</v>
      </c>
      <c r="S323" s="17">
        <f t="shared" si="348"/>
        <v>2.7812714661598441E-2</v>
      </c>
      <c r="T323" s="17">
        <f t="shared" si="349"/>
        <v>6.1570231693991326E-2</v>
      </c>
      <c r="U323" s="17">
        <f t="shared" si="350"/>
        <v>6.0612572863965639E-2</v>
      </c>
      <c r="V323" s="17">
        <f t="shared" si="351"/>
        <v>2.5622064233658884E-3</v>
      </c>
      <c r="W323" s="17">
        <f t="shared" si="352"/>
        <v>2.0847673740120858E-2</v>
      </c>
      <c r="X323" s="17">
        <f t="shared" si="353"/>
        <v>1.8834764305383184E-2</v>
      </c>
      <c r="Y323" s="17">
        <f t="shared" si="354"/>
        <v>8.5081038503742427E-3</v>
      </c>
      <c r="Z323" s="17">
        <f t="shared" si="355"/>
        <v>1.9889936462851199E-2</v>
      </c>
      <c r="AA323" s="17">
        <f t="shared" si="356"/>
        <v>1.8253411836522716E-2</v>
      </c>
      <c r="AB323" s="17">
        <f t="shared" si="357"/>
        <v>8.3757694323460304E-3</v>
      </c>
      <c r="AC323" s="17">
        <f t="shared" si="358"/>
        <v>1.3277226918138481E-4</v>
      </c>
      <c r="AD323" s="17">
        <f t="shared" si="359"/>
        <v>4.7830868555391003E-3</v>
      </c>
      <c r="AE323" s="17">
        <f t="shared" si="360"/>
        <v>4.321264554465974E-3</v>
      </c>
      <c r="AF323" s="17">
        <f t="shared" si="361"/>
        <v>1.9520163352312102E-3</v>
      </c>
      <c r="AG323" s="17">
        <f t="shared" si="362"/>
        <v>5.8784764274175507E-4</v>
      </c>
      <c r="AH323" s="17">
        <f t="shared" si="363"/>
        <v>4.492374904710562E-3</v>
      </c>
      <c r="AI323" s="17">
        <f t="shared" si="364"/>
        <v>4.1227466670341797E-3</v>
      </c>
      <c r="AJ323" s="17">
        <f t="shared" si="365"/>
        <v>1.8917655406184913E-3</v>
      </c>
      <c r="AK323" s="17">
        <f t="shared" si="366"/>
        <v>5.7870430398384101E-4</v>
      </c>
      <c r="AL323" s="17">
        <f t="shared" si="367"/>
        <v>4.4033237110795863E-6</v>
      </c>
      <c r="AM323" s="17">
        <f t="shared" si="368"/>
        <v>8.7790782426157862E-4</v>
      </c>
      <c r="AN323" s="17">
        <f t="shared" si="369"/>
        <v>7.9314302199563953E-4</v>
      </c>
      <c r="AO323" s="17">
        <f t="shared" si="370"/>
        <v>3.5828126595722093E-4</v>
      </c>
      <c r="AP323" s="17">
        <f t="shared" si="371"/>
        <v>1.078960220927339E-4</v>
      </c>
      <c r="AQ323" s="17">
        <f t="shared" si="372"/>
        <v>2.4369579202668385E-5</v>
      </c>
      <c r="AR323" s="17">
        <f t="shared" si="373"/>
        <v>8.1172435405880625E-4</v>
      </c>
      <c r="AS323" s="17">
        <f t="shared" si="374"/>
        <v>7.4493646372597859E-4</v>
      </c>
      <c r="AT323" s="17">
        <f t="shared" si="375"/>
        <v>3.418219080244349E-4</v>
      </c>
      <c r="AU323" s="17">
        <f t="shared" si="376"/>
        <v>1.0456571130111405E-4</v>
      </c>
      <c r="AV323" s="17">
        <f t="shared" si="377"/>
        <v>2.3990536570127443E-5</v>
      </c>
      <c r="AW323" s="17">
        <f t="shared" si="378"/>
        <v>1.0141246938639374E-7</v>
      </c>
      <c r="AX323" s="17">
        <f t="shared" si="379"/>
        <v>1.3427907039557447E-4</v>
      </c>
      <c r="AY323" s="17">
        <f t="shared" si="380"/>
        <v>1.2131399759865679E-4</v>
      </c>
      <c r="AZ323" s="17">
        <f t="shared" si="381"/>
        <v>5.4800371979086731E-5</v>
      </c>
      <c r="BA323" s="17">
        <f t="shared" si="382"/>
        <v>1.6503073723233868E-5</v>
      </c>
      <c r="BB323" s="17">
        <f t="shared" si="383"/>
        <v>3.7274123214678453E-6</v>
      </c>
      <c r="BC323" s="17">
        <f t="shared" si="384"/>
        <v>6.7350375316666935E-7</v>
      </c>
      <c r="BD323" s="17">
        <f t="shared" si="385"/>
        <v>1.2222496284413096E-4</v>
      </c>
      <c r="BE323" s="17">
        <f t="shared" si="386"/>
        <v>1.1216841178273904E-4</v>
      </c>
      <c r="BF323" s="17">
        <f t="shared" si="387"/>
        <v>5.1469651980615293E-5</v>
      </c>
      <c r="BG323" s="17">
        <f t="shared" si="388"/>
        <v>1.5744926359106001E-5</v>
      </c>
      <c r="BH323" s="17">
        <f t="shared" si="389"/>
        <v>3.6123622831232221E-6</v>
      </c>
      <c r="BI323" s="17">
        <f t="shared" si="390"/>
        <v>6.6302812560234345E-7</v>
      </c>
      <c r="BJ323" s="18">
        <f t="shared" si="391"/>
        <v>0.34056913980029518</v>
      </c>
      <c r="BK323" s="18">
        <f t="shared" si="392"/>
        <v>0.32665078417141719</v>
      </c>
      <c r="BL323" s="18">
        <f t="shared" si="393"/>
        <v>0.312917916340827</v>
      </c>
      <c r="BM323" s="18">
        <f t="shared" si="394"/>
        <v>0.27496028654054328</v>
      </c>
      <c r="BN323" s="18">
        <f t="shared" si="395"/>
        <v>0.72494627764971786</v>
      </c>
    </row>
    <row r="324" spans="1:66" x14ac:dyDescent="0.25">
      <c r="A324" t="s">
        <v>80</v>
      </c>
      <c r="B324" t="s">
        <v>410</v>
      </c>
      <c r="C324" t="s">
        <v>83</v>
      </c>
      <c r="D324" s="15">
        <v>44349</v>
      </c>
      <c r="E324" s="14">
        <f>VLOOKUP(A324,home!$A$2:$E$405,3,FALSE)</f>
        <v>1.18844984802432</v>
      </c>
      <c r="F324" s="14">
        <f>VLOOKUP(B324,home!$B$2:$E$405,3,FALSE)</f>
        <v>0.78</v>
      </c>
      <c r="G324" s="14">
        <f>VLOOKUP(C324,away!$B$2:$E$405,4,FALSE)</f>
        <v>0.96</v>
      </c>
      <c r="H324" s="14">
        <f>VLOOKUP(A324,away!$A$2:$E$405,3,FALSE)</f>
        <v>1.02431610942249</v>
      </c>
      <c r="I324" s="14">
        <f>VLOOKUP(C324,away!$B$2:$E$405,3,FALSE)</f>
        <v>1.26</v>
      </c>
      <c r="J324" s="14">
        <f>VLOOKUP(B324,home!$B$2:$E$405,4,FALSE)</f>
        <v>1.05</v>
      </c>
      <c r="K324" s="16">
        <f t="shared" si="396"/>
        <v>0.88991124620061079</v>
      </c>
      <c r="L324" s="16">
        <f t="shared" si="397"/>
        <v>1.3551702127659544</v>
      </c>
      <c r="M324" s="17">
        <f t="shared" si="342"/>
        <v>0.10591891197701066</v>
      </c>
      <c r="N324" s="17">
        <f t="shared" si="343"/>
        <v>9.4258430953674352E-2</v>
      </c>
      <c r="O324" s="17">
        <f t="shared" si="344"/>
        <v>0.14353815447982393</v>
      </c>
      <c r="P324" s="17">
        <f t="shared" si="345"/>
        <v>0.1277362179304759</v>
      </c>
      <c r="Q324" s="17">
        <f t="shared" si="346"/>
        <v>4.1940818877449278E-2</v>
      </c>
      <c r="R324" s="17">
        <f t="shared" si="347"/>
        <v>9.7259315673227736E-2</v>
      </c>
      <c r="S324" s="17">
        <f t="shared" si="348"/>
        <v>3.8511869756374301E-2</v>
      </c>
      <c r="T324" s="17">
        <f t="shared" si="349"/>
        <v>5.6836948441731303E-2</v>
      </c>
      <c r="U324" s="17">
        <f t="shared" si="350"/>
        <v>8.6552158815380684E-2</v>
      </c>
      <c r="V324" s="17">
        <f t="shared" si="351"/>
        <v>5.160510155351526E-3</v>
      </c>
      <c r="W324" s="17">
        <f t="shared" si="352"/>
        <v>1.2441202131301664E-2</v>
      </c>
      <c r="X324" s="17">
        <f t="shared" si="353"/>
        <v>1.6859946539340323E-2</v>
      </c>
      <c r="Y324" s="17">
        <f t="shared" si="354"/>
        <v>1.1424048669470223E-2</v>
      </c>
      <c r="Z324" s="17">
        <f t="shared" si="355"/>
        <v>4.3934309171453051E-2</v>
      </c>
      <c r="AA324" s="17">
        <f t="shared" si="356"/>
        <v>3.9097635825730705E-2</v>
      </c>
      <c r="AB324" s="17">
        <f t="shared" si="357"/>
        <v>1.7396712910586826E-2</v>
      </c>
      <c r="AC324" s="17">
        <f t="shared" si="358"/>
        <v>3.8896739350681886E-4</v>
      </c>
      <c r="AD324" s="17">
        <f t="shared" si="359"/>
        <v>2.7678914232250893E-3</v>
      </c>
      <c r="AE324" s="17">
        <f t="shared" si="360"/>
        <v>3.7509640089250047E-3</v>
      </c>
      <c r="AF324" s="17">
        <f t="shared" si="361"/>
        <v>2.5415973470261687E-3</v>
      </c>
      <c r="AG324" s="17">
        <f t="shared" si="362"/>
        <v>1.1480990058449459E-3</v>
      </c>
      <c r="AH324" s="17">
        <f t="shared" si="363"/>
        <v>1.4884616776900807E-2</v>
      </c>
      <c r="AI324" s="17">
        <f t="shared" si="364"/>
        <v>1.3245987865150315E-2</v>
      </c>
      <c r="AJ324" s="17">
        <f t="shared" si="365"/>
        <v>5.8938767841170423E-3</v>
      </c>
      <c r="AK324" s="17">
        <f t="shared" si="366"/>
        <v>1.7483424113021483E-3</v>
      </c>
      <c r="AL324" s="17">
        <f t="shared" si="367"/>
        <v>1.8763494759319373E-5</v>
      </c>
      <c r="AM324" s="17">
        <f t="shared" si="368"/>
        <v>4.9263554115804443E-4</v>
      </c>
      <c r="AN324" s="17">
        <f t="shared" si="369"/>
        <v>6.6760501112721822E-4</v>
      </c>
      <c r="AO324" s="17">
        <f t="shared" si="370"/>
        <v>4.5235921248644494E-4</v>
      </c>
      <c r="AP324" s="17">
        <f t="shared" si="371"/>
        <v>2.0434124341063171E-4</v>
      </c>
      <c r="AQ324" s="17">
        <f t="shared" si="372"/>
        <v>6.9229291577411328E-5</v>
      </c>
      <c r="AR324" s="17">
        <f t="shared" si="373"/>
        <v>4.0342378568984745E-3</v>
      </c>
      <c r="AS324" s="17">
        <f t="shared" si="374"/>
        <v>3.5901136387022025E-3</v>
      </c>
      <c r="AT324" s="17">
        <f t="shared" si="375"/>
        <v>1.5974412511096431E-3</v>
      </c>
      <c r="AU324" s="17">
        <f t="shared" si="376"/>
        <v>4.7386031150241511E-4</v>
      </c>
      <c r="AV324" s="17">
        <f t="shared" si="377"/>
        <v>1.0542340508353095E-4</v>
      </c>
      <c r="AW324" s="17">
        <f t="shared" si="378"/>
        <v>6.2856728242417982E-7</v>
      </c>
      <c r="AX324" s="17">
        <f t="shared" si="379"/>
        <v>7.3066984725777911E-5</v>
      </c>
      <c r="AY324" s="17">
        <f t="shared" si="380"/>
        <v>9.9018201236999198E-5</v>
      </c>
      <c r="AZ324" s="17">
        <f t="shared" si="381"/>
        <v>6.7093258419023162E-5</v>
      </c>
      <c r="BA324" s="17">
        <f t="shared" si="382"/>
        <v>3.0307595095622922E-5</v>
      </c>
      <c r="BB324" s="17">
        <f t="shared" si="383"/>
        <v>1.0267987523539925E-5</v>
      </c>
      <c r="BC324" s="17">
        <f t="shared" si="384"/>
        <v>2.7829741673907544E-6</v>
      </c>
      <c r="BD324" s="17">
        <f t="shared" si="385"/>
        <v>9.1117982914692779E-4</v>
      </c>
      <c r="BE324" s="17">
        <f t="shared" si="386"/>
        <v>8.1086917726900208E-4</v>
      </c>
      <c r="BF324" s="17">
        <f t="shared" si="387"/>
        <v>3.608008000245608E-4</v>
      </c>
      <c r="BG324" s="17">
        <f t="shared" si="388"/>
        <v>1.0702689652667808E-4</v>
      </c>
      <c r="BH324" s="17">
        <f t="shared" si="389"/>
        <v>2.3811109716259975E-5</v>
      </c>
      <c r="BI324" s="17">
        <f t="shared" si="390"/>
        <v>4.2379548642032791E-6</v>
      </c>
      <c r="BJ324" s="18">
        <f t="shared" si="391"/>
        <v>0.24613865469891649</v>
      </c>
      <c r="BK324" s="18">
        <f t="shared" si="392"/>
        <v>0.27783425890871544</v>
      </c>
      <c r="BL324" s="18">
        <f t="shared" si="393"/>
        <v>0.43163580377306415</v>
      </c>
      <c r="BM324" s="18">
        <f t="shared" si="394"/>
        <v>0.38879278702653269</v>
      </c>
      <c r="BN324" s="18">
        <f t="shared" si="395"/>
        <v>0.61065184989166188</v>
      </c>
    </row>
    <row r="325" spans="1:66" x14ac:dyDescent="0.25">
      <c r="A325" t="s">
        <v>80</v>
      </c>
      <c r="B325" t="s">
        <v>84</v>
      </c>
      <c r="C325" t="s">
        <v>412</v>
      </c>
      <c r="D325" s="15">
        <v>44349</v>
      </c>
      <c r="E325" s="14">
        <f>VLOOKUP(A325,home!$A$2:$E$405,3,FALSE)</f>
        <v>1.18844984802432</v>
      </c>
      <c r="F325" s="14">
        <f>VLOOKUP(B325,home!$B$2:$E$405,3,FALSE)</f>
        <v>1.08</v>
      </c>
      <c r="G325" s="14">
        <f>VLOOKUP(C325,away!$B$2:$E$405,4,FALSE)</f>
        <v>0.96</v>
      </c>
      <c r="H325" s="14">
        <f>VLOOKUP(A325,away!$A$2:$E$405,3,FALSE)</f>
        <v>1.02431610942249</v>
      </c>
      <c r="I325" s="14">
        <f>VLOOKUP(C325,away!$B$2:$E$405,3,FALSE)</f>
        <v>1.08</v>
      </c>
      <c r="J325" s="14">
        <f>VLOOKUP(B325,home!$B$2:$E$405,4,FALSE)</f>
        <v>1.32</v>
      </c>
      <c r="K325" s="16">
        <f t="shared" si="396"/>
        <v>1.2321848024316149</v>
      </c>
      <c r="L325" s="16">
        <f t="shared" si="397"/>
        <v>1.4602650455927018</v>
      </c>
      <c r="M325" s="17">
        <f t="shared" si="342"/>
        <v>6.7714844922703216E-2</v>
      </c>
      <c r="N325" s="17">
        <f t="shared" si="343"/>
        <v>8.3437202812768493E-2</v>
      </c>
      <c r="O325" s="17">
        <f t="shared" si="344"/>
        <v>9.8881621108353954E-2</v>
      </c>
      <c r="P325" s="17">
        <f t="shared" si="345"/>
        <v>0.12184043076951488</v>
      </c>
      <c r="Q325" s="17">
        <f t="shared" si="346"/>
        <v>5.1405026631648872E-2</v>
      </c>
      <c r="R325" s="17">
        <f t="shared" si="347"/>
        <v>7.2196687478035385E-2</v>
      </c>
      <c r="S325" s="17">
        <f t="shared" si="348"/>
        <v>5.4807371216188609E-2</v>
      </c>
      <c r="T325" s="17">
        <f t="shared" si="349"/>
        <v>7.5064963557958789E-2</v>
      </c>
      <c r="U325" s="17">
        <f t="shared" si="350"/>
        <v>8.8959661096340056E-2</v>
      </c>
      <c r="V325" s="17">
        <f t="shared" si="351"/>
        <v>1.0957311298821163E-2</v>
      </c>
      <c r="W325" s="17">
        <f t="shared" si="352"/>
        <v>2.111349752803672E-2</v>
      </c>
      <c r="X325" s="17">
        <f t="shared" si="353"/>
        <v>3.0831302430399939E-2</v>
      </c>
      <c r="Y325" s="17">
        <f t="shared" si="354"/>
        <v>2.2510936624605179E-2</v>
      </c>
      <c r="Z325" s="17">
        <f t="shared" si="355"/>
        <v>3.5142099710585115E-2</v>
      </c>
      <c r="AA325" s="17">
        <f t="shared" si="356"/>
        <v>4.3301561188919424E-2</v>
      </c>
      <c r="AB325" s="17">
        <f t="shared" si="357"/>
        <v>2.6677762809274589E-2</v>
      </c>
      <c r="AC325" s="17">
        <f t="shared" si="358"/>
        <v>1.2322293677331775E-3</v>
      </c>
      <c r="AD325" s="17">
        <f t="shared" si="359"/>
        <v>6.5039326950560809E-3</v>
      </c>
      <c r="AE325" s="17">
        <f t="shared" si="360"/>
        <v>9.4974655734779319E-3</v>
      </c>
      <c r="AF325" s="17">
        <f t="shared" si="361"/>
        <v>6.9344084993349349E-3</v>
      </c>
      <c r="AG325" s="17">
        <f t="shared" si="362"/>
        <v>3.3753581144799149E-3</v>
      </c>
      <c r="AH325" s="17">
        <f t="shared" si="363"/>
        <v>1.2829194959025216E-2</v>
      </c>
      <c r="AI325" s="17">
        <f t="shared" si="364"/>
        <v>1.5807939055943153E-2</v>
      </c>
      <c r="AJ325" s="17">
        <f t="shared" si="365"/>
        <v>9.7391511312491623E-3</v>
      </c>
      <c r="AK325" s="17">
        <f t="shared" si="366"/>
        <v>4.0001446708366291E-3</v>
      </c>
      <c r="AL325" s="17">
        <f t="shared" si="367"/>
        <v>8.8686820234374031E-5</v>
      </c>
      <c r="AM325" s="17">
        <f t="shared" si="368"/>
        <v>1.6028094045772397E-3</v>
      </c>
      <c r="AN325" s="17">
        <f t="shared" si="369"/>
        <v>2.3405265482513943E-3</v>
      </c>
      <c r="AO325" s="17">
        <f t="shared" si="370"/>
        <v>1.7088945533466258E-3</v>
      </c>
      <c r="AP325" s="17">
        <f t="shared" si="371"/>
        <v>8.3181299428527653E-4</v>
      </c>
      <c r="AQ325" s="17">
        <f t="shared" si="372"/>
        <v>3.0366686000614786E-4</v>
      </c>
      <c r="AR325" s="17">
        <f t="shared" si="373"/>
        <v>3.7468049923517236E-3</v>
      </c>
      <c r="AS325" s="17">
        <f t="shared" si="374"/>
        <v>4.6167561692506956E-3</v>
      </c>
      <c r="AT325" s="17">
        <f t="shared" si="375"/>
        <v>2.8443483941415545E-3</v>
      </c>
      <c r="AU325" s="17">
        <f t="shared" si="376"/>
        <v>1.1682542880273308E-3</v>
      </c>
      <c r="AV325" s="17">
        <f t="shared" si="377"/>
        <v>3.5987629477071095E-4</v>
      </c>
      <c r="AW325" s="17">
        <f t="shared" si="378"/>
        <v>4.4326569394172667E-6</v>
      </c>
      <c r="AX325" s="17">
        <f t="shared" si="379"/>
        <v>3.2915956491908957E-4</v>
      </c>
      <c r="AY325" s="17">
        <f t="shared" si="380"/>
        <v>4.8066020707384819E-4</v>
      </c>
      <c r="AZ325" s="17">
        <f t="shared" si="381"/>
        <v>3.509456495986453E-4</v>
      </c>
      <c r="BA325" s="17">
        <f t="shared" si="382"/>
        <v>1.7082455500390864E-4</v>
      </c>
      <c r="BB325" s="17">
        <f t="shared" si="383"/>
        <v>6.236228165028393E-5</v>
      </c>
      <c r="BC325" s="17">
        <f t="shared" si="384"/>
        <v>1.8213092011463356E-5</v>
      </c>
      <c r="BD325" s="17">
        <f t="shared" si="385"/>
        <v>9.1188806049724179E-4</v>
      </c>
      <c r="BE325" s="17">
        <f t="shared" si="386"/>
        <v>1.1236146096635421E-3</v>
      </c>
      <c r="BF325" s="17">
        <f t="shared" si="387"/>
        <v>6.9225042290877391E-4</v>
      </c>
      <c r="BG325" s="17">
        <f t="shared" si="388"/>
        <v>2.8432681686168317E-4</v>
      </c>
      <c r="BH325" s="17">
        <f t="shared" si="389"/>
        <v>8.7585795665180764E-5</v>
      </c>
      <c r="BI325" s="17">
        <f t="shared" si="390"/>
        <v>2.1584377265503314E-5</v>
      </c>
      <c r="BJ325" s="18">
        <f t="shared" si="391"/>
        <v>0.31887397017849062</v>
      </c>
      <c r="BK325" s="18">
        <f t="shared" si="392"/>
        <v>0.25712153460226922</v>
      </c>
      <c r="BL325" s="18">
        <f t="shared" si="393"/>
        <v>0.38825101371938153</v>
      </c>
      <c r="BM325" s="18">
        <f t="shared" si="394"/>
        <v>0.50343657693756727</v>
      </c>
      <c r="BN325" s="18">
        <f t="shared" si="395"/>
        <v>0.49547581372302479</v>
      </c>
    </row>
    <row r="326" spans="1:66" x14ac:dyDescent="0.25">
      <c r="A326" t="s">
        <v>80</v>
      </c>
      <c r="B326" t="s">
        <v>435</v>
      </c>
      <c r="C326" t="s">
        <v>93</v>
      </c>
      <c r="D326" s="15">
        <v>44349</v>
      </c>
      <c r="E326" s="14">
        <f>VLOOKUP(A326,home!$A$2:$E$405,3,FALSE)</f>
        <v>1.18844984802432</v>
      </c>
      <c r="F326" s="14">
        <f>VLOOKUP(B326,home!$B$2:$E$405,3,FALSE)</f>
        <v>0.48</v>
      </c>
      <c r="G326" s="14">
        <f>VLOOKUP(C326,away!$B$2:$E$405,4,FALSE)</f>
        <v>0.96</v>
      </c>
      <c r="H326" s="14">
        <f>VLOOKUP(A326,away!$A$2:$E$405,3,FALSE)</f>
        <v>1.02431610942249</v>
      </c>
      <c r="I326" s="14">
        <f>VLOOKUP(C326,away!$B$2:$E$405,3,FALSE)</f>
        <v>0.66</v>
      </c>
      <c r="J326" s="14">
        <f>VLOOKUP(B326,home!$B$2:$E$405,4,FALSE)</f>
        <v>1.19</v>
      </c>
      <c r="K326" s="16">
        <f t="shared" si="396"/>
        <v>0.5476376899696066</v>
      </c>
      <c r="L326" s="16">
        <f t="shared" si="397"/>
        <v>0.80449787234042358</v>
      </c>
      <c r="M326" s="17">
        <f t="shared" si="342"/>
        <v>0.25868722764441221</v>
      </c>
      <c r="N326" s="17">
        <f t="shared" si="343"/>
        <v>0.14166687577182766</v>
      </c>
      <c r="O326" s="17">
        <f t="shared" si="344"/>
        <v>0.20811332424157244</v>
      </c>
      <c r="P326" s="17">
        <f t="shared" si="345"/>
        <v>0.11397070013955046</v>
      </c>
      <c r="Q326" s="17">
        <f t="shared" si="346"/>
        <v>3.8791060296447466E-2</v>
      </c>
      <c r="R326" s="17">
        <f t="shared" si="347"/>
        <v>8.3713363279018849E-2</v>
      </c>
      <c r="S326" s="17">
        <f t="shared" si="348"/>
        <v>1.2553113472763198E-2</v>
      </c>
      <c r="T326" s="17">
        <f t="shared" si="349"/>
        <v>3.1207325474321066E-2</v>
      </c>
      <c r="U326" s="17">
        <f t="shared" si="350"/>
        <v>4.5844592885708378E-2</v>
      </c>
      <c r="V326" s="17">
        <f t="shared" si="351"/>
        <v>6.1450748176552041E-4</v>
      </c>
      <c r="W326" s="17">
        <f t="shared" si="352"/>
        <v>7.0811488840727367E-3</v>
      </c>
      <c r="X326" s="17">
        <f t="shared" si="353"/>
        <v>5.6967692109622815E-3</v>
      </c>
      <c r="Y326" s="17">
        <f t="shared" si="354"/>
        <v>2.2915193547167942E-3</v>
      </c>
      <c r="Z326" s="17">
        <f t="shared" si="355"/>
        <v>2.2449074214810537E-2</v>
      </c>
      <c r="AA326" s="17">
        <f t="shared" si="356"/>
        <v>1.2293959144955104E-2</v>
      </c>
      <c r="AB326" s="17">
        <f t="shared" si="357"/>
        <v>3.3663176933619661E-3</v>
      </c>
      <c r="AC326" s="17">
        <f t="shared" si="358"/>
        <v>1.6920976485665219E-5</v>
      </c>
      <c r="AD326" s="17">
        <f t="shared" si="359"/>
        <v>9.6947600430111278E-4</v>
      </c>
      <c r="AE326" s="17">
        <f t="shared" si="360"/>
        <v>7.7994138274534055E-4</v>
      </c>
      <c r="AF326" s="17">
        <f t="shared" si="361"/>
        <v>3.1373059148443719E-4</v>
      </c>
      <c r="AG326" s="17">
        <f t="shared" si="362"/>
        <v>8.413186444577745E-5</v>
      </c>
      <c r="AH326" s="17">
        <f t="shared" si="363"/>
        <v>4.5150581104568344E-3</v>
      </c>
      <c r="AI326" s="17">
        <f t="shared" si="364"/>
        <v>2.472615993689118E-3</v>
      </c>
      <c r="AJ326" s="17">
        <f t="shared" si="365"/>
        <v>6.7704885548290595E-4</v>
      </c>
      <c r="AK326" s="17">
        <f t="shared" si="366"/>
        <v>1.235924904044082E-4</v>
      </c>
      <c r="AL326" s="17">
        <f t="shared" si="367"/>
        <v>2.9819725615012093E-7</v>
      </c>
      <c r="AM326" s="17">
        <f t="shared" si="368"/>
        <v>1.061843198952852E-4</v>
      </c>
      <c r="AN326" s="17">
        <f t="shared" si="369"/>
        <v>8.5425059431671853E-5</v>
      </c>
      <c r="AO326" s="17">
        <f t="shared" si="370"/>
        <v>3.4362139278667112E-5</v>
      </c>
      <c r="AP326" s="17">
        <f t="shared" si="371"/>
        <v>9.2147559795843307E-6</v>
      </c>
      <c r="AQ326" s="17">
        <f t="shared" si="372"/>
        <v>1.8533128949279471E-6</v>
      </c>
      <c r="AR326" s="17">
        <f t="shared" si="373"/>
        <v>7.2647092867117946E-4</v>
      </c>
      <c r="AS326" s="17">
        <f t="shared" si="374"/>
        <v>3.9784286120755956E-4</v>
      </c>
      <c r="AT326" s="17">
        <f t="shared" si="375"/>
        <v>1.0893687274130337E-4</v>
      </c>
      <c r="AU326" s="17">
        <f t="shared" si="376"/>
        <v>1.9885979113520123E-5</v>
      </c>
      <c r="AV326" s="17">
        <f t="shared" si="377"/>
        <v>2.7225779161280018E-6</v>
      </c>
      <c r="AW326" s="17">
        <f t="shared" si="378"/>
        <v>3.649382389153667E-9</v>
      </c>
      <c r="AX326" s="17">
        <f t="shared" si="379"/>
        <v>9.6917559430746144E-6</v>
      </c>
      <c r="AY326" s="17">
        <f t="shared" si="380"/>
        <v>7.7969970354461826E-6</v>
      </c>
      <c r="AZ326" s="17">
        <f t="shared" si="381"/>
        <v>3.136333762830522E-6</v>
      </c>
      <c r="BA326" s="17">
        <f t="shared" si="382"/>
        <v>8.4105794638219651E-7</v>
      </c>
      <c r="BB326" s="17">
        <f t="shared" si="383"/>
        <v>1.6915733209487076E-7</v>
      </c>
      <c r="BC326" s="17">
        <f t="shared" si="384"/>
        <v>2.7217342752221199E-8</v>
      </c>
      <c r="BD326" s="17">
        <f t="shared" si="385"/>
        <v>9.7407386072189244E-5</v>
      </c>
      <c r="BE326" s="17">
        <f t="shared" si="386"/>
        <v>5.3343955894551353E-5</v>
      </c>
      <c r="BF326" s="17">
        <f t="shared" si="387"/>
        <v>1.4606580389966339E-5</v>
      </c>
      <c r="BG326" s="17">
        <f t="shared" si="388"/>
        <v>2.6663713143721735E-6</v>
      </c>
      <c r="BH326" s="17">
        <f t="shared" si="389"/>
        <v>3.6505135680100025E-7</v>
      </c>
      <c r="BI326" s="17">
        <f t="shared" si="390"/>
        <v>3.9983176351754093E-8</v>
      </c>
      <c r="BJ326" s="18">
        <f t="shared" si="391"/>
        <v>0.22914068094216739</v>
      </c>
      <c r="BK326" s="18">
        <f t="shared" si="392"/>
        <v>0.38585056490926867</v>
      </c>
      <c r="BL326" s="18">
        <f t="shared" si="393"/>
        <v>0.36254416124250394</v>
      </c>
      <c r="BM326" s="18">
        <f t="shared" si="394"/>
        <v>0.15503413658826826</v>
      </c>
      <c r="BN326" s="18">
        <f t="shared" si="395"/>
        <v>0.84494255137282903</v>
      </c>
    </row>
    <row r="327" spans="1:66" x14ac:dyDescent="0.25">
      <c r="A327" t="s">
        <v>99</v>
      </c>
      <c r="B327" t="s">
        <v>102</v>
      </c>
      <c r="C327" t="s">
        <v>112</v>
      </c>
      <c r="D327" s="15">
        <v>44349</v>
      </c>
      <c r="E327" s="14">
        <f>VLOOKUP(A327,home!$A$2:$E$405,3,FALSE)</f>
        <v>1.34653465346535</v>
      </c>
      <c r="F327" s="14">
        <f>VLOOKUP(B327,home!$B$2:$E$405,3,FALSE)</f>
        <v>1.05</v>
      </c>
      <c r="G327" s="14">
        <f>VLOOKUP(C327,away!$B$2:$E$405,4,FALSE)</f>
        <v>1.31</v>
      </c>
      <c r="H327" s="14">
        <f>VLOOKUP(A327,away!$A$2:$E$405,3,FALSE)</f>
        <v>1.28712871287129</v>
      </c>
      <c r="I327" s="14">
        <f>VLOOKUP(C327,away!$B$2:$E$405,3,FALSE)</f>
        <v>0.69</v>
      </c>
      <c r="J327" s="14">
        <f>VLOOKUP(B327,home!$B$2:$E$405,4,FALSE)</f>
        <v>0.52</v>
      </c>
      <c r="K327" s="16">
        <f t="shared" si="396"/>
        <v>1.8521584158415891</v>
      </c>
      <c r="L327" s="16">
        <f t="shared" si="397"/>
        <v>0.46182178217821884</v>
      </c>
      <c r="M327" s="17">
        <f t="shared" si="342"/>
        <v>9.8866957327837818E-2</v>
      </c>
      <c r="N327" s="17">
        <f t="shared" si="343"/>
        <v>0.18311726706340606</v>
      </c>
      <c r="O327" s="17">
        <f t="shared" si="344"/>
        <v>4.5658914431679971E-2</v>
      </c>
      <c r="P327" s="17">
        <f t="shared" si="345"/>
        <v>8.4567542622827035E-2</v>
      </c>
      <c r="Q327" s="17">
        <f t="shared" si="346"/>
        <v>0.16958109363869972</v>
      </c>
      <c r="R327" s="17">
        <f t="shared" si="347"/>
        <v>1.054314061758062E-2</v>
      </c>
      <c r="S327" s="17">
        <f t="shared" si="348"/>
        <v>1.808407343200898E-2</v>
      </c>
      <c r="T327" s="17">
        <f t="shared" si="349"/>
        <v>7.8316242887955717E-2</v>
      </c>
      <c r="U327" s="17">
        <f t="shared" si="350"/>
        <v>1.9527566624253232E-2</v>
      </c>
      <c r="V327" s="17">
        <f t="shared" si="351"/>
        <v>1.7187246062679159E-3</v>
      </c>
      <c r="W327" s="17">
        <f t="shared" si="352"/>
        <v>0.10469701658351274</v>
      </c>
      <c r="X327" s="17">
        <f t="shared" si="353"/>
        <v>4.8351362787340389E-2</v>
      </c>
      <c r="Y327" s="17">
        <f t="shared" si="354"/>
        <v>1.1164856266597575E-2</v>
      </c>
      <c r="Z327" s="17">
        <f t="shared" si="355"/>
        <v>1.6230173299222165E-3</v>
      </c>
      <c r="AA327" s="17">
        <f t="shared" si="356"/>
        <v>3.0060852066721784E-3</v>
      </c>
      <c r="AB327" s="17">
        <f t="shared" si="357"/>
        <v>2.7838730071373893E-3</v>
      </c>
      <c r="AC327" s="17">
        <f t="shared" si="358"/>
        <v>9.188378018672607E-5</v>
      </c>
      <c r="AD327" s="17">
        <f t="shared" si="359"/>
        <v>4.8478865094664904E-2</v>
      </c>
      <c r="AE327" s="17">
        <f t="shared" si="360"/>
        <v>2.2388595875995589E-2</v>
      </c>
      <c r="AF327" s="17">
        <f t="shared" si="361"/>
        <v>5.1697706239601021E-3</v>
      </c>
      <c r="AG327" s="17">
        <f t="shared" si="362"/>
        <v>7.9583756100328569E-4</v>
      </c>
      <c r="AH327" s="17">
        <f t="shared" si="363"/>
        <v>1.8738618895270301E-4</v>
      </c>
      <c r="AI327" s="17">
        <f t="shared" si="364"/>
        <v>3.470689068812311E-4</v>
      </c>
      <c r="AJ327" s="17">
        <f t="shared" si="365"/>
        <v>3.2141329837850652E-4</v>
      </c>
      <c r="AK327" s="17">
        <f t="shared" si="366"/>
        <v>1.9843611518505154E-4</v>
      </c>
      <c r="AL327" s="17">
        <f t="shared" si="367"/>
        <v>3.1437745055797479E-6</v>
      </c>
      <c r="AM327" s="17">
        <f t="shared" si="368"/>
        <v>1.7958107595106534E-2</v>
      </c>
      <c r="AN327" s="17">
        <f t="shared" si="369"/>
        <v>8.2934452541203081E-3</v>
      </c>
      <c r="AO327" s="17">
        <f t="shared" si="370"/>
        <v>1.9150468338276657E-3</v>
      </c>
      <c r="AP327" s="17">
        <f t="shared" si="371"/>
        <v>2.9480344725101601E-4</v>
      </c>
      <c r="AQ327" s="17">
        <f t="shared" si="372"/>
        <v>3.4036663350436678E-5</v>
      </c>
      <c r="AR327" s="17">
        <f t="shared" si="373"/>
        <v>1.7307804747544362E-5</v>
      </c>
      <c r="AS327" s="17">
        <f t="shared" si="374"/>
        <v>3.2056796222907301E-5</v>
      </c>
      <c r="AT327" s="17">
        <f t="shared" si="375"/>
        <v>2.9687132454588315E-5</v>
      </c>
      <c r="AU327" s="17">
        <f t="shared" si="376"/>
        <v>1.8328424072656573E-5</v>
      </c>
      <c r="AV327" s="17">
        <f t="shared" si="377"/>
        <v>8.4867862238211141E-6</v>
      </c>
      <c r="AW327" s="17">
        <f t="shared" si="378"/>
        <v>7.469670231671638E-8</v>
      </c>
      <c r="AX327" s="17">
        <f t="shared" si="379"/>
        <v>5.5435433524775521E-3</v>
      </c>
      <c r="AY327" s="17">
        <f t="shared" si="380"/>
        <v>2.5601290706234012E-3</v>
      </c>
      <c r="AZ327" s="17">
        <f t="shared" si="381"/>
        <v>5.9116168500078308E-4</v>
      </c>
      <c r="BA327" s="17">
        <f t="shared" si="382"/>
        <v>9.1003780974180178E-5</v>
      </c>
      <c r="BB327" s="17">
        <f t="shared" si="383"/>
        <v>1.050688207861304E-5</v>
      </c>
      <c r="BC327" s="17">
        <f t="shared" si="384"/>
        <v>9.7046140133629296E-7</v>
      </c>
      <c r="BD327" s="17">
        <f t="shared" si="385"/>
        <v>1.3321868723505951E-6</v>
      </c>
      <c r="BE327" s="17">
        <f t="shared" si="386"/>
        <v>2.4674211270978395E-6</v>
      </c>
      <c r="BF327" s="17">
        <f t="shared" si="387"/>
        <v>2.2850274029898019E-6</v>
      </c>
      <c r="BG327" s="17">
        <f t="shared" si="388"/>
        <v>1.410744244958737E-6</v>
      </c>
      <c r="BH327" s="17">
        <f t="shared" si="389"/>
        <v>6.5323045647510353E-7</v>
      </c>
      <c r="BI327" s="17">
        <f t="shared" si="390"/>
        <v>2.4197725748888121E-7</v>
      </c>
      <c r="BJ327" s="18">
        <f t="shared" si="391"/>
        <v>0.70935366340934791</v>
      </c>
      <c r="BK327" s="18">
        <f t="shared" si="392"/>
        <v>0.20589245461425748</v>
      </c>
      <c r="BL327" s="18">
        <f t="shared" si="393"/>
        <v>8.2688141927803771E-2</v>
      </c>
      <c r="BM327" s="18">
        <f t="shared" si="394"/>
        <v>0.40466230720537905</v>
      </c>
      <c r="BN327" s="18">
        <f t="shared" si="395"/>
        <v>0.59233491570203123</v>
      </c>
    </row>
    <row r="328" spans="1:66" x14ac:dyDescent="0.25">
      <c r="A328" t="s">
        <v>99</v>
      </c>
      <c r="B328" t="s">
        <v>106</v>
      </c>
      <c r="C328" t="s">
        <v>110</v>
      </c>
      <c r="D328" s="15">
        <v>44349</v>
      </c>
      <c r="E328" s="14">
        <f>VLOOKUP(A328,home!$A$2:$E$405,3,FALSE)</f>
        <v>1.34653465346535</v>
      </c>
      <c r="F328" s="14">
        <f>VLOOKUP(B328,home!$B$2:$E$405,3,FALSE)</f>
        <v>1.03</v>
      </c>
      <c r="G328" s="14">
        <f>VLOOKUP(C328,away!$B$2:$E$405,4,FALSE)</f>
        <v>0.85</v>
      </c>
      <c r="H328" s="14">
        <f>VLOOKUP(A328,away!$A$2:$E$405,3,FALSE)</f>
        <v>1.28712871287129</v>
      </c>
      <c r="I328" s="14">
        <f>VLOOKUP(C328,away!$B$2:$E$405,3,FALSE)</f>
        <v>1.38</v>
      </c>
      <c r="J328" s="14">
        <f>VLOOKUP(B328,home!$B$2:$E$405,4,FALSE)</f>
        <v>1.67</v>
      </c>
      <c r="K328" s="16">
        <f t="shared" si="396"/>
        <v>1.1788910891089137</v>
      </c>
      <c r="L328" s="16">
        <f t="shared" si="397"/>
        <v>2.9663168316831747</v>
      </c>
      <c r="M328" s="17">
        <f t="shared" si="342"/>
        <v>1.5840142114009206E-2</v>
      </c>
      <c r="N328" s="17">
        <f t="shared" si="343"/>
        <v>1.8673802388424282E-2</v>
      </c>
      <c r="O328" s="17">
        <f t="shared" si="344"/>
        <v>4.6986880169039014E-2</v>
      </c>
      <c r="P328" s="17">
        <f t="shared" si="345"/>
        <v>5.539241433630842E-2</v>
      </c>
      <c r="Q328" s="17">
        <f t="shared" si="346"/>
        <v>1.1007189617747069E-2</v>
      </c>
      <c r="R328" s="17">
        <f t="shared" si="347"/>
        <v>6.968898675685041E-2</v>
      </c>
      <c r="S328" s="17">
        <f t="shared" si="348"/>
        <v>4.8426326353657054E-2</v>
      </c>
      <c r="T328" s="17">
        <f t="shared" si="349"/>
        <v>3.2650811832651422E-2</v>
      </c>
      <c r="U328" s="17">
        <f t="shared" si="350"/>
        <v>8.2155725496680057E-2</v>
      </c>
      <c r="V328" s="17">
        <f t="shared" si="351"/>
        <v>1.8816127019148619E-2</v>
      </c>
      <c r="W328" s="17">
        <f t="shared" si="352"/>
        <v>4.3254259188313902E-3</v>
      </c>
      <c r="X328" s="17">
        <f t="shared" si="353"/>
        <v>1.2830583707228213E-2</v>
      </c>
      <c r="Y328" s="17">
        <f t="shared" si="354"/>
        <v>1.9029788205535483E-2</v>
      </c>
      <c r="Z328" s="17">
        <f t="shared" si="355"/>
        <v>6.8906538133263751E-2</v>
      </c>
      <c r="AA328" s="17">
        <f t="shared" si="356"/>
        <v>8.1233303786648198E-2</v>
      </c>
      <c r="AB328" s="17">
        <f t="shared" si="357"/>
        <v>4.7882608986478468E-2</v>
      </c>
      <c r="AC328" s="17">
        <f t="shared" si="358"/>
        <v>4.1124579902265075E-3</v>
      </c>
      <c r="AD328" s="17">
        <f t="shared" si="359"/>
        <v>1.2748015180777661E-3</v>
      </c>
      <c r="AE328" s="17">
        <f t="shared" si="360"/>
        <v>3.7814652001293405E-3</v>
      </c>
      <c r="AF328" s="17">
        <f t="shared" si="361"/>
        <v>5.6085119357839252E-3</v>
      </c>
      <c r="AG328" s="17">
        <f t="shared" si="362"/>
        <v>5.5455411186039472E-3</v>
      </c>
      <c r="AH328" s="17">
        <f t="shared" si="363"/>
        <v>5.1099655969429697E-2</v>
      </c>
      <c r="AI328" s="17">
        <f t="shared" si="364"/>
        <v>6.0240929078891774E-2</v>
      </c>
      <c r="AJ328" s="17">
        <f t="shared" si="365"/>
        <v>3.5508747245373777E-2</v>
      </c>
      <c r="AK328" s="17">
        <f t="shared" si="366"/>
        <v>1.3953648570997278E-2</v>
      </c>
      <c r="AL328" s="17">
        <f t="shared" si="367"/>
        <v>5.7524478074933588E-4</v>
      </c>
      <c r="AM328" s="17">
        <f t="shared" si="368"/>
        <v>3.0057043000887866E-4</v>
      </c>
      <c r="AN328" s="17">
        <f t="shared" si="369"/>
        <v>8.9158712564158644E-4</v>
      </c>
      <c r="AO328" s="17">
        <f t="shared" si="370"/>
        <v>1.3223649488513299E-3</v>
      </c>
      <c r="AP328" s="17">
        <f t="shared" si="371"/>
        <v>1.3075178018018534E-3</v>
      </c>
      <c r="AQ328" s="17">
        <f t="shared" si="372"/>
        <v>9.6962801580255582E-4</v>
      </c>
      <c r="AR328" s="17">
        <f t="shared" si="373"/>
        <v>3.0315553919067775E-2</v>
      </c>
      <c r="AS328" s="17">
        <f t="shared" si="374"/>
        <v>3.5738736376589808E-2</v>
      </c>
      <c r="AT328" s="17">
        <f t="shared" si="375"/>
        <v>2.1066038925187155E-2</v>
      </c>
      <c r="AU328" s="17">
        <f t="shared" si="376"/>
        <v>8.2781885239082177E-3</v>
      </c>
      <c r="AV328" s="17">
        <f t="shared" si="377"/>
        <v>2.4397706711997693E-3</v>
      </c>
      <c r="AW328" s="17">
        <f t="shared" si="378"/>
        <v>5.5878071271786645E-5</v>
      </c>
      <c r="AX328" s="17">
        <f t="shared" si="379"/>
        <v>5.9056633597850203E-5</v>
      </c>
      <c r="AY328" s="17">
        <f t="shared" si="380"/>
        <v>1.7518068626384915E-4</v>
      </c>
      <c r="AZ328" s="17">
        <f t="shared" si="381"/>
        <v>2.5982070912513271E-4</v>
      </c>
      <c r="BA328" s="17">
        <f t="shared" si="382"/>
        <v>2.5690351423257975E-4</v>
      </c>
      <c r="BB328" s="17">
        <f t="shared" si="383"/>
        <v>1.9051430459666484E-4</v>
      </c>
      <c r="BC328" s="17">
        <f t="shared" si="384"/>
        <v>1.130251576803004E-4</v>
      </c>
      <c r="BD328" s="17">
        <f t="shared" si="385"/>
        <v>1.498758964198826E-2</v>
      </c>
      <c r="BE328" s="17">
        <f t="shared" si="386"/>
        <v>1.7668735876161013E-2</v>
      </c>
      <c r="BF328" s="17">
        <f t="shared" si="387"/>
        <v>1.0414757640112597E-2</v>
      </c>
      <c r="BG328" s="17">
        <f t="shared" si="388"/>
        <v>4.0926216590525732E-3</v>
      </c>
      <c r="BH328" s="17">
        <f t="shared" si="389"/>
        <v>1.2061888012378052E-3</v>
      </c>
      <c r="BI328" s="17">
        <f t="shared" si="390"/>
        <v>2.8439304591244206E-4</v>
      </c>
      <c r="BJ328" s="18">
        <f t="shared" si="391"/>
        <v>0.1205740907706154</v>
      </c>
      <c r="BK328" s="18">
        <f t="shared" si="392"/>
        <v>0.14333789328036298</v>
      </c>
      <c r="BL328" s="18">
        <f t="shared" si="393"/>
        <v>0.63524306114080586</v>
      </c>
      <c r="BM328" s="18">
        <f t="shared" si="394"/>
        <v>0.75035286532767764</v>
      </c>
      <c r="BN328" s="18">
        <f t="shared" si="395"/>
        <v>0.21758941538237841</v>
      </c>
    </row>
    <row r="329" spans="1:66" x14ac:dyDescent="0.25">
      <c r="A329" t="s">
        <v>99</v>
      </c>
      <c r="B329" t="s">
        <v>121</v>
      </c>
      <c r="C329" t="s">
        <v>113</v>
      </c>
      <c r="D329" s="15">
        <v>44349</v>
      </c>
      <c r="E329" s="14">
        <f>VLOOKUP(A329,home!$A$2:$E$405,3,FALSE)</f>
        <v>1.34653465346535</v>
      </c>
      <c r="F329" s="14">
        <f>VLOOKUP(B329,home!$B$2:$E$405,3,FALSE)</f>
        <v>1.43</v>
      </c>
      <c r="G329" s="14">
        <f>VLOOKUP(C329,away!$B$2:$E$405,4,FALSE)</f>
        <v>1.31</v>
      </c>
      <c r="H329" s="14">
        <f>VLOOKUP(A329,away!$A$2:$E$405,3,FALSE)</f>
        <v>1.28712871287129</v>
      </c>
      <c r="I329" s="14">
        <f>VLOOKUP(C329,away!$B$2:$E$405,3,FALSE)</f>
        <v>1.26</v>
      </c>
      <c r="J329" s="14">
        <f>VLOOKUP(B329,home!$B$2:$E$405,4,FALSE)</f>
        <v>0.78</v>
      </c>
      <c r="K329" s="16">
        <f t="shared" si="396"/>
        <v>2.5224633663366403</v>
      </c>
      <c r="L329" s="16">
        <f t="shared" si="397"/>
        <v>1.2649900990099039</v>
      </c>
      <c r="M329" s="17">
        <f t="shared" si="342"/>
        <v>2.2653215660898309E-2</v>
      </c>
      <c r="N329" s="17">
        <f t="shared" si="343"/>
        <v>5.7141906634339448E-2</v>
      </c>
      <c r="O329" s="17">
        <f t="shared" si="344"/>
        <v>2.8656093521772452E-2</v>
      </c>
      <c r="P329" s="17">
        <f t="shared" si="345"/>
        <v>7.2283946130987722E-2</v>
      </c>
      <c r="Q329" s="17">
        <f t="shared" si="346"/>
        <v>7.2069183083874971E-2</v>
      </c>
      <c r="R329" s="17">
        <f t="shared" si="347"/>
        <v>1.8124837290672005E-2</v>
      </c>
      <c r="S329" s="17">
        <f t="shared" si="348"/>
        <v>5.7662551605050419E-2</v>
      </c>
      <c r="T329" s="17">
        <f t="shared" si="349"/>
        <v>9.1166803044833863E-2</v>
      </c>
      <c r="U329" s="17">
        <f t="shared" si="350"/>
        <v>4.5719238086532374E-2</v>
      </c>
      <c r="V329" s="17">
        <f t="shared" si="351"/>
        <v>2.044388083738434E-2</v>
      </c>
      <c r="W329" s="17">
        <f t="shared" si="352"/>
        <v>6.0597291390294288E-2</v>
      </c>
      <c r="X329" s="17">
        <f t="shared" si="353"/>
        <v>7.6654973635540358E-2</v>
      </c>
      <c r="Y329" s="17">
        <f t="shared" si="354"/>
        <v>4.8483891344411896E-2</v>
      </c>
      <c r="Z329" s="17">
        <f t="shared" si="355"/>
        <v>7.6425799062885252E-3</v>
      </c>
      <c r="AA329" s="17">
        <f t="shared" si="356"/>
        <v>1.9278127837913318E-2</v>
      </c>
      <c r="AB329" s="17">
        <f t="shared" si="357"/>
        <v>2.431418562134547E-2</v>
      </c>
      <c r="AC329" s="17">
        <f t="shared" si="358"/>
        <v>4.0771374450730554E-3</v>
      </c>
      <c r="AD329" s="17">
        <f t="shared" si="359"/>
        <v>3.8213611907811001E-2</v>
      </c>
      <c r="AE329" s="17">
        <f t="shared" si="360"/>
        <v>4.8339840710787875E-2</v>
      </c>
      <c r="AF329" s="17">
        <f t="shared" si="361"/>
        <v>3.0574709943431276E-2</v>
      </c>
      <c r="AG329" s="17">
        <f t="shared" si="362"/>
        <v>1.2892235119513406E-2</v>
      </c>
      <c r="AH329" s="17">
        <f t="shared" si="363"/>
        <v>2.4169469780867554E-3</v>
      </c>
      <c r="AI329" s="17">
        <f t="shared" si="364"/>
        <v>6.096660210601886E-3</v>
      </c>
      <c r="AJ329" s="17">
        <f t="shared" si="365"/>
        <v>7.689301019122745E-3</v>
      </c>
      <c r="AK329" s="17">
        <f t="shared" si="366"/>
        <v>6.4653267111573721E-3</v>
      </c>
      <c r="AL329" s="17">
        <f t="shared" si="367"/>
        <v>5.2038807710111563E-4</v>
      </c>
      <c r="AM329" s="17">
        <f t="shared" si="368"/>
        <v>1.9278487226571779E-2</v>
      </c>
      <c r="AN329" s="17">
        <f t="shared" si="369"/>
        <v>2.4387095465502197E-2</v>
      </c>
      <c r="AO329" s="17">
        <f t="shared" si="370"/>
        <v>1.5424717153734807E-2</v>
      </c>
      <c r="AP329" s="17">
        <f t="shared" si="371"/>
        <v>6.504038159834251E-3</v>
      </c>
      <c r="AQ329" s="17">
        <f t="shared" si="372"/>
        <v>2.05688596894323E-3</v>
      </c>
      <c r="AR329" s="17">
        <f t="shared" si="373"/>
        <v>6.1148279942233031E-4</v>
      </c>
      <c r="AS329" s="17">
        <f t="shared" si="374"/>
        <v>1.5424429606878038E-3</v>
      </c>
      <c r="AT329" s="17">
        <f t="shared" si="375"/>
        <v>1.9453779314994068E-3</v>
      </c>
      <c r="AU329" s="17">
        <f t="shared" si="376"/>
        <v>1.6357148552956675E-3</v>
      </c>
      <c r="AV329" s="17">
        <f t="shared" si="377"/>
        <v>1.0315077000639897E-3</v>
      </c>
      <c r="AW329" s="17">
        <f t="shared" si="378"/>
        <v>4.6125047978795006E-5</v>
      </c>
      <c r="AX329" s="17">
        <f t="shared" si="379"/>
        <v>8.1048796312360259E-3</v>
      </c>
      <c r="AY329" s="17">
        <f t="shared" si="380"/>
        <v>1.0252592487180613E-2</v>
      </c>
      <c r="AZ329" s="17">
        <f t="shared" si="381"/>
        <v>6.484713992733402E-3</v>
      </c>
      <c r="BA329" s="17">
        <f t="shared" si="382"/>
        <v>2.7343663319062449E-3</v>
      </c>
      <c r="BB329" s="17">
        <f t="shared" si="383"/>
        <v>8.6473658423185686E-4</v>
      </c>
      <c r="BC329" s="17">
        <f t="shared" si="384"/>
        <v>2.1877664346098849E-4</v>
      </c>
      <c r="BD329" s="17">
        <f t="shared" si="385"/>
        <v>1.2891994783068437E-4</v>
      </c>
      <c r="BE329" s="17">
        <f t="shared" si="386"/>
        <v>3.2519584559293212E-4</v>
      </c>
      <c r="BF329" s="17">
        <f t="shared" si="387"/>
        <v>4.1014730369651908E-4</v>
      </c>
      <c r="BG329" s="17">
        <f t="shared" si="388"/>
        <v>3.4486051612540587E-4</v>
      </c>
      <c r="BH329" s="17">
        <f t="shared" si="389"/>
        <v>2.174745046055706E-4</v>
      </c>
      <c r="BI329" s="17">
        <f t="shared" si="390"/>
        <v>1.097142941959522E-4</v>
      </c>
      <c r="BJ329" s="18">
        <f t="shared" si="391"/>
        <v>0.63244573646017399</v>
      </c>
      <c r="BK329" s="18">
        <f t="shared" si="392"/>
        <v>0.18789371224367557</v>
      </c>
      <c r="BL329" s="18">
        <f t="shared" si="393"/>
        <v>0.16706355593622063</v>
      </c>
      <c r="BM329" s="18">
        <f t="shared" si="394"/>
        <v>0.71390993478461195</v>
      </c>
      <c r="BN329" s="18">
        <f t="shared" si="395"/>
        <v>0.27092918232254487</v>
      </c>
    </row>
    <row r="330" spans="1:66" x14ac:dyDescent="0.25">
      <c r="A330" t="s">
        <v>99</v>
      </c>
      <c r="B330" t="s">
        <v>108</v>
      </c>
      <c r="C330" t="s">
        <v>104</v>
      </c>
      <c r="D330" s="15">
        <v>44349</v>
      </c>
      <c r="E330" s="14">
        <f>VLOOKUP(A330,home!$A$2:$E$405,3,FALSE)</f>
        <v>1.34653465346535</v>
      </c>
      <c r="F330" s="14">
        <f>VLOOKUP(B330,home!$B$2:$E$405,3,FALSE)</f>
        <v>0.91</v>
      </c>
      <c r="G330" s="14">
        <f>VLOOKUP(C330,away!$B$2:$E$405,4,FALSE)</f>
        <v>1.22</v>
      </c>
      <c r="H330" s="14">
        <f>VLOOKUP(A330,away!$A$2:$E$405,3,FALSE)</f>
        <v>1.28712871287129</v>
      </c>
      <c r="I330" s="14">
        <f>VLOOKUP(C330,away!$B$2:$E$405,3,FALSE)</f>
        <v>0.69</v>
      </c>
      <c r="J330" s="14">
        <f>VLOOKUP(B330,home!$B$2:$E$405,4,FALSE)</f>
        <v>0.48</v>
      </c>
      <c r="K330" s="16">
        <f t="shared" si="396"/>
        <v>1.4949227722772314</v>
      </c>
      <c r="L330" s="16">
        <f t="shared" si="397"/>
        <v>0.42629702970297118</v>
      </c>
      <c r="M330" s="17">
        <f t="shared" si="342"/>
        <v>0.14642823969278401</v>
      </c>
      <c r="N330" s="17">
        <f t="shared" si="343"/>
        <v>0.21889891002121165</v>
      </c>
      <c r="O330" s="17">
        <f t="shared" si="344"/>
        <v>6.2421923645668537E-2</v>
      </c>
      <c r="P330" s="17">
        <f t="shared" si="345"/>
        <v>9.3315955147260488E-2</v>
      </c>
      <c r="Q330" s="17">
        <f t="shared" si="346"/>
        <v>0.16361848270868698</v>
      </c>
      <c r="R330" s="17">
        <f t="shared" si="347"/>
        <v>1.3305140319247078E-2</v>
      </c>
      <c r="S330" s="17">
        <f t="shared" si="348"/>
        <v>1.4867124509785818E-2</v>
      </c>
      <c r="T330" s="17">
        <f t="shared" si="349"/>
        <v>6.9750073183220213E-2</v>
      </c>
      <c r="U330" s="17">
        <f t="shared" si="350"/>
        <v>1.9890157251586413E-2</v>
      </c>
      <c r="V330" s="17">
        <f t="shared" si="351"/>
        <v>1.0527264464792068E-3</v>
      </c>
      <c r="W330" s="17">
        <f t="shared" si="352"/>
        <v>8.1532331922221549E-2</v>
      </c>
      <c r="X330" s="17">
        <f t="shared" si="353"/>
        <v>3.4756990923199789E-2</v>
      </c>
      <c r="Y330" s="17">
        <f t="shared" si="354"/>
        <v>7.4084009959865986E-3</v>
      </c>
      <c r="Z330" s="17">
        <f t="shared" si="355"/>
        <v>1.890647265958757E-3</v>
      </c>
      <c r="AA330" s="17">
        <f t="shared" si="356"/>
        <v>2.8263716522254336E-3</v>
      </c>
      <c r="AB330" s="17">
        <f t="shared" si="357"/>
        <v>2.1126036729153122E-3</v>
      </c>
      <c r="AC330" s="17">
        <f t="shared" si="358"/>
        <v>4.1930169202715966E-5</v>
      </c>
      <c r="AD330" s="17">
        <f t="shared" si="359"/>
        <v>3.0471134916848705E-2</v>
      </c>
      <c r="AE330" s="17">
        <f t="shared" si="360"/>
        <v>1.2989754306731096E-2</v>
      </c>
      <c r="AF330" s="17">
        <f t="shared" si="361"/>
        <v>2.7687468387654216E-3</v>
      </c>
      <c r="AG330" s="17">
        <f t="shared" si="362"/>
        <v>3.9343618445506352E-4</v>
      </c>
      <c r="AH330" s="17">
        <f t="shared" si="363"/>
        <v>2.0149432842356537E-4</v>
      </c>
      <c r="AI330" s="17">
        <f t="shared" si="364"/>
        <v>3.0121846004509535E-4</v>
      </c>
      <c r="AJ330" s="17">
        <f t="shared" si="365"/>
        <v>2.251491676758462E-4</v>
      </c>
      <c r="AK330" s="17">
        <f t="shared" si="366"/>
        <v>1.1219353930596242E-4</v>
      </c>
      <c r="AL330" s="17">
        <f t="shared" si="367"/>
        <v>1.0688522369310446E-6</v>
      </c>
      <c r="AM330" s="17">
        <f t="shared" si="368"/>
        <v>9.1103986968657964E-3</v>
      </c>
      <c r="AN330" s="17">
        <f t="shared" si="369"/>
        <v>3.8837359038837089E-3</v>
      </c>
      <c r="AO330" s="17">
        <f t="shared" si="370"/>
        <v>8.2781253998820447E-4</v>
      </c>
      <c r="AP330" s="17">
        <f t="shared" si="371"/>
        <v>1.1763134231594787E-4</v>
      </c>
      <c r="AQ330" s="17">
        <f t="shared" si="372"/>
        <v>1.25364729573155E-5</v>
      </c>
      <c r="AR330" s="17">
        <f t="shared" si="373"/>
        <v>1.7179286741792185E-5</v>
      </c>
      <c r="AS330" s="17">
        <f t="shared" si="374"/>
        <v>2.5681706961785462E-5</v>
      </c>
      <c r="AT330" s="17">
        <f t="shared" si="375"/>
        <v>1.9196084284061901E-5</v>
      </c>
      <c r="AU330" s="17">
        <f t="shared" si="376"/>
        <v>9.5655545115990719E-6</v>
      </c>
      <c r="AV330" s="17">
        <f t="shared" si="377"/>
        <v>3.5749413172121649E-6</v>
      </c>
      <c r="AW330" s="17">
        <f t="shared" si="378"/>
        <v>1.8921093592361061E-8</v>
      </c>
      <c r="AX330" s="17">
        <f t="shared" si="379"/>
        <v>2.2698904127449186E-3</v>
      </c>
      <c r="AY330" s="17">
        <f t="shared" si="380"/>
        <v>9.6764754070441026E-4</v>
      </c>
      <c r="AZ330" s="17">
        <f t="shared" si="381"/>
        <v>2.0625263620083746E-4</v>
      </c>
      <c r="BA330" s="17">
        <f t="shared" si="382"/>
        <v>2.9308295393608176E-5</v>
      </c>
      <c r="BB330" s="17">
        <f t="shared" si="383"/>
        <v>3.123509817988109E-6</v>
      </c>
      <c r="BC330" s="17">
        <f t="shared" si="384"/>
        <v>2.6630859153128001E-7</v>
      </c>
      <c r="BD330" s="17">
        <f t="shared" si="385"/>
        <v>1.220579818406939E-6</v>
      </c>
      <c r="BE330" s="17">
        <f t="shared" si="386"/>
        <v>1.8246725659185414E-6</v>
      </c>
      <c r="BF330" s="17">
        <f t="shared" si="387"/>
        <v>1.3638722853705777E-6</v>
      </c>
      <c r="BG330" s="17">
        <f t="shared" si="388"/>
        <v>6.7962791262608922E-7</v>
      </c>
      <c r="BH330" s="17">
        <f t="shared" si="389"/>
        <v>2.5399781081499527E-7</v>
      </c>
      <c r="BI330" s="17">
        <f t="shared" si="390"/>
        <v>7.5941422299180044E-8</v>
      </c>
      <c r="BJ330" s="18">
        <f t="shared" si="391"/>
        <v>0.64001686566079141</v>
      </c>
      <c r="BK330" s="18">
        <f t="shared" si="392"/>
        <v>0.25667469235845358</v>
      </c>
      <c r="BL330" s="18">
        <f t="shared" si="393"/>
        <v>0.10147686830272511</v>
      </c>
      <c r="BM330" s="18">
        <f t="shared" si="394"/>
        <v>0.3011027934334593</v>
      </c>
      <c r="BN330" s="18">
        <f t="shared" si="395"/>
        <v>0.69798865153485878</v>
      </c>
    </row>
    <row r="331" spans="1:66" x14ac:dyDescent="0.25">
      <c r="A331" t="s">
        <v>99</v>
      </c>
      <c r="B331" t="s">
        <v>107</v>
      </c>
      <c r="C331" t="s">
        <v>111</v>
      </c>
      <c r="D331" s="15">
        <v>44349</v>
      </c>
      <c r="E331" s="14">
        <f>VLOOKUP(A331,home!$A$2:$E$405,3,FALSE)</f>
        <v>1.34653465346535</v>
      </c>
      <c r="F331" s="14">
        <f>VLOOKUP(B331,home!$B$2:$E$405,3,FALSE)</f>
        <v>0.85</v>
      </c>
      <c r="G331" s="14">
        <f>VLOOKUP(C331,away!$B$2:$E$405,4,FALSE)</f>
        <v>0.85</v>
      </c>
      <c r="H331" s="14">
        <f>VLOOKUP(A331,away!$A$2:$E$405,3,FALSE)</f>
        <v>1.28712871287129</v>
      </c>
      <c r="I331" s="14">
        <f>VLOOKUP(C331,away!$B$2:$E$405,3,FALSE)</f>
        <v>0.8</v>
      </c>
      <c r="J331" s="14">
        <f>VLOOKUP(B331,home!$B$2:$E$405,4,FALSE)</f>
        <v>0.78</v>
      </c>
      <c r="K331" s="16">
        <f t="shared" si="396"/>
        <v>0.97287128712871518</v>
      </c>
      <c r="L331" s="16">
        <f t="shared" si="397"/>
        <v>0.8031683168316851</v>
      </c>
      <c r="M331" s="17">
        <f t="shared" si="342"/>
        <v>0.16930734538927408</v>
      </c>
      <c r="N331" s="17">
        <f t="shared" si="343"/>
        <v>0.16471425502920903</v>
      </c>
      <c r="O331" s="17">
        <f t="shared" si="344"/>
        <v>0.13598229562354402</v>
      </c>
      <c r="P331" s="17">
        <f t="shared" si="345"/>
        <v>0.13229327096999471</v>
      </c>
      <c r="Q331" s="17">
        <f t="shared" si="346"/>
        <v>8.0122884649357018E-2</v>
      </c>
      <c r="R331" s="17">
        <f t="shared" si="347"/>
        <v>5.460833574743524E-2</v>
      </c>
      <c r="S331" s="17">
        <f t="shared" si="348"/>
        <v>2.5842808981058538E-2</v>
      </c>
      <c r="T331" s="17">
        <f t="shared" si="349"/>
        <v>6.435216240352333E-2</v>
      </c>
      <c r="U331" s="17">
        <f t="shared" si="350"/>
        <v>5.3126881886564351E-2</v>
      </c>
      <c r="V331" s="17">
        <f t="shared" si="351"/>
        <v>2.2436709361614033E-3</v>
      </c>
      <c r="W331" s="17">
        <f t="shared" si="352"/>
        <v>2.598308463909518E-2</v>
      </c>
      <c r="X331" s="17">
        <f t="shared" si="353"/>
        <v>2.0868790355677288E-2</v>
      </c>
      <c r="Y331" s="17">
        <f t="shared" si="354"/>
        <v>8.3805756121413146E-3</v>
      </c>
      <c r="Z331" s="17">
        <f t="shared" si="355"/>
        <v>1.4619895035749035E-2</v>
      </c>
      <c r="AA331" s="17">
        <f t="shared" si="356"/>
        <v>1.4223276101115878E-2</v>
      </c>
      <c r="AB331" s="17">
        <f t="shared" si="357"/>
        <v>6.9187084638398485E-3</v>
      </c>
      <c r="AC331" s="17">
        <f t="shared" si="358"/>
        <v>1.0957238980190254E-4</v>
      </c>
      <c r="AD331" s="17">
        <f t="shared" si="359"/>
        <v>6.3195492491027174E-3</v>
      </c>
      <c r="AE331" s="17">
        <f t="shared" si="360"/>
        <v>5.0756617335367691E-3</v>
      </c>
      <c r="AF331" s="17">
        <f t="shared" si="361"/>
        <v>2.0383053456658599E-3</v>
      </c>
      <c r="AG331" s="17">
        <f t="shared" si="362"/>
        <v>5.4570075788915832E-4</v>
      </c>
      <c r="AH331" s="17">
        <f t="shared" si="363"/>
        <v>2.9355591220296151E-3</v>
      </c>
      <c r="AI331" s="17">
        <f t="shared" si="364"/>
        <v>2.8559211814913926E-3</v>
      </c>
      <c r="AJ331" s="17">
        <f t="shared" si="365"/>
        <v>1.389221857887846E-3</v>
      </c>
      <c r="AK331" s="17">
        <f t="shared" si="366"/>
        <v>4.5051135233023135E-4</v>
      </c>
      <c r="AL331" s="17">
        <f t="shared" si="367"/>
        <v>3.4247043024776674E-6</v>
      </c>
      <c r="AM331" s="17">
        <f t="shared" si="368"/>
        <v>1.2296216024095738E-3</v>
      </c>
      <c r="AN331" s="17">
        <f t="shared" si="369"/>
        <v>9.8759311274717676E-4</v>
      </c>
      <c r="AO331" s="17">
        <f t="shared" si="370"/>
        <v>3.9660174903985727E-4</v>
      </c>
      <c r="AP331" s="17">
        <f t="shared" si="371"/>
        <v>1.061793197429482E-4</v>
      </c>
      <c r="AQ331" s="17">
        <f t="shared" si="372"/>
        <v>2.1319966380069253E-5</v>
      </c>
      <c r="AR331" s="17">
        <f t="shared" si="373"/>
        <v>4.7154961580008511E-4</v>
      </c>
      <c r="AS331" s="17">
        <f t="shared" si="374"/>
        <v>4.5875708166847993E-4</v>
      </c>
      <c r="AT331" s="17">
        <f t="shared" si="375"/>
        <v>2.2315579626111358E-4</v>
      </c>
      <c r="AU331" s="17">
        <f t="shared" si="376"/>
        <v>7.2367288912927633E-5</v>
      </c>
      <c r="AV331" s="17">
        <f t="shared" si="377"/>
        <v>1.7601014377683875E-5</v>
      </c>
      <c r="AW331" s="17">
        <f t="shared" si="378"/>
        <v>7.4333149252931058E-8</v>
      </c>
      <c r="AX331" s="17">
        <f t="shared" si="379"/>
        <v>1.9937725850291245E-4</v>
      </c>
      <c r="AY331" s="17">
        <f t="shared" si="380"/>
        <v>1.6013349712629994E-4</v>
      </c>
      <c r="AZ331" s="17">
        <f t="shared" si="381"/>
        <v>6.4307075677650906E-5</v>
      </c>
      <c r="BA331" s="17">
        <f t="shared" si="382"/>
        <v>1.7216468577462228E-5</v>
      </c>
      <c r="BB331" s="17">
        <f t="shared" si="383"/>
        <v>3.4569305222864833E-6</v>
      </c>
      <c r="BC331" s="17">
        <f t="shared" si="384"/>
        <v>5.5529941379778263E-7</v>
      </c>
      <c r="BD331" s="17">
        <f t="shared" si="385"/>
        <v>6.3122285204130342E-5</v>
      </c>
      <c r="BE331" s="17">
        <f t="shared" si="386"/>
        <v>6.1409858853048136E-5</v>
      </c>
      <c r="BF331" s="17">
        <f t="shared" si="387"/>
        <v>2.9871944212378832E-5</v>
      </c>
      <c r="BG331" s="17">
        <f t="shared" si="388"/>
        <v>9.687185604978058E-6</v>
      </c>
      <c r="BH331" s="17">
        <f t="shared" si="389"/>
        <v>2.3560961820424407E-6</v>
      </c>
      <c r="BI331" s="17">
        <f t="shared" si="390"/>
        <v>4.5843566504453627E-7</v>
      </c>
      <c r="BJ331" s="18">
        <f t="shared" si="391"/>
        <v>0.38158733205533768</v>
      </c>
      <c r="BK331" s="18">
        <f t="shared" si="392"/>
        <v>0.32996022686771947</v>
      </c>
      <c r="BL331" s="18">
        <f t="shared" si="393"/>
        <v>0.27390104793898035</v>
      </c>
      <c r="BM331" s="18">
        <f t="shared" si="394"/>
        <v>0.26288005532499531</v>
      </c>
      <c r="BN331" s="18">
        <f t="shared" si="395"/>
        <v>0.73702838740881416</v>
      </c>
    </row>
    <row r="332" spans="1:66" x14ac:dyDescent="0.25">
      <c r="A332" t="s">
        <v>99</v>
      </c>
      <c r="B332" t="s">
        <v>115</v>
      </c>
      <c r="C332" t="s">
        <v>101</v>
      </c>
      <c r="D332" s="15">
        <v>44349</v>
      </c>
      <c r="E332" s="14">
        <f>VLOOKUP(A332,home!$A$2:$E$405,3,FALSE)</f>
        <v>1.34653465346535</v>
      </c>
      <c r="F332" s="14">
        <f>VLOOKUP(B332,home!$B$2:$E$405,3,FALSE)</f>
        <v>1.0900000000000001</v>
      </c>
      <c r="G332" s="14">
        <f>VLOOKUP(C332,away!$B$2:$E$405,4,FALSE)</f>
        <v>0.37</v>
      </c>
      <c r="H332" s="14">
        <f>VLOOKUP(A332,away!$A$2:$E$405,3,FALSE)</f>
        <v>1.28712871287129</v>
      </c>
      <c r="I332" s="14">
        <f>VLOOKUP(C332,away!$B$2:$E$405,3,FALSE)</f>
        <v>1.24</v>
      </c>
      <c r="J332" s="14">
        <f>VLOOKUP(B332,home!$B$2:$E$405,4,FALSE)</f>
        <v>0.9</v>
      </c>
      <c r="K332" s="16">
        <f t="shared" si="396"/>
        <v>0.54305742574257565</v>
      </c>
      <c r="L332" s="16">
        <f t="shared" si="397"/>
        <v>1.4364356435643597</v>
      </c>
      <c r="M332" s="17">
        <f t="shared" si="342"/>
        <v>0.13813924658848029</v>
      </c>
      <c r="N332" s="17">
        <f t="shared" si="343"/>
        <v>7.5017543646358986E-2</v>
      </c>
      <c r="O332" s="17">
        <f t="shared" si="344"/>
        <v>0.19842813757481942</v>
      </c>
      <c r="P332" s="17">
        <f t="shared" si="345"/>
        <v>0.1077578735862751</v>
      </c>
      <c r="Q332" s="17">
        <f t="shared" si="346"/>
        <v>2.0369417069061507E-2</v>
      </c>
      <c r="R332" s="17">
        <f t="shared" si="347"/>
        <v>0.14251462474928156</v>
      </c>
      <c r="S332" s="17">
        <f t="shared" si="348"/>
        <v>2.1014591447764516E-2</v>
      </c>
      <c r="T332" s="17">
        <f t="shared" si="349"/>
        <v>2.9259356716628215E-2</v>
      </c>
      <c r="U332" s="17">
        <f t="shared" si="350"/>
        <v>7.7393625247014014E-2</v>
      </c>
      <c r="V332" s="17">
        <f t="shared" si="351"/>
        <v>1.8214211341251311E-3</v>
      </c>
      <c r="W332" s="17">
        <f t="shared" si="352"/>
        <v>3.687254399133809E-3</v>
      </c>
      <c r="X332" s="17">
        <f t="shared" si="353"/>
        <v>5.2965036458052887E-3</v>
      </c>
      <c r="Y332" s="17">
        <f t="shared" si="354"/>
        <v>3.8040433115516495E-3</v>
      </c>
      <c r="Z332" s="17">
        <f t="shared" si="355"/>
        <v>6.8237695573022519E-2</v>
      </c>
      <c r="AA332" s="17">
        <f t="shared" si="356"/>
        <v>3.7056987296491165E-2</v>
      </c>
      <c r="AB332" s="17">
        <f t="shared" si="357"/>
        <v>1.0062036063503907E-2</v>
      </c>
      <c r="AC332" s="17">
        <f t="shared" si="358"/>
        <v>8.8801912366333788E-5</v>
      </c>
      <c r="AD332" s="17">
        <f t="shared" si="359"/>
        <v>5.0059772051289824E-4</v>
      </c>
      <c r="AE332" s="17">
        <f t="shared" si="360"/>
        <v>7.1907640883179646E-4</v>
      </c>
      <c r="AF332" s="17">
        <f t="shared" si="361"/>
        <v>5.1645349204612514E-4</v>
      </c>
      <c r="AG332" s="17">
        <f t="shared" si="362"/>
        <v>2.4728406807277898E-4</v>
      </c>
      <c r="AH332" s="17">
        <f t="shared" si="363"/>
        <v>2.4504764538945858E-2</v>
      </c>
      <c r="AI332" s="17">
        <f t="shared" si="364"/>
        <v>1.3307494348947893E-2</v>
      </c>
      <c r="AJ332" s="17">
        <f t="shared" si="365"/>
        <v>3.613366812111757E-3</v>
      </c>
      <c r="AK332" s="17">
        <f t="shared" si="366"/>
        <v>6.5408855974968946E-4</v>
      </c>
      <c r="AL332" s="17">
        <f t="shared" si="367"/>
        <v>2.7708578071219515E-6</v>
      </c>
      <c r="AM332" s="17">
        <f t="shared" si="368"/>
        <v>5.437066188686719E-5</v>
      </c>
      <c r="AN332" s="17">
        <f t="shared" si="369"/>
        <v>7.8099956698482275E-5</v>
      </c>
      <c r="AO332" s="17">
        <f t="shared" si="370"/>
        <v>5.6092780781266515E-5</v>
      </c>
      <c r="AP332" s="17">
        <f t="shared" si="371"/>
        <v>2.6857889886951048E-5</v>
      </c>
      <c r="AQ332" s="17">
        <f t="shared" si="372"/>
        <v>9.6449075861358056E-6</v>
      </c>
      <c r="AR332" s="17">
        <f t="shared" si="373"/>
        <v>7.0399034441787573E-3</v>
      </c>
      <c r="AS332" s="17">
        <f t="shared" si="374"/>
        <v>3.8230718418720082E-3</v>
      </c>
      <c r="AT332" s="17">
        <f t="shared" si="375"/>
        <v>1.0380737764379699E-3</v>
      </c>
      <c r="AU332" s="17">
        <f t="shared" si="376"/>
        <v>1.8791122425442603E-4</v>
      </c>
      <c r="AV332" s="17">
        <f t="shared" si="377"/>
        <v>2.5511646427936102E-5</v>
      </c>
      <c r="AW332" s="17">
        <f t="shared" si="378"/>
        <v>6.0040412659133709E-8</v>
      </c>
      <c r="AX332" s="17">
        <f t="shared" si="379"/>
        <v>4.9210652800336776E-6</v>
      </c>
      <c r="AY332" s="17">
        <f t="shared" si="380"/>
        <v>7.0687935725474009E-6</v>
      </c>
      <c r="AZ332" s="17">
        <f t="shared" si="381"/>
        <v>5.0769335223028684E-6</v>
      </c>
      <c r="BA332" s="17">
        <f t="shared" si="382"/>
        <v>2.4308960904808652E-6</v>
      </c>
      <c r="BB332" s="17">
        <f t="shared" si="383"/>
        <v>8.7295644754199164E-7</v>
      </c>
      <c r="BC332" s="17">
        <f t="shared" si="384"/>
        <v>2.5078915130572752E-7</v>
      </c>
      <c r="BD332" s="17">
        <f t="shared" si="385"/>
        <v>1.6853947057449774E-3</v>
      </c>
      <c r="BE332" s="17">
        <f t="shared" si="386"/>
        <v>9.1526611026203331E-4</v>
      </c>
      <c r="BF332" s="17">
        <f t="shared" si="387"/>
        <v>2.4852102885416008E-4</v>
      </c>
      <c r="BG332" s="17">
        <f t="shared" si="388"/>
        <v>4.4987063390812193E-5</v>
      </c>
      <c r="BH332" s="17">
        <f t="shared" si="389"/>
        <v>6.1076397091831316E-6</v>
      </c>
      <c r="BI332" s="17">
        <f t="shared" si="390"/>
        <v>6.6335981956642513E-7</v>
      </c>
      <c r="BJ332" s="18">
        <f t="shared" si="391"/>
        <v>0.13966321810890694</v>
      </c>
      <c r="BK332" s="18">
        <f t="shared" si="392"/>
        <v>0.26883177432039107</v>
      </c>
      <c r="BL332" s="18">
        <f t="shared" si="393"/>
        <v>0.5225505370318172</v>
      </c>
      <c r="BM332" s="18">
        <f t="shared" si="394"/>
        <v>0.31704937306670083</v>
      </c>
      <c r="BN332" s="18">
        <f t="shared" si="395"/>
        <v>0.68222684321427685</v>
      </c>
    </row>
    <row r="333" spans="1:66" x14ac:dyDescent="0.25">
      <c r="A333" t="s">
        <v>99</v>
      </c>
      <c r="B333" t="s">
        <v>114</v>
      </c>
      <c r="C333" t="s">
        <v>117</v>
      </c>
      <c r="D333" s="15">
        <v>44349</v>
      </c>
      <c r="E333" s="14">
        <f>VLOOKUP(A333,home!$A$2:$E$405,3,FALSE)</f>
        <v>1.34653465346535</v>
      </c>
      <c r="F333" s="14">
        <f>VLOOKUP(B333,home!$B$2:$E$405,3,FALSE)</f>
        <v>1.67</v>
      </c>
      <c r="G333" s="14">
        <f>VLOOKUP(C333,away!$B$2:$E$405,4,FALSE)</f>
        <v>1.1100000000000001</v>
      </c>
      <c r="H333" s="14">
        <f>VLOOKUP(A333,away!$A$2:$E$405,3,FALSE)</f>
        <v>1.28712871287129</v>
      </c>
      <c r="I333" s="14">
        <f>VLOOKUP(C333,away!$B$2:$E$405,3,FALSE)</f>
        <v>0.74</v>
      </c>
      <c r="J333" s="14">
        <f>VLOOKUP(B333,home!$B$2:$E$405,4,FALSE)</f>
        <v>0.57999999999999996</v>
      </c>
      <c r="K333" s="16">
        <f t="shared" si="396"/>
        <v>2.4960712871287192</v>
      </c>
      <c r="L333" s="16">
        <f t="shared" si="397"/>
        <v>0.5524356435643577</v>
      </c>
      <c r="M333" s="17">
        <f t="shared" si="342"/>
        <v>4.7429687361421995E-2</v>
      </c>
      <c r="N333" s="17">
        <f t="shared" si="343"/>
        <v>0.11838788078033732</v>
      </c>
      <c r="O333" s="17">
        <f t="shared" si="344"/>
        <v>2.6201849861563445E-2</v>
      </c>
      <c r="P333" s="17">
        <f t="shared" si="345"/>
        <v>6.5401685109106114E-2</v>
      </c>
      <c r="Q333" s="17">
        <f t="shared" si="346"/>
        <v>0.14775229497990899</v>
      </c>
      <c r="R333" s="17">
        <f t="shared" si="347"/>
        <v>7.2374178954247382E-3</v>
      </c>
      <c r="S333" s="17">
        <f t="shared" si="348"/>
        <v>2.2545902435094776E-2</v>
      </c>
      <c r="T333" s="17">
        <f t="shared" si="349"/>
        <v>8.1623634165336856E-2</v>
      </c>
      <c r="U333" s="17">
        <f t="shared" si="350"/>
        <v>1.806511100172125E-2</v>
      </c>
      <c r="V333" s="17">
        <f t="shared" si="351"/>
        <v>3.4543297284215461E-3</v>
      </c>
      <c r="W333" s="17">
        <f t="shared" si="352"/>
        <v>0.12293342036890788</v>
      </c>
      <c r="X333" s="17">
        <f t="shared" si="353"/>
        <v>6.7912803197065344E-2</v>
      </c>
      <c r="Y333" s="17">
        <f t="shared" si="354"/>
        <v>1.8758726570215181E-2</v>
      </c>
      <c r="Z333" s="17">
        <f t="shared" si="355"/>
        <v>1.332735870934388E-3</v>
      </c>
      <c r="AA333" s="17">
        <f t="shared" si="356"/>
        <v>3.326603740765812E-3</v>
      </c>
      <c r="AB333" s="17">
        <f t="shared" si="357"/>
        <v>4.1517200404902668E-3</v>
      </c>
      <c r="AC333" s="17">
        <f t="shared" si="358"/>
        <v>2.9770250149409371E-4</v>
      </c>
      <c r="AD333" s="17">
        <f t="shared" si="359"/>
        <v>7.671264520283895E-2</v>
      </c>
      <c r="AE333" s="17">
        <f t="shared" si="360"/>
        <v>4.2378799522154578E-2</v>
      </c>
      <c r="AF333" s="17">
        <f t="shared" si="361"/>
        <v>1.1705779693753179E-2</v>
      </c>
      <c r="AG333" s="17">
        <f t="shared" si="362"/>
        <v>2.1555633128470422E-3</v>
      </c>
      <c r="AH333" s="17">
        <f t="shared" si="363"/>
        <v>1.8406269964023588E-4</v>
      </c>
      <c r="AI333" s="17">
        <f t="shared" si="364"/>
        <v>4.5943361960339033E-4</v>
      </c>
      <c r="AJ333" s="17">
        <f t="shared" si="365"/>
        <v>5.7338953311682054E-4</v>
      </c>
      <c r="AK333" s="17">
        <f t="shared" si="366"/>
        <v>4.7707371665101252E-4</v>
      </c>
      <c r="AL333" s="17">
        <f t="shared" si="367"/>
        <v>1.6420302424128114E-5</v>
      </c>
      <c r="AM333" s="17">
        <f t="shared" si="368"/>
        <v>3.8296046210099778E-2</v>
      </c>
      <c r="AN333" s="17">
        <f t="shared" si="369"/>
        <v>2.1156100934046854E-2</v>
      </c>
      <c r="AO333" s="17">
        <f t="shared" si="370"/>
        <v>5.8436921174063409E-3</v>
      </c>
      <c r="AP333" s="17">
        <f t="shared" si="371"/>
        <v>1.0760879385571119E-3</v>
      </c>
      <c r="AQ333" s="17">
        <f t="shared" si="372"/>
        <v>1.486173332171603E-4</v>
      </c>
      <c r="AR333" s="17">
        <f t="shared" si="373"/>
        <v>2.0336559186389365E-5</v>
      </c>
      <c r="AS333" s="17">
        <f t="shared" si="374"/>
        <v>5.076150146414027E-5</v>
      </c>
      <c r="AT333" s="17">
        <f t="shared" si="375"/>
        <v>6.3352163148091498E-5</v>
      </c>
      <c r="AU333" s="17">
        <f t="shared" si="376"/>
        <v>5.2710505137148447E-5</v>
      </c>
      <c r="AV333" s="17">
        <f t="shared" si="377"/>
        <v>3.2892294600721777E-5</v>
      </c>
      <c r="AW333" s="17">
        <f t="shared" si="378"/>
        <v>6.2895174607256342E-7</v>
      </c>
      <c r="AX333" s="17">
        <f t="shared" si="379"/>
        <v>1.5931610225930769E-2</v>
      </c>
      <c r="AY333" s="17">
        <f t="shared" si="380"/>
        <v>8.8011893481785685E-3</v>
      </c>
      <c r="AZ333" s="17">
        <f t="shared" si="381"/>
        <v>2.4310453508463981E-3</v>
      </c>
      <c r="BA333" s="17">
        <f t="shared" si="382"/>
        <v>4.4766536764298987E-4</v>
      </c>
      <c r="BB333" s="17">
        <f t="shared" si="383"/>
        <v>6.1826576368832477E-5</v>
      </c>
      <c r="BC333" s="17">
        <f t="shared" si="384"/>
        <v>6.8310409011393788E-6</v>
      </c>
      <c r="BD333" s="17">
        <f t="shared" si="385"/>
        <v>1.8724400270029421E-6</v>
      </c>
      <c r="BE333" s="17">
        <f t="shared" si="386"/>
        <v>4.6737437882725666E-6</v>
      </c>
      <c r="BF333" s="17">
        <f t="shared" si="387"/>
        <v>5.8329988366516812E-6</v>
      </c>
      <c r="BG333" s="17">
        <f t="shared" si="388"/>
        <v>4.8531936380071612E-6</v>
      </c>
      <c r="BH333" s="17">
        <f t="shared" si="389"/>
        <v>3.0284793226763618E-6</v>
      </c>
      <c r="BI333" s="17">
        <f t="shared" si="390"/>
        <v>1.5118600561990987E-6</v>
      </c>
      <c r="BJ333" s="18">
        <f t="shared" si="391"/>
        <v>0.78452226023656113</v>
      </c>
      <c r="BK333" s="18">
        <f t="shared" si="392"/>
        <v>0.14794691678614122</v>
      </c>
      <c r="BL333" s="18">
        <f t="shared" si="393"/>
        <v>6.0918487848182268E-2</v>
      </c>
      <c r="BM333" s="18">
        <f t="shared" si="394"/>
        <v>0.57350902435762363</v>
      </c>
      <c r="BN333" s="18">
        <f t="shared" si="395"/>
        <v>0.41241081598776264</v>
      </c>
    </row>
    <row r="334" spans="1:66" x14ac:dyDescent="0.25">
      <c r="A334" t="s">
        <v>99</v>
      </c>
      <c r="B334" t="s">
        <v>109</v>
      </c>
      <c r="C334" t="s">
        <v>116</v>
      </c>
      <c r="D334" s="15">
        <v>44349</v>
      </c>
      <c r="E334" s="14">
        <f>VLOOKUP(A334,home!$A$2:$E$405,3,FALSE)</f>
        <v>1.34653465346535</v>
      </c>
      <c r="F334" s="14">
        <f>VLOOKUP(B334,home!$B$2:$E$405,3,FALSE)</f>
        <v>1.06</v>
      </c>
      <c r="G334" s="14">
        <f>VLOOKUP(C334,away!$B$2:$E$405,4,FALSE)</f>
        <v>1.49</v>
      </c>
      <c r="H334" s="14">
        <f>VLOOKUP(A334,away!$A$2:$E$405,3,FALSE)</f>
        <v>1.28712871287129</v>
      </c>
      <c r="I334" s="14">
        <f>VLOOKUP(C334,away!$B$2:$E$405,3,FALSE)</f>
        <v>0.93</v>
      </c>
      <c r="J334" s="14">
        <f>VLOOKUP(B334,home!$B$2:$E$405,4,FALSE)</f>
        <v>0.83</v>
      </c>
      <c r="K334" s="16">
        <f t="shared" si="396"/>
        <v>2.1267168316831739</v>
      </c>
      <c r="L334" s="16">
        <f t="shared" si="397"/>
        <v>0.99353465346534886</v>
      </c>
      <c r="M334" s="17">
        <f t="shared" si="342"/>
        <v>4.4146064943872652E-2</v>
      </c>
      <c r="N334" s="17">
        <f t="shared" si="343"/>
        <v>9.3886179368712477E-2</v>
      </c>
      <c r="O334" s="17">
        <f t="shared" si="344"/>
        <v>4.3860645335869294E-2</v>
      </c>
      <c r="P334" s="17">
        <f t="shared" si="345"/>
        <v>9.3279172684279321E-2</v>
      </c>
      <c r="Q334" s="17">
        <f t="shared" si="346"/>
        <v>9.9834658962933198E-2</v>
      </c>
      <c r="R334" s="17">
        <f t="shared" si="347"/>
        <v>2.1788535532269736E-2</v>
      </c>
      <c r="S334" s="17">
        <f t="shared" si="348"/>
        <v>4.9273950394707153E-2</v>
      </c>
      <c r="T334" s="17">
        <f t="shared" si="349"/>
        <v>9.9189193296569111E-2</v>
      </c>
      <c r="U334" s="17">
        <f t="shared" si="350"/>
        <v>4.633804525420495E-2</v>
      </c>
      <c r="V334" s="17">
        <f t="shared" si="351"/>
        <v>1.1568247195224804E-2</v>
      </c>
      <c r="W334" s="17">
        <f t="shared" si="352"/>
        <v>7.0773349867273141E-2</v>
      </c>
      <c r="X334" s="17">
        <f t="shared" si="353"/>
        <v>7.0315775634963107E-2</v>
      </c>
      <c r="Y334" s="17">
        <f t="shared" si="354"/>
        <v>3.4930579889315146E-2</v>
      </c>
      <c r="Z334" s="17">
        <f t="shared" si="355"/>
        <v>7.215888366523684E-3</v>
      </c>
      <c r="AA334" s="17">
        <f t="shared" si="356"/>
        <v>1.5346151244632723E-2</v>
      </c>
      <c r="AB334" s="17">
        <f t="shared" si="357"/>
        <v>1.6318459076758052E-2</v>
      </c>
      <c r="AC334" s="17">
        <f t="shared" si="358"/>
        <v>1.5277076919960808E-3</v>
      </c>
      <c r="AD334" s="17">
        <f t="shared" si="359"/>
        <v>3.7628718599332985E-2</v>
      </c>
      <c r="AE334" s="17">
        <f t="shared" si="360"/>
        <v>3.7385435893933415E-2</v>
      </c>
      <c r="AF334" s="17">
        <f t="shared" si="361"/>
        <v>1.8571863047765078E-2</v>
      </c>
      <c r="AG334" s="17">
        <f t="shared" si="362"/>
        <v>6.1505965057890646E-3</v>
      </c>
      <c r="AH334" s="17">
        <f t="shared" si="363"/>
        <v>1.7923087869196875E-3</v>
      </c>
      <c r="AI334" s="17">
        <f t="shared" si="364"/>
        <v>3.8117332647157505E-3</v>
      </c>
      <c r="AJ334" s="17">
        <f t="shared" si="365"/>
        <v>4.0532386459788215E-3</v>
      </c>
      <c r="AK334" s="17">
        <f t="shared" si="366"/>
        <v>2.8733636170772919E-3</v>
      </c>
      <c r="AL334" s="17">
        <f t="shared" si="367"/>
        <v>1.2911982963281836E-4</v>
      </c>
      <c r="AM334" s="17">
        <f t="shared" si="368"/>
        <v>1.6005125839974235E-2</v>
      </c>
      <c r="AN334" s="17">
        <f t="shared" si="369"/>
        <v>1.59016471550881E-2</v>
      </c>
      <c r="AO334" s="17">
        <f t="shared" si="370"/>
        <v>7.899418747879354E-3</v>
      </c>
      <c r="AP334" s="17">
        <f t="shared" si="371"/>
        <v>2.6161154227506644E-3</v>
      </c>
      <c r="AQ334" s="17">
        <f t="shared" si="372"/>
        <v>6.49800332491984E-4</v>
      </c>
      <c r="AR334" s="17">
        <f t="shared" si="373"/>
        <v>3.5614417790303033E-4</v>
      </c>
      <c r="AS334" s="17">
        <f t="shared" si="374"/>
        <v>7.5741781765234137E-4</v>
      </c>
      <c r="AT334" s="17">
        <f t="shared" si="375"/>
        <v>8.0540661070898582E-4</v>
      </c>
      <c r="AU334" s="17">
        <f t="shared" si="376"/>
        <v>5.709572651145658E-4</v>
      </c>
      <c r="AV334" s="17">
        <f t="shared" si="377"/>
        <v>3.0356610647273483E-4</v>
      </c>
      <c r="AW334" s="17">
        <f t="shared" si="378"/>
        <v>7.5784978423315278E-6</v>
      </c>
      <c r="AX334" s="17">
        <f t="shared" si="379"/>
        <v>5.6730617528467512E-3</v>
      </c>
      <c r="AY334" s="17">
        <f t="shared" si="380"/>
        <v>5.6363834427021206E-3</v>
      </c>
      <c r="AZ334" s="17">
        <f t="shared" si="381"/>
        <v>2.7999711352714408E-3</v>
      </c>
      <c r="BA334" s="17">
        <f t="shared" si="382"/>
        <v>9.2728945053163021E-4</v>
      </c>
      <c r="BB334" s="17">
        <f t="shared" si="383"/>
        <v>2.3032355072400421E-4</v>
      </c>
      <c r="BC334" s="17">
        <f t="shared" si="384"/>
        <v>4.5766885830696449E-5</v>
      </c>
      <c r="BD334" s="17">
        <f t="shared" si="385"/>
        <v>5.8973597062764781E-5</v>
      </c>
      <c r="BE334" s="17">
        <f t="shared" si="386"/>
        <v>1.2542014149828325E-4</v>
      </c>
      <c r="BF334" s="17">
        <f t="shared" si="387"/>
        <v>1.3336656297824217E-4</v>
      </c>
      <c r="BG334" s="17">
        <f t="shared" si="388"/>
        <v>9.4544304756520538E-5</v>
      </c>
      <c r="BH334" s="17">
        <f t="shared" si="389"/>
        <v>5.0267241066368952E-5</v>
      </c>
      <c r="BI334" s="17">
        <f t="shared" si="390"/>
        <v>2.1380837531624503E-5</v>
      </c>
      <c r="BJ334" s="18">
        <f t="shared" si="391"/>
        <v>0.62705125478267776</v>
      </c>
      <c r="BK334" s="18">
        <f t="shared" si="392"/>
        <v>0.20556064618241496</v>
      </c>
      <c r="BL334" s="18">
        <f t="shared" si="393"/>
        <v>0.15945992542117179</v>
      </c>
      <c r="BM334" s="18">
        <f t="shared" si="394"/>
        <v>0.59686365297999189</v>
      </c>
      <c r="BN334" s="18">
        <f t="shared" si="395"/>
        <v>0.39679525682793665</v>
      </c>
    </row>
    <row r="335" spans="1:66" x14ac:dyDescent="0.25">
      <c r="A335" t="s">
        <v>99</v>
      </c>
      <c r="B335" t="s">
        <v>118</v>
      </c>
      <c r="C335" t="s">
        <v>105</v>
      </c>
      <c r="D335" s="15">
        <v>44349</v>
      </c>
      <c r="E335" s="14">
        <f>VLOOKUP(A335,home!$A$2:$E$405,3,FALSE)</f>
        <v>1.34653465346535</v>
      </c>
      <c r="F335" s="14">
        <f>VLOOKUP(B335,home!$B$2:$E$405,3,FALSE)</f>
        <v>0.91</v>
      </c>
      <c r="G335" s="14">
        <f>VLOOKUP(C335,away!$B$2:$E$405,4,FALSE)</f>
        <v>0.69</v>
      </c>
      <c r="H335" s="14">
        <f>VLOOKUP(A335,away!$A$2:$E$405,3,FALSE)</f>
        <v>1.28712871287129</v>
      </c>
      <c r="I335" s="14">
        <f>VLOOKUP(C335,away!$B$2:$E$405,3,FALSE)</f>
        <v>0.99</v>
      </c>
      <c r="J335" s="14">
        <f>VLOOKUP(B335,home!$B$2:$E$405,4,FALSE)</f>
        <v>1.61</v>
      </c>
      <c r="K335" s="16">
        <f t="shared" si="396"/>
        <v>0.84548910891089313</v>
      </c>
      <c r="L335" s="16">
        <f t="shared" si="397"/>
        <v>2.0515544554455492</v>
      </c>
      <c r="M335" s="17">
        <f t="shared" si="342"/>
        <v>5.5186133368103948E-2</v>
      </c>
      <c r="N335" s="17">
        <f t="shared" si="343"/>
        <v>4.6659274725635906E-2</v>
      </c>
      <c r="O335" s="17">
        <f t="shared" si="344"/>
        <v>0.11321735779014594</v>
      </c>
      <c r="P335" s="17">
        <f t="shared" si="345"/>
        <v>9.5724042951236238E-2</v>
      </c>
      <c r="Q335" s="17">
        <f t="shared" si="346"/>
        <v>1.9724954305103227E-2</v>
      </c>
      <c r="R335" s="17">
        <f t="shared" si="347"/>
        <v>0.11613578740407339</v>
      </c>
      <c r="S335" s="17">
        <f t="shared" si="348"/>
        <v>4.1509940268011851E-2</v>
      </c>
      <c r="T335" s="17">
        <f t="shared" si="349"/>
        <v>4.0466817888094392E-2</v>
      </c>
      <c r="U335" s="17">
        <f t="shared" si="350"/>
        <v>9.8191543404934925E-2</v>
      </c>
      <c r="V335" s="17">
        <f t="shared" si="351"/>
        <v>8.0001967132944697E-3</v>
      </c>
      <c r="W335" s="17">
        <f t="shared" si="352"/>
        <v>5.559078012909939E-3</v>
      </c>
      <c r="X335" s="17">
        <f t="shared" si="353"/>
        <v>1.1404751265554776E-2</v>
      </c>
      <c r="Y335" s="17">
        <f t="shared" si="354"/>
        <v>1.1698734136048584E-2</v>
      </c>
      <c r="Z335" s="17">
        <f t="shared" si="355"/>
        <v>7.9419630695167942E-2</v>
      </c>
      <c r="AA335" s="17">
        <f t="shared" si="356"/>
        <v>6.7148432786489756E-2</v>
      </c>
      <c r="AB335" s="17">
        <f t="shared" si="357"/>
        <v>2.8386634300706107E-2</v>
      </c>
      <c r="AC335" s="17">
        <f t="shared" si="358"/>
        <v>8.6730479998209647E-4</v>
      </c>
      <c r="AD335" s="17">
        <f t="shared" si="359"/>
        <v>1.1750349788753405E-3</v>
      </c>
      <c r="AE335" s="17">
        <f t="shared" si="360"/>
        <v>2.4106482462160714E-3</v>
      </c>
      <c r="AF335" s="17">
        <f t="shared" si="361"/>
        <v>2.4727880750182907E-3</v>
      </c>
      <c r="AG335" s="17">
        <f t="shared" si="362"/>
        <v>1.6910197975587989E-3</v>
      </c>
      <c r="AH335" s="17">
        <f t="shared" si="363"/>
        <v>4.0733424300627985E-2</v>
      </c>
      <c r="AI335" s="17">
        <f t="shared" si="364"/>
        <v>3.4439666614827273E-2</v>
      </c>
      <c r="AJ335" s="17">
        <f t="shared" si="365"/>
        <v>1.4559181518679271E-2</v>
      </c>
      <c r="AK335" s="17">
        <f t="shared" si="366"/>
        <v>4.1032098029000277E-3</v>
      </c>
      <c r="AL335" s="17">
        <f t="shared" si="367"/>
        <v>6.0175929610088566E-5</v>
      </c>
      <c r="AM335" s="17">
        <f t="shared" si="368"/>
        <v>1.9869585544568841E-4</v>
      </c>
      <c r="AN335" s="17">
        <f t="shared" si="369"/>
        <v>4.0763536751816683E-4</v>
      </c>
      <c r="AO335" s="17">
        <f t="shared" si="370"/>
        <v>4.1814307721453956E-4</v>
      </c>
      <c r="AP335" s="17">
        <f t="shared" si="371"/>
        <v>2.8594776435773362E-4</v>
      </c>
      <c r="AQ335" s="17">
        <f t="shared" si="372"/>
        <v>1.4665935249820065E-4</v>
      </c>
      <c r="AR335" s="17">
        <f t="shared" si="373"/>
        <v>1.6713367621901468E-2</v>
      </c>
      <c r="AS335" s="17">
        <f t="shared" si="374"/>
        <v>1.4130970297541642E-2</v>
      </c>
      <c r="AT335" s="17">
        <f t="shared" si="375"/>
        <v>5.9737907424573904E-3</v>
      </c>
      <c r="AU335" s="17">
        <f t="shared" si="376"/>
        <v>1.6835916705534809E-3</v>
      </c>
      <c r="AV335" s="17">
        <f t="shared" si="377"/>
        <v>3.5586460532651613E-4</v>
      </c>
      <c r="AW335" s="17">
        <f t="shared" si="378"/>
        <v>2.8994216275532569E-6</v>
      </c>
      <c r="AX335" s="17">
        <f t="shared" si="379"/>
        <v>2.7999196960843781E-5</v>
      </c>
      <c r="AY335" s="17">
        <f t="shared" si="380"/>
        <v>5.744187727391653E-5</v>
      </c>
      <c r="AZ335" s="17">
        <f t="shared" si="381"/>
        <v>5.8922569625229956E-5</v>
      </c>
      <c r="BA335" s="17">
        <f t="shared" si="382"/>
        <v>4.0294286746980365E-5</v>
      </c>
      <c r="BB335" s="17">
        <f t="shared" si="383"/>
        <v>2.0666480876192034E-5</v>
      </c>
      <c r="BC335" s="17">
        <f t="shared" si="384"/>
        <v>8.4796821839864001E-6</v>
      </c>
      <c r="BD335" s="17">
        <f t="shared" si="385"/>
        <v>5.7147306350352227E-3</v>
      </c>
      <c r="BE335" s="17">
        <f t="shared" si="386"/>
        <v>4.8317425122817118E-3</v>
      </c>
      <c r="BF335" s="17">
        <f t="shared" si="387"/>
        <v>2.0425928355979721E-3</v>
      </c>
      <c r="BG335" s="17">
        <f t="shared" si="388"/>
        <v>5.7566333214583484E-4</v>
      </c>
      <c r="BH335" s="17">
        <f t="shared" si="389"/>
        <v>1.2167926943216434E-4</v>
      </c>
      <c r="BI335" s="17">
        <f t="shared" si="390"/>
        <v>2.0575699417025824E-5</v>
      </c>
      <c r="BJ335" s="18">
        <f t="shared" si="391"/>
        <v>0.1449339869417168</v>
      </c>
      <c r="BK335" s="18">
        <f t="shared" si="392"/>
        <v>0.20140523590751258</v>
      </c>
      <c r="BL335" s="18">
        <f t="shared" si="393"/>
        <v>0.56907980714507511</v>
      </c>
      <c r="BM335" s="18">
        <f t="shared" si="394"/>
        <v>0.54813656768952757</v>
      </c>
      <c r="BN335" s="18">
        <f t="shared" si="395"/>
        <v>0.44664755054429861</v>
      </c>
    </row>
    <row r="336" spans="1:66" x14ac:dyDescent="0.25">
      <c r="A336" t="s">
        <v>99</v>
      </c>
      <c r="B336" t="s">
        <v>120</v>
      </c>
      <c r="C336" t="s">
        <v>417</v>
      </c>
      <c r="D336" s="15">
        <v>44349</v>
      </c>
      <c r="E336" s="14">
        <f>VLOOKUP(A336,home!$A$2:$E$405,3,FALSE)</f>
        <v>1.34653465346535</v>
      </c>
      <c r="F336" s="14">
        <f>VLOOKUP(B336,home!$B$2:$E$405,3,FALSE)</f>
        <v>0.74</v>
      </c>
      <c r="G336" s="14">
        <f>VLOOKUP(C336,away!$B$2:$E$405,4,FALSE)</f>
        <v>0.74</v>
      </c>
      <c r="H336" s="14">
        <f>VLOOKUP(A336,away!$A$2:$E$405,3,FALSE)</f>
        <v>1.28712871287129</v>
      </c>
      <c r="I336" s="14">
        <f>VLOOKUP(C336,away!$B$2:$E$405,3,FALSE)</f>
        <v>0.63</v>
      </c>
      <c r="J336" s="14">
        <f>VLOOKUP(B336,home!$B$2:$E$405,4,FALSE)</f>
        <v>1.19</v>
      </c>
      <c r="K336" s="16">
        <f t="shared" si="396"/>
        <v>0.73736237623762568</v>
      </c>
      <c r="L336" s="16">
        <f t="shared" si="397"/>
        <v>0.96496039603960615</v>
      </c>
      <c r="M336" s="17">
        <f t="shared" si="342"/>
        <v>0.18225968425977934</v>
      </c>
      <c r="N336" s="17">
        <f t="shared" si="343"/>
        <v>0.13439143387811028</v>
      </c>
      <c r="O336" s="17">
        <f t="shared" si="344"/>
        <v>0.17587337710537021</v>
      </c>
      <c r="P336" s="17">
        <f t="shared" si="345"/>
        <v>0.12968241125935184</v>
      </c>
      <c r="Q336" s="17">
        <f t="shared" si="346"/>
        <v>4.9547593515172565E-2</v>
      </c>
      <c r="R336" s="17">
        <f t="shared" si="347"/>
        <v>8.4855421812210535E-2</v>
      </c>
      <c r="S336" s="17">
        <f t="shared" si="348"/>
        <v>2.3068085323341741E-2</v>
      </c>
      <c r="T336" s="17">
        <f t="shared" si="349"/>
        <v>4.7811465461210338E-2</v>
      </c>
      <c r="U336" s="17">
        <f t="shared" si="350"/>
        <v>6.2569195464097616E-2</v>
      </c>
      <c r="V336" s="17">
        <f t="shared" si="351"/>
        <v>1.8237256363188338E-3</v>
      </c>
      <c r="W336" s="17">
        <f t="shared" si="352"/>
        <v>1.2178177097067875E-2</v>
      </c>
      <c r="X336" s="17">
        <f t="shared" si="353"/>
        <v>1.1751458594627076E-2</v>
      </c>
      <c r="Y336" s="17">
        <f t="shared" si="354"/>
        <v>5.6698460697571888E-3</v>
      </c>
      <c r="Z336" s="17">
        <f t="shared" si="355"/>
        <v>2.7294040479339501E-2</v>
      </c>
      <c r="AA336" s="17">
        <f t="shared" si="356"/>
        <v>2.0125598544971719E-2</v>
      </c>
      <c r="AB336" s="17">
        <f t="shared" si="357"/>
        <v>7.4199295831624233E-3</v>
      </c>
      <c r="AC336" s="17">
        <f t="shared" si="358"/>
        <v>8.1101704881229145E-5</v>
      </c>
      <c r="AD336" s="17">
        <f t="shared" si="359"/>
        <v>2.244932400634149E-3</v>
      </c>
      <c r="AE336" s="17">
        <f t="shared" si="360"/>
        <v>2.1662708583980719E-3</v>
      </c>
      <c r="AF336" s="17">
        <f t="shared" si="361"/>
        <v>1.0451827927244308E-3</v>
      </c>
      <c r="AG336" s="17">
        <f t="shared" si="362"/>
        <v>3.3618666720038271E-4</v>
      </c>
      <c r="AH336" s="17">
        <f t="shared" si="363"/>
        <v>6.5844170276161216E-3</v>
      </c>
      <c r="AI336" s="17">
        <f t="shared" si="364"/>
        <v>4.8551013856225084E-3</v>
      </c>
      <c r="AJ336" s="17">
        <f t="shared" si="365"/>
        <v>1.7899845472886006E-3</v>
      </c>
      <c r="AK336" s="17">
        <f t="shared" si="366"/>
        <v>4.3995575307245114E-4</v>
      </c>
      <c r="AL336" s="17">
        <f t="shared" si="367"/>
        <v>2.308237214161161E-6</v>
      </c>
      <c r="AM336" s="17">
        <f t="shared" si="368"/>
        <v>3.3106573788488683E-4</v>
      </c>
      <c r="AN336" s="17">
        <f t="shared" si="369"/>
        <v>3.1946532554454483E-4</v>
      </c>
      <c r="AO336" s="17">
        <f t="shared" si="370"/>
        <v>1.5413569352919286E-4</v>
      </c>
      <c r="AP336" s="17">
        <f t="shared" si="371"/>
        <v>4.9578279957256425E-5</v>
      </c>
      <c r="AQ336" s="17">
        <f t="shared" si="372"/>
        <v>1.1960269165629158E-5</v>
      </c>
      <c r="AR336" s="17">
        <f t="shared" si="373"/>
        <v>1.2707403325316763E-3</v>
      </c>
      <c r="AS336" s="17">
        <f t="shared" si="374"/>
        <v>9.3699611117654751E-4</v>
      </c>
      <c r="AT336" s="17">
        <f t="shared" si="375"/>
        <v>3.4545283953127674E-4</v>
      </c>
      <c r="AU336" s="17">
        <f t="shared" si="376"/>
        <v>8.4907975544939147E-5</v>
      </c>
      <c r="AV336" s="17">
        <f t="shared" si="377"/>
        <v>1.5651986652335631E-5</v>
      </c>
      <c r="AW336" s="17">
        <f t="shared" si="378"/>
        <v>4.5621378228466825E-8</v>
      </c>
      <c r="AX336" s="17">
        <f t="shared" si="379"/>
        <v>4.0685903196277176E-5</v>
      </c>
      <c r="AY336" s="17">
        <f t="shared" si="380"/>
        <v>3.9260285261508696E-5</v>
      </c>
      <c r="AZ336" s="17">
        <f t="shared" si="381"/>
        <v>1.8942310207286673E-5</v>
      </c>
      <c r="BA336" s="17">
        <f t="shared" si="382"/>
        <v>6.0928597198428069E-6</v>
      </c>
      <c r="BB336" s="17">
        <f t="shared" si="383"/>
        <v>1.4698420820683196E-6</v>
      </c>
      <c r="BC336" s="17">
        <f t="shared" si="384"/>
        <v>2.8366787952566508E-7</v>
      </c>
      <c r="BD336" s="17">
        <f t="shared" si="385"/>
        <v>2.0436901575721108E-4</v>
      </c>
      <c r="BE336" s="17">
        <f t="shared" si="386"/>
        <v>1.5069402308808195E-4</v>
      </c>
      <c r="BF336" s="17">
        <f t="shared" si="387"/>
        <v>5.5558051474517857E-5</v>
      </c>
      <c r="BG336" s="17">
        <f t="shared" si="388"/>
        <v>1.3655472284794273E-5</v>
      </c>
      <c r="BH336" s="17">
        <f t="shared" si="389"/>
        <v>2.5172578731407358E-6</v>
      </c>
      <c r="BI336" s="17">
        <f t="shared" si="390"/>
        <v>3.7122624938838506E-7</v>
      </c>
      <c r="BJ336" s="18">
        <f t="shared" si="391"/>
        <v>0.26811548750933034</v>
      </c>
      <c r="BK336" s="18">
        <f t="shared" si="392"/>
        <v>0.3369565767061487</v>
      </c>
      <c r="BL336" s="18">
        <f t="shared" si="393"/>
        <v>0.36759389551557603</v>
      </c>
      <c r="BM336" s="18">
        <f t="shared" si="394"/>
        <v>0.24331086371651667</v>
      </c>
      <c r="BN336" s="18">
        <f t="shared" si="395"/>
        <v>0.75660992182999476</v>
      </c>
    </row>
    <row r="337" spans="1:66" x14ac:dyDescent="0.25">
      <c r="A337" t="s">
        <v>99</v>
      </c>
      <c r="B337" t="s">
        <v>119</v>
      </c>
      <c r="C337" t="s">
        <v>100</v>
      </c>
      <c r="D337" s="15">
        <v>44349</v>
      </c>
      <c r="E337" s="14">
        <f>VLOOKUP(A337,home!$A$2:$E$405,3,FALSE)</f>
        <v>1.34653465346535</v>
      </c>
      <c r="F337" s="14">
        <f>VLOOKUP(B337,home!$B$2:$E$405,3,FALSE)</f>
        <v>0.8</v>
      </c>
      <c r="G337" s="14">
        <f>VLOOKUP(C337,away!$B$2:$E$405,4,FALSE)</f>
        <v>1.19</v>
      </c>
      <c r="H337" s="14">
        <f>VLOOKUP(A337,away!$A$2:$E$405,3,FALSE)</f>
        <v>1.28712871287129</v>
      </c>
      <c r="I337" s="14">
        <f>VLOOKUP(C337,away!$B$2:$E$405,3,FALSE)</f>
        <v>0.74</v>
      </c>
      <c r="J337" s="14">
        <f>VLOOKUP(B337,home!$B$2:$E$405,4,FALSE)</f>
        <v>1.61</v>
      </c>
      <c r="K337" s="16">
        <f t="shared" si="396"/>
        <v>1.281900990099013</v>
      </c>
      <c r="L337" s="16">
        <f t="shared" si="397"/>
        <v>1.5334851485148551</v>
      </c>
      <c r="M337" s="17">
        <f t="shared" ref="M337:M400" si="398">_xlfn.POISSON.DIST(0,K337,FALSE) * _xlfn.POISSON.DIST(0,L337,FALSE)</f>
        <v>5.9881591680466445E-2</v>
      </c>
      <c r="N337" s="17">
        <f t="shared" ref="N337:N400" si="399">_xlfn.POISSON.DIST(1,K337,FALSE) * _xlfn.POISSON.DIST(0,L337,FALSE)</f>
        <v>7.6762271663894766E-2</v>
      </c>
      <c r="O337" s="17">
        <f t="shared" ref="O337:O400" si="400">_xlfn.POISSON.DIST(0,K337,FALSE) * _xlfn.POISSON.DIST(1,L337,FALSE)</f>
        <v>9.1827531511426003E-2</v>
      </c>
      <c r="P337" s="17">
        <f t="shared" ref="P337:P400" si="401">_xlfn.POISSON.DIST(1,K337,FALSE) * _xlfn.POISSON.DIST(1,L337,FALSE)</f>
        <v>0.1177138035628453</v>
      </c>
      <c r="Q337" s="17">
        <f t="shared" ref="Q337:Q400" si="402">_xlfn.POISSON.DIST(2,K337,FALSE) * _xlfn.POISSON.DIST(0,L337,FALSE)</f>
        <v>4.9200816024098065E-2</v>
      </c>
      <c r="R337" s="17">
        <f t="shared" ref="R337:R400" si="403">_xlfn.POISSON.DIST(0,K337,FALSE) * _xlfn.POISSON.DIST(2,L337,FALSE)</f>
        <v>7.0408077898775845E-2</v>
      </c>
      <c r="S337" s="17">
        <f t="shared" ref="S337:S400" si="404">_xlfn.POISSON.DIST(2,K337,FALSE) * _xlfn.POISSON.DIST(2,L337,FALSE)</f>
        <v>5.7849746309232557E-2</v>
      </c>
      <c r="T337" s="17">
        <f t="shared" ref="T337:T400" si="405">_xlfn.POISSON.DIST(2,K337,FALSE) * _xlfn.POISSON.DIST(1,L337,FALSE)</f>
        <v>7.5448720667766075E-2</v>
      </c>
      <c r="U337" s="17">
        <f t="shared" ref="U337:U400" si="406">_xlfn.POISSON.DIST(1,K337,FALSE) * _xlfn.POISSON.DIST(2,L337,FALSE)</f>
        <v>9.0256184769409178E-2</v>
      </c>
      <c r="V337" s="17">
        <f t="shared" ref="V337:V400" si="407">_xlfn.POISSON.DIST(3,K337,FALSE) * _xlfn.POISSON.DIST(3,L337,FALSE)</f>
        <v>1.2635516714650031E-2</v>
      </c>
      <c r="W337" s="17">
        <f t="shared" ref="W337:W400" si="408">_xlfn.POISSON.DIST(3,K337,FALSE) * _xlfn.POISSON.DIST(0,L337,FALSE)</f>
        <v>2.1023524924990242E-2</v>
      </c>
      <c r="X337" s="17">
        <f t="shared" ref="X337:X400" si="409">_xlfn.POISSON.DIST(3,K337,FALSE) * _xlfn.POISSON.DIST(1,L337,FALSE)</f>
        <v>3.2239263241904417E-2</v>
      </c>
      <c r="Y337" s="17">
        <f t="shared" ref="Y337:Y400" si="410">_xlfn.POISSON.DIST(3,K337,FALSE) * _xlfn.POISSON.DIST(2,L337,FALSE)</f>
        <v>2.471921569026066E-2</v>
      </c>
      <c r="Z337" s="17">
        <f t="shared" ref="Z337:Z400" si="411">_xlfn.POISSON.DIST(0,K337,FALSE) * _xlfn.POISSON.DIST(3,L337,FALSE)</f>
        <v>3.5989913931083244E-2</v>
      </c>
      <c r="AA337" s="17">
        <f t="shared" ref="AA337:AA400" si="412">_xlfn.POISSON.DIST(1,K337,FALSE) * _xlfn.POISSON.DIST(3,L337,FALSE)</f>
        <v>4.613550630183387E-2</v>
      </c>
      <c r="AB337" s="17">
        <f t="shared" ref="AB337:AB400" si="413">_xlfn.POISSON.DIST(2,K337,FALSE) * _xlfn.POISSON.DIST(3,L337,FALSE)</f>
        <v>2.9570575603520052E-2</v>
      </c>
      <c r="AC337" s="17">
        <f t="shared" ref="AC337:AC400" si="414">_xlfn.POISSON.DIST(4,K337,FALSE) * _xlfn.POISSON.DIST(4,L337,FALSE)</f>
        <v>1.5524123218869654E-3</v>
      </c>
      <c r="AD337" s="17">
        <f t="shared" ref="AD337:AD400" si="415">_xlfn.POISSON.DIST(4,K337,FALSE) * _xlfn.POISSON.DIST(0,L337,FALSE)</f>
        <v>6.7375193541790663E-3</v>
      </c>
      <c r="AE337" s="17">
        <f t="shared" ref="AE337:AE400" si="416">_xlfn.POISSON.DIST(4,K337,FALSE) * _xlfn.POISSON.DIST(1,L337,FALSE)</f>
        <v>1.0331885867464996E-2</v>
      </c>
      <c r="AF337" s="17">
        <f t="shared" ref="AF337:AF400" si="417">_xlfn.POISSON.DIST(4,K337,FALSE) * _xlfn.POISSON.DIST(2,L337,FALSE)</f>
        <v>7.9218967669540483E-3</v>
      </c>
      <c r="AG337" s="17">
        <f t="shared" ref="AG337:AG400" si="418">_xlfn.POISSON.DIST(4,K337,FALSE) * _xlfn.POISSON.DIST(3,L337,FALSE)</f>
        <v>4.0493703467306252E-3</v>
      </c>
      <c r="AH337" s="17">
        <f t="shared" ref="AH337:AH400" si="419">_xlfn.POISSON.DIST(0,K337,FALSE) * _xlfn.POISSON.DIST(4,L337,FALSE)</f>
        <v>1.3797499627411006E-2</v>
      </c>
      <c r="AI337" s="17">
        <f t="shared" ref="AI337:AI400" si="420">_xlfn.POISSON.DIST(1,K337,FALSE) * _xlfn.POISSON.DIST(4,L337,FALSE)</f>
        <v>1.7687028433268932E-2</v>
      </c>
      <c r="AJ337" s="17">
        <f t="shared" ref="AJ337:AJ400" si="421">_xlfn.POISSON.DIST(2,K337,FALSE) * _xlfn.POISSON.DIST(4,L337,FALSE)</f>
        <v>1.1336509630258422E-2</v>
      </c>
      <c r="AK337" s="17">
        <f t="shared" ref="AK337:AK400" si="422">_xlfn.POISSON.DIST(3,K337,FALSE) * _xlfn.POISSON.DIST(4,L337,FALSE)</f>
        <v>4.8440943064317578E-3</v>
      </c>
      <c r="AL337" s="17">
        <f t="shared" ref="AL337:AL400" si="423">_xlfn.POISSON.DIST(5,K337,FALSE) * _xlfn.POISSON.DIST(5,L337,FALSE)</f>
        <v>1.220678034627148E-4</v>
      </c>
      <c r="AM337" s="17">
        <f t="shared" ref="AM337:AM400" si="424">_xlfn.POISSON.DIST(5,K337,FALSE) * _xlfn.POISSON.DIST(0,L337,FALSE)</f>
        <v>1.7273665461866811E-3</v>
      </c>
      <c r="AN337" s="17">
        <f t="shared" ref="AN337:AN400" si="425">_xlfn.POISSON.DIST(5,K337,FALSE) * _xlfn.POISSON.DIST(1,L337,FALSE)</f>
        <v>2.648890944618675E-3</v>
      </c>
      <c r="AO337" s="17">
        <f t="shared" ref="AO337:AO400" si="426">_xlfn.POISSON.DIST(5,K337,FALSE) * _xlfn.POISSON.DIST(2,L337,FALSE)</f>
        <v>2.0310174618041123E-3</v>
      </c>
      <c r="AP337" s="17">
        <f t="shared" ref="AP337:AP400" si="427">_xlfn.POISSON.DIST(5,K337,FALSE) * _xlfn.POISSON.DIST(3,L337,FALSE)</f>
        <v>1.0381783713503141E-3</v>
      </c>
      <c r="AQ337" s="17">
        <f t="shared" ref="AQ337:AQ400" si="428">_xlfn.POISSON.DIST(5,K337,FALSE) * _xlfn.POISSON.DIST(4,L337,FALSE)</f>
        <v>3.9800777849376161E-4</v>
      </c>
      <c r="AR337" s="17">
        <f t="shared" ref="AR337:AR400" si="429">_xlfn.POISSON.DIST(0,K337,FALSE) * _xlfn.POISSON.DIST(5,L337,FALSE)</f>
        <v>4.2316521530548074E-3</v>
      </c>
      <c r="AS337" s="17">
        <f t="shared" ref="AS337:AS400" si="430">_xlfn.POISSON.DIST(1,K337,FALSE) * _xlfn.POISSON.DIST(5,L337,FALSE)</f>
        <v>5.4245590847555782E-3</v>
      </c>
      <c r="AT337" s="17">
        <f t="shared" ref="AT337:AT400" si="431">_xlfn.POISSON.DIST(2,K337,FALSE) * _xlfn.POISSON.DIST(5,L337,FALSE)</f>
        <v>3.4768738307993864E-3</v>
      </c>
      <c r="AU337" s="17">
        <f t="shared" ref="AU337:AU400" si="432">_xlfn.POISSON.DIST(3,K337,FALSE) * _xlfn.POISSON.DIST(5,L337,FALSE)</f>
        <v>1.4856693353836946E-3</v>
      </c>
      <c r="AV337" s="17">
        <f t="shared" ref="AV337:AV400" si="433">_xlfn.POISSON.DIST(4,K337,FALSE) * _xlfn.POISSON.DIST(5,L337,FALSE)</f>
        <v>4.7612024799702517E-4</v>
      </c>
      <c r="AW337" s="17">
        <f t="shared" ref="AW337:AW400" si="434">_xlfn.POISSON.DIST(6,K337,FALSE) * _xlfn.POISSON.DIST(6,L337,FALSE)</f>
        <v>6.6654992864142797E-6</v>
      </c>
      <c r="AX337" s="17">
        <f t="shared" ref="AX337:AX400" si="435">_xlfn.POISSON.DIST(6,K337,FALSE) * _xlfn.POISSON.DIST(0,L337,FALSE)</f>
        <v>3.6905214763676981E-4</v>
      </c>
      <c r="AY337" s="17">
        <f t="shared" ref="AY337:AY400" si="436">_xlfn.POISSON.DIST(6,K337,FALSE) * _xlfn.POISSON.DIST(1,L337,FALSE)</f>
        <v>5.6593598742849817E-4</v>
      </c>
      <c r="AZ337" s="17">
        <f t="shared" ref="AZ337:AZ400" si="437">_xlfn.POISSON.DIST(6,K337,FALSE) * _xlfn.POISSON.DIST(2,L337,FALSE)</f>
        <v>4.33927215865846E-4</v>
      </c>
      <c r="BA337" s="17">
        <f t="shared" ref="BA337:BA400" si="438">_xlfn.POISSON.DIST(6,K337,FALSE) * _xlfn.POISSON.DIST(3,L337,FALSE)</f>
        <v>2.2180698035555808E-4</v>
      </c>
      <c r="BB337" s="17">
        <f t="shared" ref="BB337:BB400" si="439">_xlfn.POISSON.DIST(6,K337,FALSE) * _xlfn.POISSON.DIST(4,L337,FALSE)</f>
        <v>8.5034427553043614E-5</v>
      </c>
      <c r="BC337" s="17">
        <f t="shared" ref="BC337:BC400" si="440">_xlfn.POISSON.DIST(6,K337,FALSE) * _xlfn.POISSON.DIST(5,L337,FALSE)</f>
        <v>2.6079806353010973E-5</v>
      </c>
      <c r="BD337" s="17">
        <f t="shared" ref="BD337:BD400" si="441">_xlfn.POISSON.DIST(0,K337,FALSE) * _xlfn.POISSON.DIST(6,L337,FALSE)</f>
        <v>1.0815292883984092E-3</v>
      </c>
      <c r="BE337" s="17">
        <f t="shared" ref="BE337:BE400" si="442">_xlfn.POISSON.DIST(1,K337,FALSE) * _xlfn.POISSON.DIST(6,L337,FALSE)</f>
        <v>1.3864134656190019E-3</v>
      </c>
      <c r="BF337" s="17">
        <f t="shared" ref="BF337:BF400" si="443">_xlfn.POISSON.DIST(2,K337,FALSE) * _xlfn.POISSON.DIST(6,L337,FALSE)</f>
        <v>8.8862239713180145E-4</v>
      </c>
      <c r="BG337" s="17">
        <f t="shared" ref="BG337:BG400" si="444">_xlfn.POISSON.DIST(3,K337,FALSE) * _xlfn.POISSON.DIST(6,L337,FALSE)</f>
        <v>3.7970864356913839E-4</v>
      </c>
      <c r="BH337" s="17">
        <f t="shared" ref="BH337:BH400" si="445">_xlfn.POISSON.DIST(4,K337,FALSE) * _xlfn.POISSON.DIST(6,L337,FALSE)</f>
        <v>1.2168722153510791E-4</v>
      </c>
      <c r="BI337" s="17">
        <f t="shared" ref="BI337:BI400" si="446">_xlfn.POISSON.DIST(5,K337,FALSE) * _xlfn.POISSON.DIST(6,L337,FALSE)</f>
        <v>3.1198193953650546E-5</v>
      </c>
      <c r="BJ337" s="18">
        <f t="shared" ref="BJ337:BJ400" si="447">SUM(N337,Q337,T337,W337,X337,Y337,AD337,AE337,AF337,AG337,AM337,AN337,AO337,AP337,AQ337,AX337,AY337,AZ337,BA337,BB337,BC337)</f>
        <v>0.31797978221588913</v>
      </c>
      <c r="BK337" s="18">
        <f t="shared" ref="BK337:BK400" si="448">SUM(M337,P337,S337,V337,AC337,AL337,AY337)</f>
        <v>0.25032107437997253</v>
      </c>
      <c r="BL337" s="18">
        <f t="shared" ref="BL337:BL400" si="449">SUM(O337,R337,U337,AA337,AB337,AH337,AI337,AJ337,AK337,AR337,AS337,AT337,AU337,AV337,BD337,BE337,BF337,BG337,BH337,BI337)</f>
        <v>0.39484704194453257</v>
      </c>
      <c r="BM337" s="18">
        <f t="shared" ref="BM337:BM400" si="450">SUM(S337:BI337)</f>
        <v>0.53278444964182925</v>
      </c>
      <c r="BN337" s="18">
        <f t="shared" ref="BN337:BN400" si="451">SUM(M337:R337)</f>
        <v>0.46579409234150643</v>
      </c>
    </row>
    <row r="338" spans="1:66" x14ac:dyDescent="0.25">
      <c r="A338" t="s">
        <v>122</v>
      </c>
      <c r="B338" t="s">
        <v>136</v>
      </c>
      <c r="C338" t="s">
        <v>127</v>
      </c>
      <c r="D338" s="15">
        <v>44349</v>
      </c>
      <c r="E338" s="14">
        <f>VLOOKUP(A338,home!$A$2:$E$405,3,FALSE)</f>
        <v>1.36038961038961</v>
      </c>
      <c r="F338" s="14">
        <f>VLOOKUP(B338,home!$B$2:$E$405,3,FALSE)</f>
        <v>1.52</v>
      </c>
      <c r="G338" s="14">
        <f>VLOOKUP(C338,away!$B$2:$E$405,4,FALSE)</f>
        <v>1.02</v>
      </c>
      <c r="H338" s="14">
        <f>VLOOKUP(A338,away!$A$2:$E$405,3,FALSE)</f>
        <v>1.1655844155844199</v>
      </c>
      <c r="I338" s="14">
        <f>VLOOKUP(C338,away!$B$2:$E$405,3,FALSE)</f>
        <v>0.85</v>
      </c>
      <c r="J338" s="14">
        <f>VLOOKUP(B338,home!$B$2:$E$405,4,FALSE)</f>
        <v>0.98</v>
      </c>
      <c r="K338" s="16">
        <f t="shared" si="396"/>
        <v>2.1091480519480514</v>
      </c>
      <c r="L338" s="16">
        <f t="shared" si="397"/>
        <v>0.97093181818182173</v>
      </c>
      <c r="M338" s="17">
        <f t="shared" si="398"/>
        <v>4.5955586023835385E-2</v>
      </c>
      <c r="N338" s="17">
        <f t="shared" si="399"/>
        <v>9.6927134738303486E-2</v>
      </c>
      <c r="O338" s="17">
        <f t="shared" si="400"/>
        <v>4.4619740693733596E-2</v>
      </c>
      <c r="P338" s="17">
        <f t="shared" si="401"/>
        <v>9.4109639162615402E-2</v>
      </c>
      <c r="Q338" s="17">
        <f t="shared" si="402"/>
        <v>0.10221683870709958</v>
      </c>
      <c r="R338" s="17">
        <f t="shared" si="403"/>
        <v>2.1661362979284088E-2</v>
      </c>
      <c r="S338" s="17">
        <f t="shared" si="404"/>
        <v>4.8180346229966968E-2</v>
      </c>
      <c r="T338" s="17">
        <f t="shared" si="405"/>
        <v>9.9245581054682189E-2</v>
      </c>
      <c r="U338" s="17">
        <f t="shared" si="406"/>
        <v>4.5687021530296669E-2</v>
      </c>
      <c r="V338" s="17">
        <f t="shared" si="407"/>
        <v>1.0962843308175223E-2</v>
      </c>
      <c r="W338" s="17">
        <f t="shared" si="408"/>
        <v>7.1863482078455762E-2</v>
      </c>
      <c r="X338" s="17">
        <f t="shared" si="409"/>
        <v>6.97745413153118E-2</v>
      </c>
      <c r="Y338" s="17">
        <f t="shared" si="410"/>
        <v>3.3873161131039164E-2</v>
      </c>
      <c r="Z338" s="17">
        <f t="shared" si="411"/>
        <v>7.0105688472575688E-3</v>
      </c>
      <c r="AA338" s="17">
        <f t="shared" si="412"/>
        <v>1.4786327627240995E-2</v>
      </c>
      <c r="AB338" s="17">
        <f t="shared" si="413"/>
        <v>1.5593277055230505E-2</v>
      </c>
      <c r="AC338" s="17">
        <f t="shared" si="414"/>
        <v>1.4031335975586783E-3</v>
      </c>
      <c r="AD338" s="17">
        <f t="shared" si="415"/>
        <v>3.7892680807994669E-2</v>
      </c>
      <c r="AE338" s="17">
        <f t="shared" si="416"/>
        <v>3.6791209472689677E-2</v>
      </c>
      <c r="AF338" s="17">
        <f t="shared" si="417"/>
        <v>1.7860877953213426E-2</v>
      </c>
      <c r="AG338" s="17">
        <f t="shared" si="418"/>
        <v>5.7805649018123758E-3</v>
      </c>
      <c r="AH338" s="17">
        <f t="shared" si="419"/>
        <v>1.7016960893391571E-3</v>
      </c>
      <c r="AI338" s="17">
        <f t="shared" si="420"/>
        <v>3.5891289918372998E-3</v>
      </c>
      <c r="AJ338" s="17">
        <f t="shared" si="421"/>
        <v>3.7850022106619588E-3</v>
      </c>
      <c r="AK338" s="17">
        <f t="shared" si="422"/>
        <v>2.6610433464122466E-3</v>
      </c>
      <c r="AL338" s="17">
        <f t="shared" si="423"/>
        <v>1.1493566548771787E-4</v>
      </c>
      <c r="AM338" s="17">
        <f t="shared" si="424"/>
        <v>1.5984254781854248E-2</v>
      </c>
      <c r="AN338" s="17">
        <f t="shared" si="425"/>
        <v>1.551962155762722E-2</v>
      </c>
      <c r="AO338" s="17">
        <f t="shared" si="426"/>
        <v>7.5342471882203959E-3</v>
      </c>
      <c r="AP338" s="17">
        <f t="shared" si="427"/>
        <v>2.4384134403633694E-3</v>
      </c>
      <c r="AQ338" s="17">
        <f t="shared" si="428"/>
        <v>5.9188329878274927E-4</v>
      </c>
      <c r="AR338" s="17">
        <f t="shared" si="429"/>
        <v>3.3044617560299284E-4</v>
      </c>
      <c r="AS338" s="17">
        <f t="shared" si="430"/>
        <v>6.9695990754673593E-4</v>
      </c>
      <c r="AT338" s="17">
        <f t="shared" si="431"/>
        <v>7.3499581564404634E-4</v>
      </c>
      <c r="AU338" s="17">
        <f t="shared" si="432"/>
        <v>5.1673833091853648E-4</v>
      </c>
      <c r="AV338" s="17">
        <f t="shared" si="433"/>
        <v>2.7246941100592971E-4</v>
      </c>
      <c r="AW338" s="17">
        <f t="shared" si="434"/>
        <v>6.5380481350660734E-6</v>
      </c>
      <c r="AX338" s="17">
        <f t="shared" si="435"/>
        <v>5.6188599724982021E-3</v>
      </c>
      <c r="AY338" s="17">
        <f t="shared" si="436"/>
        <v>5.4555299292067391E-3</v>
      </c>
      <c r="AZ338" s="17">
        <f t="shared" si="437"/>
        <v>2.648473796655022E-3</v>
      </c>
      <c r="BA338" s="17">
        <f t="shared" si="438"/>
        <v>8.5716249293105781E-4</v>
      </c>
      <c r="BB338" s="17">
        <f t="shared" si="439"/>
        <v>2.0806158443470367E-4</v>
      </c>
      <c r="BC338" s="17">
        <f t="shared" si="440"/>
        <v>4.0402722493795508E-5</v>
      </c>
      <c r="BD338" s="17">
        <f t="shared" si="441"/>
        <v>5.3473451014907205E-5</v>
      </c>
      <c r="BE338" s="17">
        <f t="shared" si="442"/>
        <v>1.1278342503903106E-4</v>
      </c>
      <c r="BF338" s="17">
        <f t="shared" si="443"/>
        <v>1.1893847060655078E-4</v>
      </c>
      <c r="BG338" s="17">
        <f t="shared" si="444"/>
        <v>8.3619614527162393E-5</v>
      </c>
      <c r="BH338" s="17">
        <f t="shared" si="445"/>
        <v>4.4091536771152884E-5</v>
      </c>
      <c r="BI338" s="17">
        <f t="shared" si="446"/>
        <v>1.8599115777654587E-5</v>
      </c>
      <c r="BJ338" s="18">
        <f t="shared" si="447"/>
        <v>0.62912298292566959</v>
      </c>
      <c r="BK338" s="18">
        <f t="shared" si="448"/>
        <v>0.20618201391684612</v>
      </c>
      <c r="BL338" s="18">
        <f t="shared" si="449"/>
        <v>0.15706771577849116</v>
      </c>
      <c r="BM338" s="18">
        <f t="shared" si="450"/>
        <v>0.58844398728232128</v>
      </c>
      <c r="BN338" s="18">
        <f t="shared" si="451"/>
        <v>0.40549030230487149</v>
      </c>
    </row>
    <row r="339" spans="1:66" x14ac:dyDescent="0.25">
      <c r="A339" t="s">
        <v>122</v>
      </c>
      <c r="B339" t="s">
        <v>123</v>
      </c>
      <c r="C339" t="s">
        <v>130</v>
      </c>
      <c r="D339" s="15">
        <v>44349</v>
      </c>
      <c r="E339" s="14">
        <f>VLOOKUP(A339,home!$A$2:$E$405,3,FALSE)</f>
        <v>1.36038961038961</v>
      </c>
      <c r="F339" s="14">
        <f>VLOOKUP(B339,home!$B$2:$E$405,3,FALSE)</f>
        <v>1.07</v>
      </c>
      <c r="G339" s="14">
        <f>VLOOKUP(C339,away!$B$2:$E$405,4,FALSE)</f>
        <v>0.68</v>
      </c>
      <c r="H339" s="14">
        <f>VLOOKUP(A339,away!$A$2:$E$405,3,FALSE)</f>
        <v>1.1655844155844199</v>
      </c>
      <c r="I339" s="14">
        <f>VLOOKUP(C339,away!$B$2:$E$405,3,FALSE)</f>
        <v>1.19</v>
      </c>
      <c r="J339" s="14">
        <f>VLOOKUP(B339,home!$B$2:$E$405,4,FALSE)</f>
        <v>1.19</v>
      </c>
      <c r="K339" s="16">
        <f t="shared" si="396"/>
        <v>0.98981948051948032</v>
      </c>
      <c r="L339" s="16">
        <f t="shared" si="397"/>
        <v>1.6505840909090967</v>
      </c>
      <c r="M339" s="17">
        <f t="shared" si="398"/>
        <v>7.1332475997405789E-2</v>
      </c>
      <c r="N339" s="17">
        <f t="shared" si="399"/>
        <v>7.0606274335920483E-2</v>
      </c>
      <c r="O339" s="17">
        <f t="shared" si="400"/>
        <v>0.117740250046473</v>
      </c>
      <c r="P339" s="17">
        <f t="shared" si="401"/>
        <v>0.11654159313723361</v>
      </c>
      <c r="Q339" s="17">
        <f t="shared" si="402"/>
        <v>3.4943732892298358E-2</v>
      </c>
      <c r="R339" s="17">
        <f t="shared" si="403"/>
        <v>9.7170091793183699E-2</v>
      </c>
      <c r="S339" s="17">
        <f t="shared" si="404"/>
        <v>4.7600839382956665E-2</v>
      </c>
      <c r="T339" s="17">
        <f t="shared" si="405"/>
        <v>5.7677569589004593E-2</v>
      </c>
      <c r="U339" s="17">
        <f t="shared" si="406"/>
        <v>9.6180849780759303E-2</v>
      </c>
      <c r="V339" s="17">
        <f t="shared" si="407"/>
        <v>8.6410347831549546E-3</v>
      </c>
      <c r="W339" s="17">
        <f t="shared" si="408"/>
        <v>1.1529329179622082E-2</v>
      </c>
      <c r="X339" s="17">
        <f t="shared" si="409"/>
        <v>1.903012732273824E-2</v>
      </c>
      <c r="Y339" s="17">
        <f t="shared" si="410"/>
        <v>1.5705412703443132E-2</v>
      </c>
      <c r="Z339" s="17">
        <f t="shared" si="411"/>
        <v>5.3462469208668532E-2</v>
      </c>
      <c r="AA339" s="17">
        <f t="shared" si="412"/>
        <v>5.2918193499412992E-2</v>
      </c>
      <c r="AB339" s="17">
        <f t="shared" si="413"/>
        <v>2.6189729399809153E-2</v>
      </c>
      <c r="AC339" s="17">
        <f t="shared" si="414"/>
        <v>8.8234701822539441E-4</v>
      </c>
      <c r="AD339" s="17">
        <f t="shared" si="415"/>
        <v>2.8529886548279036E-3</v>
      </c>
      <c r="AE339" s="17">
        <f t="shared" si="416"/>
        <v>4.7090976852030824E-3</v>
      </c>
      <c r="AF339" s="17">
        <f t="shared" si="417"/>
        <v>3.8863808608665313E-3</v>
      </c>
      <c r="AG339" s="17">
        <f t="shared" si="418"/>
        <v>2.138266140053299E-3</v>
      </c>
      <c r="AH339" s="17">
        <f t="shared" si="419"/>
        <v>2.2061075284136433E-2</v>
      </c>
      <c r="AI339" s="17">
        <f t="shared" si="420"/>
        <v>2.1836482077445069E-2</v>
      </c>
      <c r="AJ339" s="17">
        <f t="shared" si="421"/>
        <v>1.0807087673134808E-2</v>
      </c>
      <c r="AK339" s="17">
        <f t="shared" si="422"/>
        <v>3.565688635516926E-3</v>
      </c>
      <c r="AL339" s="17">
        <f t="shared" si="423"/>
        <v>5.7662446601525507E-5</v>
      </c>
      <c r="AM339" s="17">
        <f t="shared" si="424"/>
        <v>5.6478874964994541E-4</v>
      </c>
      <c r="AN339" s="17">
        <f t="shared" si="425"/>
        <v>9.3223132489664068E-4</v>
      </c>
      <c r="AO339" s="17">
        <f t="shared" si="426"/>
        <v>7.6936309696075237E-4</v>
      </c>
      <c r="AP339" s="17">
        <f t="shared" si="427"/>
        <v>4.2329949599199024E-4</v>
      </c>
      <c r="AQ339" s="17">
        <f t="shared" si="428"/>
        <v>1.746728534435545E-4</v>
      </c>
      <c r="AR339" s="17">
        <f t="shared" si="429"/>
        <v>7.2827319784687016E-3</v>
      </c>
      <c r="AS339" s="17">
        <f t="shared" si="430"/>
        <v>7.2085899836904967E-3</v>
      </c>
      <c r="AT339" s="17">
        <f t="shared" si="431"/>
        <v>3.5676013964672276E-3</v>
      </c>
      <c r="AU339" s="17">
        <f t="shared" si="432"/>
        <v>1.1770937869839215E-3</v>
      </c>
      <c r="AV339" s="17">
        <f t="shared" si="433"/>
        <v>2.912775901887832E-4</v>
      </c>
      <c r="AW339" s="17">
        <f t="shared" si="434"/>
        <v>2.6168824606063458E-6</v>
      </c>
      <c r="AX339" s="17">
        <f t="shared" si="435"/>
        <v>9.317315113029259E-5</v>
      </c>
      <c r="AY339" s="17">
        <f t="shared" si="436"/>
        <v>1.5379012095552991E-4</v>
      </c>
      <c r="AZ339" s="17">
        <f t="shared" si="437"/>
        <v>1.2692176349409171E-4</v>
      </c>
      <c r="BA339" s="17">
        <f t="shared" si="438"/>
        <v>6.9831681204491581E-5</v>
      </c>
      <c r="BB339" s="17">
        <f t="shared" si="439"/>
        <v>2.8815765509392398E-5</v>
      </c>
      <c r="BC339" s="17">
        <f t="shared" si="440"/>
        <v>9.5125688234340386E-6</v>
      </c>
      <c r="BD339" s="17">
        <f t="shared" si="441"/>
        <v>2.0034602570025597E-3</v>
      </c>
      <c r="BE339" s="17">
        <f t="shared" si="442"/>
        <v>1.9830639908276979E-3</v>
      </c>
      <c r="BF339" s="17">
        <f t="shared" si="443"/>
        <v>9.814376846189795E-4</v>
      </c>
      <c r="BG339" s="17">
        <f t="shared" si="444"/>
        <v>3.2381537971726672E-4</v>
      </c>
      <c r="BH339" s="17">
        <f t="shared" si="445"/>
        <v>8.0129692733990794E-5</v>
      </c>
      <c r="BI339" s="17">
        <f t="shared" si="446"/>
        <v>1.5862786167228869E-5</v>
      </c>
      <c r="BJ339" s="18">
        <f t="shared" si="447"/>
        <v>0.22642557993603785</v>
      </c>
      <c r="BK339" s="18">
        <f t="shared" si="448"/>
        <v>0.24520974288653347</v>
      </c>
      <c r="BL339" s="18">
        <f t="shared" si="449"/>
        <v>0.47338451271673826</v>
      </c>
      <c r="BM339" s="18">
        <f t="shared" si="450"/>
        <v>0.48999671330696815</v>
      </c>
      <c r="BN339" s="18">
        <f t="shared" si="451"/>
        <v>0.5083344182025149</v>
      </c>
    </row>
    <row r="340" spans="1:66" x14ac:dyDescent="0.25">
      <c r="A340" t="s">
        <v>122</v>
      </c>
      <c r="B340" t="s">
        <v>128</v>
      </c>
      <c r="C340" t="s">
        <v>135</v>
      </c>
      <c r="D340" s="15">
        <v>44349</v>
      </c>
      <c r="E340" s="14">
        <f>VLOOKUP(A340,home!$A$2:$E$405,3,FALSE)</f>
        <v>1.36038961038961</v>
      </c>
      <c r="F340" s="14">
        <f>VLOOKUP(B340,home!$B$2:$E$405,3,FALSE)</f>
        <v>1.23</v>
      </c>
      <c r="G340" s="14">
        <f>VLOOKUP(C340,away!$B$2:$E$405,4,FALSE)</f>
        <v>0.93</v>
      </c>
      <c r="H340" s="14">
        <f>VLOOKUP(A340,away!$A$2:$E$405,3,FALSE)</f>
        <v>1.1655844155844199</v>
      </c>
      <c r="I340" s="14">
        <f>VLOOKUP(C340,away!$B$2:$E$405,3,FALSE)</f>
        <v>1.08</v>
      </c>
      <c r="J340" s="14">
        <f>VLOOKUP(B340,home!$B$2:$E$405,4,FALSE)</f>
        <v>1</v>
      </c>
      <c r="K340" s="16">
        <f t="shared" si="396"/>
        <v>1.5561496753246751</v>
      </c>
      <c r="L340" s="16">
        <f t="shared" si="397"/>
        <v>1.2588311688311735</v>
      </c>
      <c r="M340" s="17">
        <f t="shared" si="398"/>
        <v>5.9905866276559278E-2</v>
      </c>
      <c r="N340" s="17">
        <f t="shared" si="399"/>
        <v>9.3222494356311122E-2</v>
      </c>
      <c r="O340" s="17">
        <f t="shared" si="400"/>
        <v>7.5411371664765095E-2</v>
      </c>
      <c r="P340" s="17">
        <f t="shared" si="401"/>
        <v>0.11735138153191262</v>
      </c>
      <c r="Q340" s="17">
        <f t="shared" si="402"/>
        <v>7.2534077162764957E-2</v>
      </c>
      <c r="R340" s="17">
        <f t="shared" si="403"/>
        <v>4.7465092567959152E-2</v>
      </c>
      <c r="S340" s="17">
        <f t="shared" si="404"/>
        <v>5.7470777084969518E-2</v>
      </c>
      <c r="T340" s="17">
        <f t="shared" si="405"/>
        <v>9.1308157134893944E-2</v>
      </c>
      <c r="U340" s="17">
        <f t="shared" si="406"/>
        <v>7.3862788388885284E-2</v>
      </c>
      <c r="V340" s="17">
        <f t="shared" si="407"/>
        <v>1.2509023661849706E-2</v>
      </c>
      <c r="W340" s="17">
        <f t="shared" si="408"/>
        <v>3.7624626875603875E-2</v>
      </c>
      <c r="X340" s="17">
        <f t="shared" si="409"/>
        <v>4.7363053026653217E-2</v>
      </c>
      <c r="Y340" s="17">
        <f t="shared" si="410"/>
        <v>2.9811043700477366E-2</v>
      </c>
      <c r="Z340" s="17">
        <f t="shared" si="411"/>
        <v>1.9916845985334625E-2</v>
      </c>
      <c r="AA340" s="17">
        <f t="shared" si="412"/>
        <v>3.0993593413570036E-2</v>
      </c>
      <c r="AB340" s="17">
        <f t="shared" si="413"/>
        <v>2.4115335163836002E-2</v>
      </c>
      <c r="AC340" s="17">
        <f t="shared" si="414"/>
        <v>1.5315186345404774E-3</v>
      </c>
      <c r="AD340" s="17">
        <f t="shared" si="415"/>
        <v>1.4637387724170762E-2</v>
      </c>
      <c r="AE340" s="17">
        <f t="shared" si="416"/>
        <v>1.8425999897452951E-2</v>
      </c>
      <c r="AF340" s="17">
        <f t="shared" si="417"/>
        <v>1.1597611493896895E-2</v>
      </c>
      <c r="AG340" s="17">
        <f t="shared" si="418"/>
        <v>4.8664782775040272E-3</v>
      </c>
      <c r="AH340" s="17">
        <f t="shared" si="419"/>
        <v>6.2679866277873123E-3</v>
      </c>
      <c r="AI340" s="17">
        <f t="shared" si="420"/>
        <v>9.7539253557706318E-3</v>
      </c>
      <c r="AJ340" s="17">
        <f t="shared" si="421"/>
        <v>7.5892838877617934E-3</v>
      </c>
      <c r="AK340" s="17">
        <f t="shared" si="422"/>
        <v>3.9366872192957677E-3</v>
      </c>
      <c r="AL340" s="17">
        <f t="shared" si="423"/>
        <v>1.200054944705932E-4</v>
      </c>
      <c r="AM340" s="17">
        <f t="shared" si="424"/>
        <v>4.5555932309139383E-3</v>
      </c>
      <c r="AN340" s="17">
        <f t="shared" si="425"/>
        <v>5.7347227515907751E-3</v>
      </c>
      <c r="AO340" s="17">
        <f t="shared" si="426"/>
        <v>3.6095238721538703E-3</v>
      </c>
      <c r="AP340" s="17">
        <f t="shared" si="427"/>
        <v>1.5145937183024935E-3</v>
      </c>
      <c r="AQ340" s="17">
        <f t="shared" si="428"/>
        <v>4.7665444517877022E-4</v>
      </c>
      <c r="AR340" s="17">
        <f t="shared" si="429"/>
        <v>1.5780673865751342E-3</v>
      </c>
      <c r="AS340" s="17">
        <f t="shared" si="430"/>
        <v>2.4557090512593535E-3</v>
      </c>
      <c r="AT340" s="17">
        <f t="shared" si="431"/>
        <v>1.9107254214045548E-3</v>
      </c>
      <c r="AU340" s="17">
        <f t="shared" si="432"/>
        <v>9.9112491471776694E-4</v>
      </c>
      <c r="AV340" s="17">
        <f t="shared" si="433"/>
        <v>3.8558467856106255E-4</v>
      </c>
      <c r="AW340" s="17">
        <f t="shared" si="434"/>
        <v>6.5300646955982449E-6</v>
      </c>
      <c r="AX340" s="17">
        <f t="shared" si="435"/>
        <v>1.1815308211996702E-3</v>
      </c>
      <c r="AY340" s="17">
        <f t="shared" si="436"/>
        <v>1.4873478246608372E-3</v>
      </c>
      <c r="AZ340" s="17">
        <f t="shared" si="437"/>
        <v>9.3615990028815272E-4</v>
      </c>
      <c r="BA340" s="17">
        <f t="shared" si="438"/>
        <v>3.9282242049753678E-4</v>
      </c>
      <c r="BB340" s="17">
        <f t="shared" si="439"/>
        <v>1.2362427668450123E-4</v>
      </c>
      <c r="BC340" s="17">
        <f t="shared" si="440"/>
        <v>3.1124418542931821E-5</v>
      </c>
      <c r="BD340" s="17">
        <f t="shared" si="441"/>
        <v>3.3108673545612148E-4</v>
      </c>
      <c r="BE340" s="17">
        <f t="shared" si="442"/>
        <v>5.1522051588435004E-4</v>
      </c>
      <c r="BF340" s="17">
        <f t="shared" si="443"/>
        <v>4.0088011925702152E-4</v>
      </c>
      <c r="BG340" s="17">
        <f t="shared" si="444"/>
        <v>2.0794315580864372E-4</v>
      </c>
      <c r="BH340" s="17">
        <f t="shared" si="445"/>
        <v>8.0897668599402346E-5</v>
      </c>
      <c r="BI340" s="17">
        <f t="shared" si="446"/>
        <v>2.5177776145096597E-5</v>
      </c>
      <c r="BJ340" s="18">
        <f t="shared" si="447"/>
        <v>0.44143462732974248</v>
      </c>
      <c r="BK340" s="18">
        <f t="shared" si="448"/>
        <v>0.25037592050896301</v>
      </c>
      <c r="BL340" s="18">
        <f t="shared" si="449"/>
        <v>0.28827848171329956</v>
      </c>
      <c r="BM340" s="18">
        <f t="shared" si="450"/>
        <v>0.53263477421710259</v>
      </c>
      <c r="BN340" s="18">
        <f t="shared" si="451"/>
        <v>0.46589028356027218</v>
      </c>
    </row>
    <row r="341" spans="1:66" x14ac:dyDescent="0.25">
      <c r="A341" t="s">
        <v>122</v>
      </c>
      <c r="B341" t="s">
        <v>137</v>
      </c>
      <c r="C341" t="s">
        <v>129</v>
      </c>
      <c r="D341" s="15">
        <v>44349</v>
      </c>
      <c r="E341" s="14">
        <f>VLOOKUP(A341,home!$A$2:$E$405,3,FALSE)</f>
        <v>1.36038961038961</v>
      </c>
      <c r="F341" s="14">
        <f>VLOOKUP(B341,home!$B$2:$E$405,3,FALSE)</f>
        <v>1.1000000000000001</v>
      </c>
      <c r="G341" s="14">
        <f>VLOOKUP(C341,away!$B$2:$E$405,4,FALSE)</f>
        <v>1.1599999999999999</v>
      </c>
      <c r="H341" s="14">
        <f>VLOOKUP(A341,away!$A$2:$E$405,3,FALSE)</f>
        <v>1.1655844155844199</v>
      </c>
      <c r="I341" s="14">
        <f>VLOOKUP(C341,away!$B$2:$E$405,3,FALSE)</f>
        <v>0.53</v>
      </c>
      <c r="J341" s="14">
        <f>VLOOKUP(B341,home!$B$2:$E$405,4,FALSE)</f>
        <v>0.74</v>
      </c>
      <c r="K341" s="16">
        <f t="shared" si="396"/>
        <v>1.7358571428571425</v>
      </c>
      <c r="L341" s="16">
        <f t="shared" si="397"/>
        <v>0.45714220779220949</v>
      </c>
      <c r="M341" s="17">
        <f t="shared" si="398"/>
        <v>0.1115815739491416</v>
      </c>
      <c r="N341" s="17">
        <f t="shared" si="399"/>
        <v>0.19368967215085986</v>
      </c>
      <c r="O341" s="17">
        <f t="shared" si="400"/>
        <v>5.1008647064040284E-2</v>
      </c>
      <c r="P341" s="17">
        <f t="shared" si="401"/>
        <v>8.8543724353593325E-2</v>
      </c>
      <c r="Q341" s="17">
        <f t="shared" si="402"/>
        <v>0.16810880045036419</v>
      </c>
      <c r="R341" s="17">
        <f t="shared" si="403"/>
        <v>1.1659102767674488E-2</v>
      </c>
      <c r="S341" s="17">
        <f t="shared" si="404"/>
        <v>1.7565604348748817E-2</v>
      </c>
      <c r="T341" s="17">
        <f t="shared" si="405"/>
        <v>7.684962818717947E-2</v>
      </c>
      <c r="U341" s="17">
        <f t="shared" si="406"/>
        <v>2.0238536818573235E-2</v>
      </c>
      <c r="V341" s="17">
        <f t="shared" si="407"/>
        <v>1.5487662966734849E-3</v>
      </c>
      <c r="W341" s="17">
        <f t="shared" si="408"/>
        <v>9.7270954012970229E-2</v>
      </c>
      <c r="X341" s="17">
        <f t="shared" si="409"/>
        <v>4.4466658671543695E-2</v>
      </c>
      <c r="Y341" s="17">
        <f t="shared" si="410"/>
        <v>1.0163793259126039E-2</v>
      </c>
      <c r="Z341" s="17">
        <f t="shared" si="411"/>
        <v>1.7766226600303254E-3</v>
      </c>
      <c r="AA341" s="17">
        <f t="shared" si="412"/>
        <v>3.0839631345754965E-3</v>
      </c>
      <c r="AB341" s="17">
        <f t="shared" si="413"/>
        <v>2.6766597177304901E-3</v>
      </c>
      <c r="AC341" s="17">
        <f t="shared" si="414"/>
        <v>7.6812377711270622E-5</v>
      </c>
      <c r="AD341" s="17">
        <f t="shared" si="415"/>
        <v>4.2212120078985761E-2</v>
      </c>
      <c r="AE341" s="17">
        <f t="shared" si="416"/>
        <v>1.929694176849741E-2</v>
      </c>
      <c r="AF341" s="17">
        <f t="shared" si="417"/>
        <v>4.410723281844304E-3</v>
      </c>
      <c r="AG341" s="17">
        <f t="shared" si="418"/>
        <v>6.7210925967426836E-4</v>
      </c>
      <c r="AH341" s="17">
        <f t="shared" si="419"/>
        <v>2.0304230130498274E-4</v>
      </c>
      <c r="AI341" s="17">
        <f t="shared" si="420"/>
        <v>3.5245242902240631E-4</v>
      </c>
      <c r="AJ341" s="17">
        <f t="shared" si="421"/>
        <v>3.0590353321794712E-4</v>
      </c>
      <c r="AK341" s="17">
        <f t="shared" si="422"/>
        <v>1.7700161105387024E-4</v>
      </c>
      <c r="AL341" s="17">
        <f t="shared" si="423"/>
        <v>2.4381280020698859E-6</v>
      </c>
      <c r="AM341" s="17">
        <f t="shared" si="424"/>
        <v>1.4654842030850169E-2</v>
      </c>
      <c r="AN341" s="17">
        <f t="shared" si="425"/>
        <v>6.6993468408289136E-3</v>
      </c>
      <c r="AO341" s="17">
        <f t="shared" si="426"/>
        <v>1.5312771027911464E-3</v>
      </c>
      <c r="AP341" s="17">
        <f t="shared" si="427"/>
        <v>2.3333713183720095E-4</v>
      </c>
      <c r="AQ341" s="17">
        <f t="shared" si="428"/>
        <v>2.6667062901989977E-5</v>
      </c>
      <c r="AR341" s="17">
        <f t="shared" si="429"/>
        <v>1.8563841178754176E-5</v>
      </c>
      <c r="AS341" s="17">
        <f t="shared" si="430"/>
        <v>3.2224176309005984E-5</v>
      </c>
      <c r="AT341" s="17">
        <f t="shared" si="431"/>
        <v>2.7968283309337989E-5</v>
      </c>
      <c r="AU341" s="17">
        <f t="shared" si="432"/>
        <v>1.6182981451988848E-5</v>
      </c>
      <c r="AV341" s="17">
        <f t="shared" si="433"/>
        <v>7.0228359865398749E-6</v>
      </c>
      <c r="AW341" s="17">
        <f t="shared" si="434"/>
        <v>5.3742678042994006E-8</v>
      </c>
      <c r="AX341" s="17">
        <f t="shared" si="435"/>
        <v>4.2397853694490523E-3</v>
      </c>
      <c r="AY341" s="17">
        <f t="shared" si="436"/>
        <v>1.9381848443550482E-3</v>
      </c>
      <c r="AZ341" s="17">
        <f t="shared" si="437"/>
        <v>4.430130494289333E-4</v>
      </c>
      <c r="BA341" s="17">
        <f t="shared" si="438"/>
        <v>6.7506654498900606E-5</v>
      </c>
      <c r="BB341" s="17">
        <f t="shared" si="439"/>
        <v>7.7150352695733284E-6</v>
      </c>
      <c r="BC341" s="17">
        <f t="shared" si="440"/>
        <v>7.0537365126550351E-7</v>
      </c>
      <c r="BD341" s="17">
        <f t="shared" si="441"/>
        <v>1.414385890259935E-6</v>
      </c>
      <c r="BE341" s="17">
        <f t="shared" si="442"/>
        <v>2.4551718503640662E-6</v>
      </c>
      <c r="BF341" s="17">
        <f t="shared" si="443"/>
        <v>2.1309137966981265E-6</v>
      </c>
      <c r="BG341" s="17">
        <f t="shared" si="444"/>
        <v>1.2329873116037586E-6</v>
      </c>
      <c r="BH341" s="17">
        <f t="shared" si="445"/>
        <v>5.3507245797490253E-7</v>
      </c>
      <c r="BI341" s="17">
        <f t="shared" si="446"/>
        <v>1.8576186962437257E-7</v>
      </c>
      <c r="BJ341" s="18">
        <f t="shared" si="447"/>
        <v>0.68698378161690754</v>
      </c>
      <c r="BK341" s="18">
        <f t="shared" si="448"/>
        <v>0.22125710429822562</v>
      </c>
      <c r="BL341" s="18">
        <f t="shared" si="449"/>
        <v>8.9815225788605346E-2</v>
      </c>
      <c r="BM341" s="18">
        <f t="shared" si="450"/>
        <v>0.37330308252641803</v>
      </c>
      <c r="BN341" s="18">
        <f t="shared" si="451"/>
        <v>0.6245915207356737</v>
      </c>
    </row>
    <row r="342" spans="1:66" x14ac:dyDescent="0.25">
      <c r="A342" t="s">
        <v>122</v>
      </c>
      <c r="B342" t="s">
        <v>401</v>
      </c>
      <c r="C342" t="s">
        <v>131</v>
      </c>
      <c r="D342" s="15">
        <v>44349</v>
      </c>
      <c r="E342" s="14">
        <f>VLOOKUP(A342,home!$A$2:$E$405,3,FALSE)</f>
        <v>1.36038961038961</v>
      </c>
      <c r="F342" s="14">
        <f>VLOOKUP(B342,home!$B$2:$E$405,3,FALSE)</f>
        <v>0.98</v>
      </c>
      <c r="G342" s="14">
        <f>VLOOKUP(C342,away!$B$2:$E$405,4,FALSE)</f>
        <v>0.68</v>
      </c>
      <c r="H342" s="14">
        <f>VLOOKUP(A342,away!$A$2:$E$405,3,FALSE)</f>
        <v>1.1655844155844199</v>
      </c>
      <c r="I342" s="14">
        <f>VLOOKUP(C342,away!$B$2:$E$405,3,FALSE)</f>
        <v>1</v>
      </c>
      <c r="J342" s="14">
        <f>VLOOKUP(B342,home!$B$2:$E$405,4,FALSE)</f>
        <v>1.22</v>
      </c>
      <c r="K342" s="16">
        <f t="shared" si="396"/>
        <v>0.90656363636363613</v>
      </c>
      <c r="L342" s="16">
        <f t="shared" si="397"/>
        <v>1.4220129870129923</v>
      </c>
      <c r="M342" s="17">
        <f t="shared" si="398"/>
        <v>9.7434334188914132E-2</v>
      </c>
      <c r="N342" s="17">
        <f t="shared" si="399"/>
        <v>8.8330424308971756E-2</v>
      </c>
      <c r="O342" s="17">
        <f t="shared" si="400"/>
        <v>0.1385528885975999</v>
      </c>
      <c r="P342" s="17">
        <f t="shared" si="401"/>
        <v>0.12560701051572595</v>
      </c>
      <c r="Q342" s="17">
        <f t="shared" si="402"/>
        <v>4.0038575331542176E-2</v>
      </c>
      <c r="R342" s="17">
        <f t="shared" si="403"/>
        <v>9.8512003486975697E-2</v>
      </c>
      <c r="S342" s="17">
        <f t="shared" si="404"/>
        <v>4.0481420697419751E-2</v>
      </c>
      <c r="T342" s="17">
        <f t="shared" si="405"/>
        <v>5.6935374102950992E-2</v>
      </c>
      <c r="U342" s="17">
        <f t="shared" si="406"/>
        <v>8.9307400106619889E-2</v>
      </c>
      <c r="V342" s="17">
        <f t="shared" si="407"/>
        <v>5.7984924212006279E-3</v>
      </c>
      <c r="W342" s="17">
        <f t="shared" si="408"/>
        <v>1.2099172149127417E-2</v>
      </c>
      <c r="X342" s="17">
        <f t="shared" si="409"/>
        <v>1.7205179928165084E-2</v>
      </c>
      <c r="Y342" s="17">
        <f t="shared" si="410"/>
        <v>1.2232994650873005E-2</v>
      </c>
      <c r="Z342" s="17">
        <f t="shared" si="411"/>
        <v>4.6695116111716221E-2</v>
      </c>
      <c r="AA342" s="17">
        <f t="shared" si="412"/>
        <v>4.2332094262659672E-2</v>
      </c>
      <c r="AB342" s="17">
        <f t="shared" si="413"/>
        <v>1.9188368654822482E-2</v>
      </c>
      <c r="AC342" s="17">
        <f t="shared" si="414"/>
        <v>4.671936903633943E-4</v>
      </c>
      <c r="AD342" s="17">
        <f t="shared" si="415"/>
        <v>2.7421673751256456E-3</v>
      </c>
      <c r="AE342" s="17">
        <f t="shared" si="416"/>
        <v>3.8993976199919954E-3</v>
      </c>
      <c r="AF342" s="17">
        <f t="shared" si="417"/>
        <v>2.7724970285780853E-3</v>
      </c>
      <c r="AG342" s="17">
        <f t="shared" si="418"/>
        <v>1.3141755936976565E-3</v>
      </c>
      <c r="AH342" s="17">
        <f t="shared" si="419"/>
        <v>1.6600265385235024E-2</v>
      </c>
      <c r="AI342" s="17">
        <f t="shared" si="420"/>
        <v>1.504919695224006E-2</v>
      </c>
      <c r="AJ342" s="17">
        <f t="shared" si="421"/>
        <v>6.821527356687649E-3</v>
      </c>
      <c r="AK342" s="17">
        <f t="shared" si="422"/>
        <v>2.0613828820109257E-3</v>
      </c>
      <c r="AL342" s="17">
        <f t="shared" si="423"/>
        <v>2.4091221340755044E-5</v>
      </c>
      <c r="AM342" s="17">
        <f t="shared" si="424"/>
        <v>4.9718984542232664E-4</v>
      </c>
      <c r="AN342" s="17">
        <f t="shared" si="425"/>
        <v>7.0701041720153059E-4</v>
      </c>
      <c r="AO342" s="17">
        <f t="shared" si="426"/>
        <v>5.0268899760702514E-4</v>
      </c>
      <c r="AP342" s="17">
        <f t="shared" si="427"/>
        <v>2.3827676100857765E-4</v>
      </c>
      <c r="AQ342" s="17">
        <f t="shared" si="428"/>
        <v>8.4708162164397121E-5</v>
      </c>
      <c r="AR342" s="17">
        <f t="shared" si="429"/>
        <v>4.7211585931332843E-3</v>
      </c>
      <c r="AS342" s="17">
        <f t="shared" si="430"/>
        <v>4.2800307020403397E-3</v>
      </c>
      <c r="AT342" s="17">
        <f t="shared" si="431"/>
        <v>1.9400600984948479E-3</v>
      </c>
      <c r="AU342" s="17">
        <f t="shared" si="432"/>
        <v>5.8626264588516116E-4</v>
      </c>
      <c r="AV342" s="17">
        <f t="shared" si="433"/>
        <v>1.3287109902945459E-4</v>
      </c>
      <c r="AW342" s="17">
        <f t="shared" si="434"/>
        <v>8.6269677518221719E-7</v>
      </c>
      <c r="AX342" s="17">
        <f t="shared" si="435"/>
        <v>7.5122372371523065E-5</v>
      </c>
      <c r="AY342" s="17">
        <f t="shared" si="436"/>
        <v>1.068249891275318E-4</v>
      </c>
      <c r="AZ342" s="17">
        <f t="shared" si="437"/>
        <v>7.5953260938435962E-5</v>
      </c>
      <c r="BA342" s="17">
        <f t="shared" si="438"/>
        <v>3.600217448681419E-5</v>
      </c>
      <c r="BB342" s="17">
        <f t="shared" si="439"/>
        <v>1.27988899202394E-5</v>
      </c>
      <c r="BC342" s="17">
        <f t="shared" si="440"/>
        <v>3.6400375371860194E-6</v>
      </c>
      <c r="BD342" s="17">
        <f t="shared" si="441"/>
        <v>1.1189248055305855E-3</v>
      </c>
      <c r="BE342" s="17">
        <f t="shared" si="442"/>
        <v>1.0143765405192819E-3</v>
      </c>
      <c r="BF342" s="17">
        <f t="shared" si="443"/>
        <v>4.5979844260756272E-4</v>
      </c>
      <c r="BG342" s="17">
        <f t="shared" si="444"/>
        <v>1.3894551604154957E-4</v>
      </c>
      <c r="BH342" s="17">
        <f t="shared" si="445"/>
        <v>3.1490738069762281E-5</v>
      </c>
      <c r="BI342" s="17">
        <f t="shared" si="446"/>
        <v>5.7096716032596988E-6</v>
      </c>
      <c r="BJ342" s="18">
        <f t="shared" si="447"/>
        <v>0.23991017399680942</v>
      </c>
      <c r="BK342" s="18">
        <f t="shared" si="448"/>
        <v>0.26991936772409214</v>
      </c>
      <c r="BL342" s="18">
        <f t="shared" si="449"/>
        <v>0.44285475653780632</v>
      </c>
      <c r="BM342" s="18">
        <f t="shared" si="450"/>
        <v>0.41079821564834207</v>
      </c>
      <c r="BN342" s="18">
        <f t="shared" si="451"/>
        <v>0.58847523642972965</v>
      </c>
    </row>
    <row r="343" spans="1:66" x14ac:dyDescent="0.25">
      <c r="A343" t="s">
        <v>122</v>
      </c>
      <c r="B343" t="s">
        <v>139</v>
      </c>
      <c r="C343" t="s">
        <v>133</v>
      </c>
      <c r="D343" s="15">
        <v>44349</v>
      </c>
      <c r="E343" s="14">
        <f>VLOOKUP(A343,home!$A$2:$E$405,3,FALSE)</f>
        <v>1.36038961038961</v>
      </c>
      <c r="F343" s="14">
        <f>VLOOKUP(B343,home!$B$2:$E$405,3,FALSE)</f>
        <v>1.07</v>
      </c>
      <c r="G343" s="14">
        <f>VLOOKUP(C343,away!$B$2:$E$405,4,FALSE)</f>
        <v>1.37</v>
      </c>
      <c r="H343" s="14">
        <f>VLOOKUP(A343,away!$A$2:$E$405,3,FALSE)</f>
        <v>1.1655844155844199</v>
      </c>
      <c r="I343" s="14">
        <f>VLOOKUP(C343,away!$B$2:$E$405,3,FALSE)</f>
        <v>0.57999999999999996</v>
      </c>
      <c r="J343" s="14">
        <f>VLOOKUP(B343,home!$B$2:$E$405,4,FALSE)</f>
        <v>0.78</v>
      </c>
      <c r="K343" s="16">
        <f t="shared" si="396"/>
        <v>1.9941951298701295</v>
      </c>
      <c r="L343" s="16">
        <f t="shared" si="397"/>
        <v>0.52731038961039156</v>
      </c>
      <c r="M343" s="17">
        <f t="shared" si="398"/>
        <v>8.0338564382859232E-2</v>
      </c>
      <c r="N343" s="17">
        <f t="shared" si="399"/>
        <v>0.16021077383305568</v>
      </c>
      <c r="O343" s="17">
        <f t="shared" si="400"/>
        <v>4.2363359685465021E-2</v>
      </c>
      <c r="P343" s="17">
        <f t="shared" si="401"/>
        <v>8.4480805569690898E-2</v>
      </c>
      <c r="Q343" s="17">
        <f t="shared" si="402"/>
        <v>0.15974577246530225</v>
      </c>
      <c r="R343" s="17">
        <f t="shared" si="403"/>
        <v>1.1169319850473857E-2</v>
      </c>
      <c r="S343" s="17">
        <f t="shared" si="404"/>
        <v>2.2209154982195108E-2</v>
      </c>
      <c r="T343" s="17">
        <f t="shared" si="405"/>
        <v>8.4235605517291479E-2</v>
      </c>
      <c r="U343" s="17">
        <f t="shared" si="406"/>
        <v>2.2273803249776722E-2</v>
      </c>
      <c r="V343" s="17">
        <f t="shared" si="407"/>
        <v>2.5949172014583539E-3</v>
      </c>
      <c r="W343" s="17">
        <f t="shared" si="408"/>
        <v>0.10618808048921587</v>
      </c>
      <c r="X343" s="17">
        <f t="shared" si="409"/>
        <v>5.5994078094748025E-2</v>
      </c>
      <c r="Y343" s="17">
        <f t="shared" si="410"/>
        <v>1.4763129568008135E-2</v>
      </c>
      <c r="Z343" s="17">
        <f t="shared" si="411"/>
        <v>1.9632328006788167E-3</v>
      </c>
      <c r="AA343" s="17">
        <f t="shared" si="412"/>
        <v>3.9150692899149898E-3</v>
      </c>
      <c r="AB343" s="17">
        <f t="shared" si="413"/>
        <v>3.9037060555262904E-3</v>
      </c>
      <c r="AC343" s="17">
        <f t="shared" si="414"/>
        <v>1.7054441510270347E-4</v>
      </c>
      <c r="AD343" s="17">
        <f t="shared" si="415"/>
        <v>5.2939938240462926E-2</v>
      </c>
      <c r="AE343" s="17">
        <f t="shared" si="416"/>
        <v>2.7915779459528566E-2</v>
      </c>
      <c r="AF343" s="17">
        <f t="shared" si="417"/>
        <v>7.3601402715408864E-3</v>
      </c>
      <c r="AG343" s="17">
        <f t="shared" si="418"/>
        <v>1.2936928113911194E-3</v>
      </c>
      <c r="AH343" s="17">
        <f t="shared" si="419"/>
        <v>2.5880826325546172E-4</v>
      </c>
      <c r="AI343" s="17">
        <f t="shared" si="420"/>
        <v>5.1611417815418804E-4</v>
      </c>
      <c r="AJ343" s="17">
        <f t="shared" si="421"/>
        <v>5.1461619026600322E-4</v>
      </c>
      <c r="AK343" s="17">
        <f t="shared" si="422"/>
        <v>3.4208170012692783E-4</v>
      </c>
      <c r="AL343" s="17">
        <f t="shared" si="423"/>
        <v>7.1735061157563575E-6</v>
      </c>
      <c r="AM343" s="17">
        <f t="shared" si="424"/>
        <v>2.111451340295133E-2</v>
      </c>
      <c r="AN343" s="17">
        <f t="shared" si="425"/>
        <v>1.1133902288944097E-2</v>
      </c>
      <c r="AO343" s="17">
        <f t="shared" si="426"/>
        <v>2.9355111769335711E-3</v>
      </c>
      <c r="AP343" s="17">
        <f t="shared" si="427"/>
        <v>5.1597518080483346E-4</v>
      </c>
      <c r="AQ343" s="17">
        <f t="shared" si="428"/>
        <v>6.8019768404872243E-5</v>
      </c>
      <c r="AR343" s="17">
        <f t="shared" si="429"/>
        <v>2.7294457226325266E-5</v>
      </c>
      <c r="AS343" s="17">
        <f t="shared" si="430"/>
        <v>5.4430473673186394E-5</v>
      </c>
      <c r="AT343" s="17">
        <f t="shared" si="431"/>
        <v>5.4272492757796316E-5</v>
      </c>
      <c r="AU343" s="17">
        <f t="shared" si="432"/>
        <v>3.6076646914503098E-5</v>
      </c>
      <c r="AV343" s="17">
        <f t="shared" si="433"/>
        <v>1.7985968394736587E-5</v>
      </c>
      <c r="AW343" s="17">
        <f t="shared" si="434"/>
        <v>2.0953807595860877E-7</v>
      </c>
      <c r="AX343" s="17">
        <f t="shared" si="435"/>
        <v>7.0177432996238473E-3</v>
      </c>
      <c r="AY343" s="17">
        <f t="shared" si="436"/>
        <v>3.7005289535103651E-3</v>
      </c>
      <c r="AZ343" s="17">
        <f t="shared" si="437"/>
        <v>9.7566368212004251E-4</v>
      </c>
      <c r="BA343" s="17">
        <f t="shared" si="438"/>
        <v>1.7149253211580962E-4</v>
      </c>
      <c r="BB343" s="17">
        <f t="shared" si="439"/>
        <v>2.2607448481315038E-5</v>
      </c>
      <c r="BC343" s="17">
        <f t="shared" si="440"/>
        <v>2.3842284933558181E-6</v>
      </c>
      <c r="BD343" s="17">
        <f t="shared" si="441"/>
        <v>2.3987751457029562E-6</v>
      </c>
      <c r="BE343" s="17">
        <f t="shared" si="442"/>
        <v>4.783625713214344E-6</v>
      </c>
      <c r="BF343" s="17">
        <f t="shared" si="443"/>
        <v>4.7697415502067866E-6</v>
      </c>
      <c r="BG343" s="17">
        <f t="shared" si="444"/>
        <v>3.1705984567205253E-6</v>
      </c>
      <c r="BH343" s="17">
        <f t="shared" si="445"/>
        <v>1.5806980002914557E-6</v>
      </c>
      <c r="BI343" s="17">
        <f t="shared" si="446"/>
        <v>6.3044405079533498E-7</v>
      </c>
      <c r="BJ343" s="18">
        <f t="shared" si="447"/>
        <v>0.71830533271292829</v>
      </c>
      <c r="BK343" s="18">
        <f t="shared" si="448"/>
        <v>0.19350168901093243</v>
      </c>
      <c r="BL343" s="18">
        <f t="shared" si="449"/>
        <v>8.5464272384842943E-2</v>
      </c>
      <c r="BM343" s="18">
        <f t="shared" si="450"/>
        <v>0.4572256117071013</v>
      </c>
      <c r="BN343" s="18">
        <f t="shared" si="451"/>
        <v>0.53830859578684698</v>
      </c>
    </row>
    <row r="344" spans="1:66" x14ac:dyDescent="0.25">
      <c r="A344" t="s">
        <v>122</v>
      </c>
      <c r="B344" t="s">
        <v>140</v>
      </c>
      <c r="C344" t="s">
        <v>125</v>
      </c>
      <c r="D344" s="15">
        <v>44349</v>
      </c>
      <c r="E344" s="14">
        <f>VLOOKUP(A344,home!$A$2:$E$405,3,FALSE)</f>
        <v>1.36038961038961</v>
      </c>
      <c r="F344" s="14">
        <f>VLOOKUP(B344,home!$B$2:$E$405,3,FALSE)</f>
        <v>1.23</v>
      </c>
      <c r="G344" s="14">
        <f>VLOOKUP(C344,away!$B$2:$E$405,4,FALSE)</f>
        <v>1.23</v>
      </c>
      <c r="H344" s="14">
        <f>VLOOKUP(A344,away!$A$2:$E$405,3,FALSE)</f>
        <v>1.1655844155844199</v>
      </c>
      <c r="I344" s="14">
        <f>VLOOKUP(C344,away!$B$2:$E$405,3,FALSE)</f>
        <v>0.98</v>
      </c>
      <c r="J344" s="14">
        <f>VLOOKUP(B344,home!$B$2:$E$405,4,FALSE)</f>
        <v>0.64</v>
      </c>
      <c r="K344" s="16">
        <f t="shared" si="396"/>
        <v>2.0581334415584411</v>
      </c>
      <c r="L344" s="16">
        <f t="shared" si="397"/>
        <v>0.73105454545454818</v>
      </c>
      <c r="M344" s="17">
        <f t="shared" si="398"/>
        <v>6.1471108993361299E-2</v>
      </c>
      <c r="N344" s="17">
        <f t="shared" si="399"/>
        <v>0.12651574510892072</v>
      </c>
      <c r="O344" s="17">
        <f t="shared" si="400"/>
        <v>4.4938733643728725E-2</v>
      </c>
      <c r="P344" s="17">
        <f t="shared" si="401"/>
        <v>9.2489910533445505E-2</v>
      </c>
      <c r="Q344" s="17">
        <f t="shared" si="402"/>
        <v>0.13019314294617679</v>
      </c>
      <c r="R344" s="17">
        <f t="shared" si="403"/>
        <v>1.6426332748609555E-2</v>
      </c>
      <c r="S344" s="17">
        <f t="shared" si="404"/>
        <v>3.479026037828846E-2</v>
      </c>
      <c r="T344" s="17">
        <f t="shared" si="405"/>
        <v>9.5178288937816283E-2</v>
      </c>
      <c r="U344" s="17">
        <f t="shared" si="406"/>
        <v>3.3807584752079914E-2</v>
      </c>
      <c r="V344" s="17">
        <f t="shared" si="407"/>
        <v>5.8161885993027705E-3</v>
      </c>
      <c r="W344" s="17">
        <f t="shared" si="408"/>
        <v>8.9318287119708295E-2</v>
      </c>
      <c r="X344" s="17">
        <f t="shared" si="409"/>
        <v>6.5296539791077163E-2</v>
      </c>
      <c r="Y344" s="17">
        <f t="shared" si="410"/>
        <v>2.3867666108360365E-2</v>
      </c>
      <c r="Z344" s="17">
        <f t="shared" si="411"/>
        <v>4.0028484070066392E-3</v>
      </c>
      <c r="AA344" s="17">
        <f t="shared" si="412"/>
        <v>8.2383961679492971E-3</v>
      </c>
      <c r="AB344" s="17">
        <f t="shared" si="413"/>
        <v>8.4778593290316829E-3</v>
      </c>
      <c r="AC344" s="17">
        <f t="shared" si="414"/>
        <v>5.4694267356276971E-4</v>
      </c>
      <c r="AD344" s="17">
        <f t="shared" si="415"/>
        <v>4.5957238415947566E-2</v>
      </c>
      <c r="AE344" s="17">
        <f t="shared" si="416"/>
        <v>3.3597248040516843E-2</v>
      </c>
      <c r="AF344" s="17">
        <f t="shared" si="417"/>
        <v>1.2280710447391874E-2</v>
      </c>
      <c r="AG344" s="17">
        <f t="shared" si="418"/>
        <v>2.9926230646589954E-3</v>
      </c>
      <c r="AH344" s="17">
        <f t="shared" si="419"/>
        <v>7.3157513067692516E-4</v>
      </c>
      <c r="AI344" s="17">
        <f t="shared" si="420"/>
        <v>1.5056792414586662E-3</v>
      </c>
      <c r="AJ344" s="17">
        <f t="shared" si="421"/>
        <v>1.5494443995532142E-3</v>
      </c>
      <c r="AK344" s="17">
        <f t="shared" si="422"/>
        <v>1.0629877781853029E-3</v>
      </c>
      <c r="AL344" s="17">
        <f t="shared" si="423"/>
        <v>3.2917368678158908E-5</v>
      </c>
      <c r="AM344" s="17">
        <f t="shared" si="424"/>
        <v>1.8917225853107195E-2</v>
      </c>
      <c r="AN344" s="17">
        <f t="shared" si="425"/>
        <v>1.3829523947304306E-2</v>
      </c>
      <c r="AO344" s="17">
        <f t="shared" si="426"/>
        <v>5.0550681715746688E-3</v>
      </c>
      <c r="AP344" s="17">
        <f t="shared" si="427"/>
        <v>1.2318435214707577E-3</v>
      </c>
      <c r="AQ344" s="17">
        <f t="shared" si="428"/>
        <v>2.2513620141498367E-4</v>
      </c>
      <c r="AR344" s="17">
        <f t="shared" si="429"/>
        <v>1.0696426492457426E-4</v>
      </c>
      <c r="AS344" s="17">
        <f t="shared" si="430"/>
        <v>2.2014673069298287E-4</v>
      </c>
      <c r="AT344" s="17">
        <f t="shared" si="431"/>
        <v>2.2654567424449415E-4</v>
      </c>
      <c r="AU344" s="17">
        <f t="shared" si="432"/>
        <v>1.554204094009994E-4</v>
      </c>
      <c r="AV344" s="17">
        <f t="shared" si="433"/>
        <v>7.9968985522225206E-5</v>
      </c>
      <c r="AW344" s="17">
        <f t="shared" si="434"/>
        <v>1.3757702755254036E-6</v>
      </c>
      <c r="AX344" s="17">
        <f t="shared" si="435"/>
        <v>6.4890291916323015E-3</v>
      </c>
      <c r="AY344" s="17">
        <f t="shared" si="436"/>
        <v>4.7438342861300456E-3</v>
      </c>
      <c r="AZ344" s="17">
        <f t="shared" si="437"/>
        <v>1.7340008088792506E-3</v>
      </c>
      <c r="BA344" s="17">
        <f t="shared" si="438"/>
        <v>4.2254972438434643E-4</v>
      </c>
      <c r="BB344" s="17">
        <f t="shared" si="439"/>
        <v>7.7226724172935752E-5</v>
      </c>
      <c r="BC344" s="17">
        <f t="shared" si="440"/>
        <v>1.1291389547437865E-5</v>
      </c>
      <c r="BD344" s="17">
        <f t="shared" si="441"/>
        <v>1.3032785345719081E-5</v>
      </c>
      <c r="BE344" s="17">
        <f t="shared" si="442"/>
        <v>2.682321135667723E-5</v>
      </c>
      <c r="BF344" s="17">
        <f t="shared" si="443"/>
        <v>2.7602874151583788E-5</v>
      </c>
      <c r="BG344" s="17">
        <f t="shared" si="444"/>
        <v>1.8936799458167892E-5</v>
      </c>
      <c r="BH344" s="17">
        <f t="shared" si="445"/>
        <v>9.743615060235278E-6</v>
      </c>
      <c r="BI344" s="17">
        <f t="shared" si="446"/>
        <v>4.0107319994285387E-6</v>
      </c>
      <c r="BJ344" s="18">
        <f t="shared" si="447"/>
        <v>0.67793421980019308</v>
      </c>
      <c r="BK344" s="18">
        <f t="shared" si="448"/>
        <v>0.199891162832769</v>
      </c>
      <c r="BL344" s="18">
        <f t="shared" si="449"/>
        <v>0.11762778927343037</v>
      </c>
      <c r="BM344" s="18">
        <f t="shared" si="450"/>
        <v>0.52267858782330212</v>
      </c>
      <c r="BN344" s="18">
        <f t="shared" si="451"/>
        <v>0.4720349739742426</v>
      </c>
    </row>
    <row r="345" spans="1:66" x14ac:dyDescent="0.25">
      <c r="A345" t="s">
        <v>122</v>
      </c>
      <c r="B345" t="s">
        <v>124</v>
      </c>
      <c r="C345" t="s">
        <v>144</v>
      </c>
      <c r="D345" s="15">
        <v>44349</v>
      </c>
      <c r="E345" s="14">
        <f>VLOOKUP(A345,home!$A$2:$E$405,3,FALSE)</f>
        <v>1.36038961038961</v>
      </c>
      <c r="F345" s="14">
        <f>VLOOKUP(B345,home!$B$2:$E$405,3,FALSE)</f>
        <v>0.85</v>
      </c>
      <c r="G345" s="14">
        <f>VLOOKUP(C345,away!$B$2:$E$405,4,FALSE)</f>
        <v>1.23</v>
      </c>
      <c r="H345" s="14">
        <f>VLOOKUP(A345,away!$A$2:$E$405,3,FALSE)</f>
        <v>1.1655844155844199</v>
      </c>
      <c r="I345" s="14">
        <f>VLOOKUP(C345,away!$B$2:$E$405,3,FALSE)</f>
        <v>1.23</v>
      </c>
      <c r="J345" s="14">
        <f>VLOOKUP(B345,home!$B$2:$E$405,4,FALSE)</f>
        <v>1.19</v>
      </c>
      <c r="K345" s="16">
        <f t="shared" si="396"/>
        <v>1.4222873376623373</v>
      </c>
      <c r="L345" s="16">
        <f t="shared" si="397"/>
        <v>1.7060659090909154</v>
      </c>
      <c r="M345" s="17">
        <f t="shared" si="398"/>
        <v>4.3789848986748522E-2</v>
      </c>
      <c r="N345" s="17">
        <f t="shared" si="399"/>
        <v>6.2281747731998349E-2</v>
      </c>
      <c r="O345" s="17">
        <f t="shared" si="400"/>
        <v>7.4708368520531018E-2</v>
      </c>
      <c r="P345" s="17">
        <f t="shared" si="401"/>
        <v>0.10625676656416282</v>
      </c>
      <c r="Q345" s="17">
        <f t="shared" si="402"/>
        <v>4.4291270583350632E-2</v>
      </c>
      <c r="R345" s="17">
        <f t="shared" si="403"/>
        <v>6.3728700328339452E-2</v>
      </c>
      <c r="S345" s="17">
        <f t="shared" si="404"/>
        <v>6.445843444269285E-2</v>
      </c>
      <c r="T345" s="17">
        <f t="shared" si="405"/>
        <v>7.5563826812575813E-2</v>
      </c>
      <c r="U345" s="17">
        <f t="shared" si="406"/>
        <v>9.0640523522674835E-2</v>
      </c>
      <c r="V345" s="17">
        <f t="shared" si="407"/>
        <v>1.7378824291602542E-2</v>
      </c>
      <c r="W345" s="17">
        <f t="shared" si="408"/>
        <v>2.0998304439892004E-2</v>
      </c>
      <c r="X345" s="17">
        <f t="shared" si="409"/>
        <v>3.5824491353612153E-2</v>
      </c>
      <c r="Y345" s="17">
        <f t="shared" si="410"/>
        <v>3.0559471704459988E-2</v>
      </c>
      <c r="Z345" s="17">
        <f t="shared" si="411"/>
        <v>3.6241787686950314E-2</v>
      </c>
      <c r="AA345" s="17">
        <f t="shared" si="412"/>
        <v>5.1546235721396237E-2</v>
      </c>
      <c r="AB345" s="17">
        <f t="shared" si="413"/>
        <v>3.6656779185349972E-2</v>
      </c>
      <c r="AC345" s="17">
        <f t="shared" si="414"/>
        <v>2.6356246348200872E-3</v>
      </c>
      <c r="AD345" s="17">
        <f t="shared" si="415"/>
        <v>7.4664056293093075E-3</v>
      </c>
      <c r="AE345" s="17">
        <f t="shared" si="416"/>
        <v>1.2738180107609111E-2</v>
      </c>
      <c r="AF345" s="17">
        <f t="shared" si="417"/>
        <v>1.086608741272598E-2</v>
      </c>
      <c r="AG345" s="17">
        <f t="shared" si="418"/>
        <v>6.1794204333512322E-3</v>
      </c>
      <c r="AH345" s="17">
        <f t="shared" si="419"/>
        <v>1.5457719614304208E-2</v>
      </c>
      <c r="AI345" s="17">
        <f t="shared" si="420"/>
        <v>2.1985318876559624E-2</v>
      </c>
      <c r="AJ345" s="17">
        <f t="shared" si="421"/>
        <v>1.5634720326299759E-2</v>
      </c>
      <c r="AK345" s="17">
        <f t="shared" si="422"/>
        <v>7.4123549159960432E-3</v>
      </c>
      <c r="AL345" s="17">
        <f t="shared" si="423"/>
        <v>2.5581540750011086E-4</v>
      </c>
      <c r="AM345" s="17">
        <f t="shared" si="424"/>
        <v>2.1238748368834844E-3</v>
      </c>
      <c r="AN345" s="17">
        <f t="shared" si="425"/>
        <v>3.6234704543829412E-3</v>
      </c>
      <c r="AO345" s="17">
        <f t="shared" si="426"/>
        <v>3.0909397074104531E-3</v>
      </c>
      <c r="AP345" s="17">
        <f t="shared" si="427"/>
        <v>1.7577822872894739E-3</v>
      </c>
      <c r="AQ345" s="17">
        <f t="shared" si="428"/>
        <v>7.4972310898710622E-4</v>
      </c>
      <c r="AR345" s="17">
        <f t="shared" si="429"/>
        <v>5.2743776932500748E-3</v>
      </c>
      <c r="AS345" s="17">
        <f t="shared" si="430"/>
        <v>7.5016806071582683E-3</v>
      </c>
      <c r="AT345" s="17">
        <f t="shared" si="431"/>
        <v>5.3347726693741609E-3</v>
      </c>
      <c r="AU345" s="17">
        <f t="shared" si="432"/>
        <v>2.5291932056526602E-3</v>
      </c>
      <c r="AV345" s="17">
        <f t="shared" si="433"/>
        <v>8.9930986772534843E-4</v>
      </c>
      <c r="AW345" s="17">
        <f t="shared" si="434"/>
        <v>1.724278233123109E-5</v>
      </c>
      <c r="AX345" s="17">
        <f t="shared" si="435"/>
        <v>5.0346004787984024E-4</v>
      </c>
      <c r="AY345" s="17">
        <f t="shared" si="436"/>
        <v>8.5893602427707528E-4</v>
      </c>
      <c r="AZ345" s="17">
        <f t="shared" si="437"/>
        <v>7.3270073455460277E-4</v>
      </c>
      <c r="BA345" s="17">
        <f t="shared" si="438"/>
        <v>4.1667858159649316E-4</v>
      </c>
      <c r="BB345" s="17">
        <f t="shared" si="439"/>
        <v>1.7772028077753357E-4</v>
      </c>
      <c r="BC345" s="17">
        <f t="shared" si="440"/>
        <v>6.0640502477723088E-5</v>
      </c>
      <c r="BD345" s="17">
        <f t="shared" si="441"/>
        <v>1.4997393290205889E-3</v>
      </c>
      <c r="BE345" s="17">
        <f t="shared" si="442"/>
        <v>2.1330602574601933E-3</v>
      </c>
      <c r="BF345" s="17">
        <f t="shared" si="443"/>
        <v>1.5169122973281994E-3</v>
      </c>
      <c r="BG345" s="17">
        <f t="shared" si="444"/>
        <v>7.1916171761139528E-4</v>
      </c>
      <c r="BH345" s="17">
        <f t="shared" si="445"/>
        <v>2.5571365117254625E-4</v>
      </c>
      <c r="BI345" s="17">
        <f t="shared" si="446"/>
        <v>7.2739657626023267E-5</v>
      </c>
      <c r="BJ345" s="18">
        <f t="shared" si="447"/>
        <v>0.32086513277540135</v>
      </c>
      <c r="BK345" s="18">
        <f t="shared" si="448"/>
        <v>0.23563425035180402</v>
      </c>
      <c r="BL345" s="18">
        <f t="shared" si="449"/>
        <v>0.40550738196483055</v>
      </c>
      <c r="BM345" s="18">
        <f t="shared" si="450"/>
        <v>0.60235015682190962</v>
      </c>
      <c r="BN345" s="18">
        <f t="shared" si="451"/>
        <v>0.39505670271513077</v>
      </c>
    </row>
    <row r="346" spans="1:66" x14ac:dyDescent="0.25">
      <c r="A346" t="s">
        <v>122</v>
      </c>
      <c r="B346" t="s">
        <v>134</v>
      </c>
      <c r="C346" t="s">
        <v>143</v>
      </c>
      <c r="D346" s="15">
        <v>44349</v>
      </c>
      <c r="E346" s="14">
        <f>VLOOKUP(A346,home!$A$2:$E$405,3,FALSE)</f>
        <v>1.36038961038961</v>
      </c>
      <c r="F346" s="14">
        <f>VLOOKUP(B346,home!$B$2:$E$405,3,FALSE)</f>
        <v>0.68</v>
      </c>
      <c r="G346" s="14">
        <f>VLOOKUP(C346,away!$B$2:$E$405,4,FALSE)</f>
        <v>1.1000000000000001</v>
      </c>
      <c r="H346" s="14">
        <f>VLOOKUP(A346,away!$A$2:$E$405,3,FALSE)</f>
        <v>1.1655844155844199</v>
      </c>
      <c r="I346" s="14">
        <f>VLOOKUP(C346,away!$B$2:$E$405,3,FALSE)</f>
        <v>1.1000000000000001</v>
      </c>
      <c r="J346" s="14">
        <f>VLOOKUP(B346,home!$B$2:$E$405,4,FALSE)</f>
        <v>1.35</v>
      </c>
      <c r="K346" s="16">
        <f t="shared" si="396"/>
        <v>1.0175714285714286</v>
      </c>
      <c r="L346" s="16">
        <f t="shared" si="397"/>
        <v>1.7308928571428639</v>
      </c>
      <c r="M346" s="17">
        <f t="shared" si="398"/>
        <v>6.4026111559342874E-2</v>
      </c>
      <c r="N346" s="17">
        <f t="shared" si="399"/>
        <v>6.5151141805314186E-2</v>
      </c>
      <c r="O346" s="17">
        <f t="shared" si="400"/>
        <v>0.11082233916869873</v>
      </c>
      <c r="P346" s="17">
        <f t="shared" si="401"/>
        <v>0.11276964598552014</v>
      </c>
      <c r="Q346" s="17">
        <f t="shared" si="402"/>
        <v>3.3147970219946636E-2</v>
      </c>
      <c r="R346" s="17">
        <f t="shared" si="403"/>
        <v>9.5910797639482251E-2</v>
      </c>
      <c r="S346" s="17">
        <f t="shared" si="404"/>
        <v>4.9655495023748018E-2</v>
      </c>
      <c r="T346" s="17">
        <f t="shared" si="405"/>
        <v>5.7375584882489991E-2</v>
      </c>
      <c r="U346" s="17">
        <f t="shared" si="406"/>
        <v>9.7596087369433149E-2</v>
      </c>
      <c r="V346" s="17">
        <f t="shared" si="407"/>
        <v>9.7176196445236968E-3</v>
      </c>
      <c r="W346" s="17">
        <f t="shared" si="408"/>
        <v>1.1243475803651426E-2</v>
      </c>
      <c r="X346" s="17">
        <f t="shared" si="409"/>
        <v>1.9461251957998874E-2</v>
      </c>
      <c r="Y346" s="17">
        <f t="shared" si="410"/>
        <v>1.6842671002578916E-2</v>
      </c>
      <c r="Z346" s="17">
        <f t="shared" si="411"/>
        <v>5.5337104852351507E-2</v>
      </c>
      <c r="AA346" s="17">
        <f t="shared" si="412"/>
        <v>5.630945683761425E-2</v>
      </c>
      <c r="AB346" s="17">
        <f t="shared" si="413"/>
        <v>2.864944721816616E-2</v>
      </c>
      <c r="AC346" s="17">
        <f t="shared" si="414"/>
        <v>1.0697320402231296E-3</v>
      </c>
      <c r="AD346" s="17">
        <f t="shared" si="415"/>
        <v>2.860259933907467E-3</v>
      </c>
      <c r="AE346" s="17">
        <f t="shared" si="416"/>
        <v>4.9508034891723547E-3</v>
      </c>
      <c r="AF346" s="17">
        <f t="shared" si="417"/>
        <v>4.2846551982631993E-3</v>
      </c>
      <c r="AG346" s="17">
        <f t="shared" si="418"/>
        <v>2.472093025997938E-3</v>
      </c>
      <c r="AH346" s="17">
        <f t="shared" si="419"/>
        <v>2.3945649880975233E-2</v>
      </c>
      <c r="AI346" s="17">
        <f t="shared" si="420"/>
        <v>2.4366409157455225E-2</v>
      </c>
      <c r="AJ346" s="17">
        <f t="shared" si="421"/>
        <v>1.2397280887753825E-2</v>
      </c>
      <c r="AK346" s="17">
        <f t="shared" si="422"/>
        <v>4.2050396077843106E-3</v>
      </c>
      <c r="AL346" s="17">
        <f t="shared" si="423"/>
        <v>7.5365066243962716E-5</v>
      </c>
      <c r="AM346" s="17">
        <f t="shared" si="424"/>
        <v>5.8210375740636847E-4</v>
      </c>
      <c r="AN346" s="17">
        <f t="shared" si="425"/>
        <v>1.0075592358107057E-3</v>
      </c>
      <c r="AO346" s="17">
        <f t="shared" si="426"/>
        <v>8.7198854220653659E-4</v>
      </c>
      <c r="AP346" s="17">
        <f t="shared" si="427"/>
        <v>5.031062464052377E-4</v>
      </c>
      <c r="AQ346" s="17">
        <f t="shared" si="428"/>
        <v>2.1770575207169591E-4</v>
      </c>
      <c r="AR346" s="17">
        <f t="shared" si="429"/>
        <v>8.2894708677247776E-3</v>
      </c>
      <c r="AS346" s="17">
        <f t="shared" si="430"/>
        <v>8.4351287129719402E-3</v>
      </c>
      <c r="AT346" s="17">
        <f t="shared" si="431"/>
        <v>4.291672987321366E-3</v>
      </c>
      <c r="AU346" s="17">
        <f t="shared" si="432"/>
        <v>1.4556946042233382E-3</v>
      </c>
      <c r="AV346" s="17">
        <f t="shared" si="433"/>
        <v>3.7031830949581549E-4</v>
      </c>
      <c r="AW346" s="17">
        <f t="shared" si="434"/>
        <v>3.6872507659670951E-6</v>
      </c>
      <c r="AX346" s="17">
        <f t="shared" si="435"/>
        <v>9.872202533346572E-5</v>
      </c>
      <c r="AY346" s="17">
        <f t="shared" si="436"/>
        <v>1.7087724849237267E-4</v>
      </c>
      <c r="AZ346" s="17">
        <f t="shared" si="437"/>
        <v>1.4788510443183706E-4</v>
      </c>
      <c r="BA346" s="17">
        <f t="shared" si="438"/>
        <v>8.5324423646297769E-5</v>
      </c>
      <c r="BB346" s="17">
        <f t="shared" si="439"/>
        <v>3.6921858857302119E-5</v>
      </c>
      <c r="BC346" s="17">
        <f t="shared" si="440"/>
        <v>1.2781556353708241E-5</v>
      </c>
      <c r="BD346" s="17">
        <f t="shared" si="441"/>
        <v>2.3913643190731112E-3</v>
      </c>
      <c r="BE346" s="17">
        <f t="shared" si="442"/>
        <v>2.4333840063939672E-3</v>
      </c>
      <c r="BF346" s="17">
        <f t="shared" si="443"/>
        <v>1.2380710198245876E-3</v>
      </c>
      <c r="BG346" s="17">
        <f t="shared" si="444"/>
        <v>4.1994189877193053E-4</v>
      </c>
      <c r="BH346" s="17">
        <f t="shared" si="445"/>
        <v>1.0683021946258785E-4</v>
      </c>
      <c r="BI346" s="17">
        <f t="shared" si="446"/>
        <v>2.1741475806628961E-5</v>
      </c>
      <c r="BJ346" s="18">
        <f t="shared" si="447"/>
        <v>0.22152488307033649</v>
      </c>
      <c r="BK346" s="18">
        <f t="shared" si="448"/>
        <v>0.23748484656809421</v>
      </c>
      <c r="BL346" s="18">
        <f t="shared" si="449"/>
        <v>0.48365612618843312</v>
      </c>
      <c r="BM346" s="18">
        <f t="shared" si="450"/>
        <v>0.51600776430318418</v>
      </c>
      <c r="BN346" s="18">
        <f t="shared" si="451"/>
        <v>0.48182800637830481</v>
      </c>
    </row>
    <row r="347" spans="1:66" x14ac:dyDescent="0.25">
      <c r="A347" t="s">
        <v>122</v>
      </c>
      <c r="B347" t="s">
        <v>141</v>
      </c>
      <c r="C347" t="s">
        <v>138</v>
      </c>
      <c r="D347" s="15">
        <v>44349</v>
      </c>
      <c r="E347" s="14">
        <f>VLOOKUP(A347,home!$A$2:$E$405,3,FALSE)</f>
        <v>1.36038961038961</v>
      </c>
      <c r="F347" s="14">
        <f>VLOOKUP(B347,home!$B$2:$E$405,3,FALSE)</f>
        <v>0.63</v>
      </c>
      <c r="G347" s="14">
        <f>VLOOKUP(C347,away!$B$2:$E$405,4,FALSE)</f>
        <v>1.19</v>
      </c>
      <c r="H347" s="14">
        <f>VLOOKUP(A347,away!$A$2:$E$405,3,FALSE)</f>
        <v>1.1655844155844199</v>
      </c>
      <c r="I347" s="14">
        <f>VLOOKUP(C347,away!$B$2:$E$405,3,FALSE)</f>
        <v>1.02</v>
      </c>
      <c r="J347" s="14">
        <f>VLOOKUP(B347,home!$B$2:$E$405,4,FALSE)</f>
        <v>0.67</v>
      </c>
      <c r="K347" s="16">
        <f t="shared" si="396"/>
        <v>1.0198840909090907</v>
      </c>
      <c r="L347" s="16">
        <f t="shared" si="397"/>
        <v>0.79656038961039266</v>
      </c>
      <c r="M347" s="17">
        <f t="shared" si="398"/>
        <v>0.16260286200452573</v>
      </c>
      <c r="N347" s="17">
        <f t="shared" si="399"/>
        <v>0.16583607209470203</v>
      </c>
      <c r="O347" s="17">
        <f t="shared" si="400"/>
        <v>0.12952299911008991</v>
      </c>
      <c r="P347" s="17">
        <f t="shared" si="401"/>
        <v>0.13209844619921302</v>
      </c>
      <c r="Q347" s="17">
        <f t="shared" si="402"/>
        <v>8.4566785814119805E-2</v>
      </c>
      <c r="R347" s="17">
        <f t="shared" si="403"/>
        <v>5.1586445317319873E-2</v>
      </c>
      <c r="S347" s="17">
        <f t="shared" si="404"/>
        <v>2.6829170275860039E-2</v>
      </c>
      <c r="T347" s="17">
        <f t="shared" si="405"/>
        <v>6.7362551856193886E-2</v>
      </c>
      <c r="U347" s="17">
        <f t="shared" si="406"/>
        <v>5.2612194885686296E-2</v>
      </c>
      <c r="V347" s="17">
        <f t="shared" si="407"/>
        <v>2.4217775905489972E-3</v>
      </c>
      <c r="W347" s="17">
        <f t="shared" si="408"/>
        <v>2.8749439823712451E-2</v>
      </c>
      <c r="X347" s="17">
        <f t="shared" si="409"/>
        <v>2.2900664987056927E-2</v>
      </c>
      <c r="Y347" s="17">
        <f t="shared" si="410"/>
        <v>9.1208813122135701E-3</v>
      </c>
      <c r="Z347" s="17">
        <f t="shared" si="411"/>
        <v>1.369723966019318E-2</v>
      </c>
      <c r="AA347" s="17">
        <f t="shared" si="412"/>
        <v>1.3969596818800063E-2</v>
      </c>
      <c r="AB347" s="17">
        <f t="shared" si="413"/>
        <v>7.1236847759542131E-3</v>
      </c>
      <c r="AC347" s="17">
        <f t="shared" si="414"/>
        <v>1.2296564648670369E-4</v>
      </c>
      <c r="AD347" s="17">
        <f t="shared" si="415"/>
        <v>7.330274074688144E-3</v>
      </c>
      <c r="AE347" s="17">
        <f t="shared" si="416"/>
        <v>5.8390059728845476E-3</v>
      </c>
      <c r="AF347" s="17">
        <f t="shared" si="417"/>
        <v>2.3255604363491625E-3</v>
      </c>
      <c r="AG347" s="17">
        <f t="shared" si="418"/>
        <v>6.1748310908026787E-4</v>
      </c>
      <c r="AH347" s="17">
        <f t="shared" si="419"/>
        <v>2.7276696400776001E-3</v>
      </c>
      <c r="AI347" s="17">
        <f t="shared" si="420"/>
        <v>2.7819068711708696E-3</v>
      </c>
      <c r="AJ347" s="17">
        <f t="shared" si="421"/>
        <v>1.4186112801489277E-3</v>
      </c>
      <c r="AK347" s="17">
        <f t="shared" si="422"/>
        <v>4.8227302526935673E-4</v>
      </c>
      <c r="AL347" s="17">
        <f t="shared" si="423"/>
        <v>3.9958880517916557E-6</v>
      </c>
      <c r="AM347" s="17">
        <f t="shared" si="424"/>
        <v>1.4952059821555595E-3</v>
      </c>
      <c r="AN347" s="17">
        <f t="shared" si="425"/>
        <v>1.1910218596936223E-3</v>
      </c>
      <c r="AO347" s="17">
        <f t="shared" si="426"/>
        <v>4.7436041829602304E-4</v>
      </c>
      <c r="AP347" s="17">
        <f t="shared" si="427"/>
        <v>1.2595223987120965E-4</v>
      </c>
      <c r="AQ347" s="17">
        <f t="shared" si="428"/>
        <v>2.5082141316028095E-5</v>
      </c>
      <c r="AR347" s="17">
        <f t="shared" si="429"/>
        <v>4.3455071824573076E-4</v>
      </c>
      <c r="AS347" s="17">
        <f t="shared" si="430"/>
        <v>4.4319136423193948E-4</v>
      </c>
      <c r="AT347" s="17">
        <f t="shared" si="431"/>
        <v>2.2600191080422564E-4</v>
      </c>
      <c r="AU347" s="17">
        <f t="shared" si="432"/>
        <v>7.6831917781428353E-5</v>
      </c>
      <c r="AV347" s="17">
        <f t="shared" si="433"/>
        <v>1.958991265482851E-5</v>
      </c>
      <c r="AW347" s="17">
        <f t="shared" si="434"/>
        <v>9.0173792542502498E-8</v>
      </c>
      <c r="AX347" s="17">
        <f t="shared" si="435"/>
        <v>2.5415613230542607E-4</v>
      </c>
      <c r="AY347" s="17">
        <f t="shared" si="436"/>
        <v>2.0245070777108069E-4</v>
      </c>
      <c r="AZ347" s="17">
        <f t="shared" si="437"/>
        <v>8.0632107329515877E-5</v>
      </c>
      <c r="BA347" s="17">
        <f t="shared" si="438"/>
        <v>2.1409447609835391E-5</v>
      </c>
      <c r="BB347" s="17">
        <f t="shared" si="439"/>
        <v>4.2634794823584413E-6</v>
      </c>
      <c r="BC347" s="17">
        <f t="shared" si="440"/>
        <v>6.792237755126714E-7</v>
      </c>
      <c r="BD347" s="17">
        <f t="shared" si="441"/>
        <v>5.7690981571882495E-5</v>
      </c>
      <c r="BE347" s="17">
        <f t="shared" si="442"/>
        <v>5.8838114294092482E-5</v>
      </c>
      <c r="BF347" s="17">
        <f t="shared" si="443"/>
        <v>3.0004028353817842E-5</v>
      </c>
      <c r="BG347" s="17">
        <f t="shared" si="444"/>
        <v>1.0200210393748029E-5</v>
      </c>
      <c r="BH347" s="17">
        <f t="shared" si="445"/>
        <v>2.600758076127291E-6</v>
      </c>
      <c r="BI347" s="17">
        <f t="shared" si="446"/>
        <v>5.3049435722911183E-7</v>
      </c>
      <c r="BJ347" s="18">
        <f t="shared" si="447"/>
        <v>0.39852393322060703</v>
      </c>
      <c r="BK347" s="18">
        <f t="shared" si="448"/>
        <v>0.32428166831245736</v>
      </c>
      <c r="BL347" s="18">
        <f t="shared" si="449"/>
        <v>0.26358541213528208</v>
      </c>
      <c r="BM347" s="18">
        <f t="shared" si="450"/>
        <v>0.27367228225459067</v>
      </c>
      <c r="BN347" s="18">
        <f t="shared" si="451"/>
        <v>0.72621361053997036</v>
      </c>
    </row>
    <row r="348" spans="1:66" x14ac:dyDescent="0.25">
      <c r="A348" t="s">
        <v>122</v>
      </c>
      <c r="B348" t="s">
        <v>142</v>
      </c>
      <c r="C348" t="s">
        <v>132</v>
      </c>
      <c r="D348" s="15">
        <v>44349</v>
      </c>
      <c r="E348" s="14">
        <f>VLOOKUP(A348,home!$A$2:$E$405,3,FALSE)</f>
        <v>1.36038961038961</v>
      </c>
      <c r="F348" s="14">
        <f>VLOOKUP(B348,home!$B$2:$E$405,3,FALSE)</f>
        <v>1.24</v>
      </c>
      <c r="G348" s="14">
        <f>VLOOKUP(C348,away!$B$2:$E$405,4,FALSE)</f>
        <v>1.31</v>
      </c>
      <c r="H348" s="14">
        <f>VLOOKUP(A348,away!$A$2:$E$405,3,FALSE)</f>
        <v>1.1655844155844199</v>
      </c>
      <c r="I348" s="14">
        <f>VLOOKUP(C348,away!$B$2:$E$405,3,FALSE)</f>
        <v>1</v>
      </c>
      <c r="J348" s="14">
        <f>VLOOKUP(B348,home!$B$2:$E$405,4,FALSE)</f>
        <v>0.99</v>
      </c>
      <c r="K348" s="16">
        <f t="shared" si="396"/>
        <v>2.2098168831168827</v>
      </c>
      <c r="L348" s="16">
        <f t="shared" si="397"/>
        <v>1.1539285714285756</v>
      </c>
      <c r="M348" s="17">
        <f t="shared" si="398"/>
        <v>3.4605402947909376E-2</v>
      </c>
      <c r="N348" s="17">
        <f t="shared" si="399"/>
        <v>7.647160368135289E-2</v>
      </c>
      <c r="O348" s="17">
        <f t="shared" si="400"/>
        <v>3.9932163187391283E-2</v>
      </c>
      <c r="P348" s="17">
        <f t="shared" si="401"/>
        <v>8.8242768390875748E-2</v>
      </c>
      <c r="Q348" s="17">
        <f t="shared" si="402"/>
        <v>8.4494120447038398E-2</v>
      </c>
      <c r="R348" s="17">
        <f t="shared" si="403"/>
        <v>2.3039432010439596E-2</v>
      </c>
      <c r="S348" s="17">
        <f t="shared" si="404"/>
        <v>5.6254121538528164E-2</v>
      </c>
      <c r="T348" s="17">
        <f t="shared" si="405"/>
        <v>9.7500179701565007E-2</v>
      </c>
      <c r="U348" s="17">
        <f t="shared" si="406"/>
        <v>5.0912925834092966E-2</v>
      </c>
      <c r="V348" s="17">
        <f t="shared" si="407"/>
        <v>1.5938485499981756E-2</v>
      </c>
      <c r="W348" s="17">
        <f t="shared" si="408"/>
        <v>6.2238844629325621E-2</v>
      </c>
      <c r="X348" s="17">
        <f t="shared" si="409"/>
        <v>7.1819181070482782E-2</v>
      </c>
      <c r="Y348" s="17">
        <f t="shared" si="410"/>
        <v>4.1437102506916207E-2</v>
      </c>
      <c r="Z348" s="17">
        <f t="shared" si="411"/>
        <v>8.861952955444119E-3</v>
      </c>
      <c r="AA348" s="17">
        <f t="shared" si="412"/>
        <v>1.9583293258327972E-2</v>
      </c>
      <c r="AB348" s="17">
        <f t="shared" si="413"/>
        <v>2.1637746034641091E-2</v>
      </c>
      <c r="AC348" s="17">
        <f t="shared" si="414"/>
        <v>2.5401670777272199E-3</v>
      </c>
      <c r="AD348" s="17">
        <f t="shared" si="415"/>
        <v>3.438411241189309E-2</v>
      </c>
      <c r="AE348" s="17">
        <f t="shared" si="416"/>
        <v>3.9676809715295344E-2</v>
      </c>
      <c r="AF348" s="17">
        <f t="shared" si="417"/>
        <v>2.2892102176807098E-2</v>
      </c>
      <c r="AG348" s="17">
        <f t="shared" si="418"/>
        <v>8.8052835872933326E-3</v>
      </c>
      <c r="AH348" s="17">
        <f t="shared" si="419"/>
        <v>2.5565151784857193E-3</v>
      </c>
      <c r="AI348" s="17">
        <f t="shared" si="420"/>
        <v>5.6494304033623136E-3</v>
      </c>
      <c r="AJ348" s="17">
        <f t="shared" si="421"/>
        <v>6.2421033426719305E-3</v>
      </c>
      <c r="AK348" s="17">
        <f t="shared" si="422"/>
        <v>4.5979684509322542E-3</v>
      </c>
      <c r="AL348" s="17">
        <f t="shared" si="423"/>
        <v>2.5909407898115768E-4</v>
      </c>
      <c r="AM348" s="17">
        <f t="shared" si="424"/>
        <v>1.5196518423758002E-2</v>
      </c>
      <c r="AN348" s="17">
        <f t="shared" si="425"/>
        <v>1.7535696795415098E-2</v>
      </c>
      <c r="AO348" s="17">
        <f t="shared" si="426"/>
        <v>1.0117470776069001E-2</v>
      </c>
      <c r="AP348" s="17">
        <f t="shared" si="427"/>
        <v>3.8916128663665545E-3</v>
      </c>
      <c r="AQ348" s="17">
        <f t="shared" si="428"/>
        <v>1.1226608188598557E-3</v>
      </c>
      <c r="AR348" s="17">
        <f t="shared" si="429"/>
        <v>5.9000718154909935E-4</v>
      </c>
      <c r="AS348" s="17">
        <f t="shared" si="430"/>
        <v>1.3038078309474076E-3</v>
      </c>
      <c r="AT348" s="17">
        <f t="shared" si="431"/>
        <v>1.4405882785837917E-3</v>
      </c>
      <c r="AU348" s="17">
        <f t="shared" si="432"/>
        <v>1.0611454332115835E-3</v>
      </c>
      <c r="AV348" s="17">
        <f t="shared" si="433"/>
        <v>5.8623427343833419E-4</v>
      </c>
      <c r="AW348" s="17">
        <f t="shared" si="434"/>
        <v>1.8352287388151593E-5</v>
      </c>
      <c r="AX348" s="17">
        <f t="shared" si="435"/>
        <v>5.5969204962362049E-3</v>
      </c>
      <c r="AY348" s="17">
        <f t="shared" si="436"/>
        <v>6.458446472621158E-3</v>
      </c>
      <c r="AZ348" s="17">
        <f t="shared" si="437"/>
        <v>3.7262929558998289E-3</v>
      </c>
      <c r="BA348" s="17">
        <f t="shared" si="438"/>
        <v>1.4332919691086177E-3</v>
      </c>
      <c r="BB348" s="17">
        <f t="shared" si="439"/>
        <v>4.1347913858838942E-4</v>
      </c>
      <c r="BC348" s="17">
        <f t="shared" si="440"/>
        <v>9.5425078341363658E-5</v>
      </c>
      <c r="BD348" s="17">
        <f t="shared" si="441"/>
        <v>1.1347102402292528E-4</v>
      </c>
      <c r="BE348" s="17">
        <f t="shared" si="442"/>
        <v>2.5075018463042168E-4</v>
      </c>
      <c r="BF348" s="17">
        <f t="shared" si="443"/>
        <v>2.7705599572049066E-4</v>
      </c>
      <c r="BG348" s="17">
        <f t="shared" si="444"/>
        <v>2.0408100563729968E-4</v>
      </c>
      <c r="BH348" s="17">
        <f t="shared" si="445"/>
        <v>1.127454129451942E-4</v>
      </c>
      <c r="BI348" s="17">
        <f t="shared" si="446"/>
        <v>4.9829343404054914E-5</v>
      </c>
      <c r="BJ348" s="18">
        <f t="shared" si="447"/>
        <v>0.60530715571923377</v>
      </c>
      <c r="BK348" s="18">
        <f t="shared" si="448"/>
        <v>0.20429848600662459</v>
      </c>
      <c r="BL348" s="18">
        <f t="shared" si="449"/>
        <v>0.18014129366443574</v>
      </c>
      <c r="BM348" s="18">
        <f t="shared" si="450"/>
        <v>0.64538330349549777</v>
      </c>
      <c r="BN348" s="18">
        <f t="shared" si="451"/>
        <v>0.3467854906650073</v>
      </c>
    </row>
    <row r="349" spans="1:66" x14ac:dyDescent="0.25">
      <c r="A349" t="s">
        <v>145</v>
      </c>
      <c r="B349" t="s">
        <v>149</v>
      </c>
      <c r="C349" t="s">
        <v>389</v>
      </c>
      <c r="D349" s="15">
        <v>44349</v>
      </c>
      <c r="E349" s="14">
        <f>VLOOKUP(A349,home!$A$2:$E$405,3,FALSE)</f>
        <v>1.4345794392523401</v>
      </c>
      <c r="F349" s="14">
        <f>VLOOKUP(B349,home!$B$2:$E$405,3,FALSE)</f>
        <v>0.7</v>
      </c>
      <c r="G349" s="14">
        <f>VLOOKUP(C349,away!$B$2:$E$405,4,FALSE)</f>
        <v>0.7</v>
      </c>
      <c r="H349" s="14">
        <f>VLOOKUP(A349,away!$A$2:$E$405,3,FALSE)</f>
        <v>1.2757009345794399</v>
      </c>
      <c r="I349" s="14">
        <f>VLOOKUP(C349,away!$B$2:$E$405,3,FALSE)</f>
        <v>0.87</v>
      </c>
      <c r="J349" s="14">
        <f>VLOOKUP(B349,home!$B$2:$E$405,4,FALSE)</f>
        <v>1.57</v>
      </c>
      <c r="K349" s="16">
        <f t="shared" si="396"/>
        <v>0.70294392523364668</v>
      </c>
      <c r="L349" s="16">
        <f t="shared" si="397"/>
        <v>1.7424799065420569</v>
      </c>
      <c r="M349" s="17">
        <f t="shared" si="398"/>
        <v>8.6689385398329585E-2</v>
      </c>
      <c r="N349" s="17">
        <f t="shared" si="399"/>
        <v>6.0937776847994167E-2</v>
      </c>
      <c r="O349" s="17">
        <f t="shared" si="400"/>
        <v>0.15105451216706969</v>
      </c>
      <c r="P349" s="17">
        <f t="shared" si="401"/>
        <v>0.1061828517069736</v>
      </c>
      <c r="Q349" s="17">
        <f t="shared" si="402"/>
        <v>2.1417920026270527E-2</v>
      </c>
      <c r="R349" s="17">
        <f t="shared" si="403"/>
        <v>0.13160472612181581</v>
      </c>
      <c r="S349" s="17">
        <f t="shared" si="404"/>
        <v>3.2514932320775236E-2</v>
      </c>
      <c r="T349" s="17">
        <f t="shared" si="405"/>
        <v>3.7320295285701126E-2</v>
      </c>
      <c r="U349" s="17">
        <f t="shared" si="406"/>
        <v>9.2510742759368228E-2</v>
      </c>
      <c r="V349" s="17">
        <f t="shared" si="407"/>
        <v>4.4251582449161154E-3</v>
      </c>
      <c r="W349" s="17">
        <f t="shared" si="408"/>
        <v>5.0185322578689788E-3</v>
      </c>
      <c r="X349" s="17">
        <f t="shared" si="409"/>
        <v>8.7446916196698369E-3</v>
      </c>
      <c r="Y349" s="17">
        <f t="shared" si="410"/>
        <v>7.6187247180907035E-3</v>
      </c>
      <c r="Z349" s="17">
        <f t="shared" si="411"/>
        <v>7.6439530291078195E-2</v>
      </c>
      <c r="AA349" s="17">
        <f t="shared" si="412"/>
        <v>5.3732703465826738E-2</v>
      </c>
      <c r="AB349" s="17">
        <f t="shared" si="413"/>
        <v>1.8885538743841909E-2</v>
      </c>
      <c r="AC349" s="17">
        <f t="shared" si="414"/>
        <v>3.3876402481456048E-4</v>
      </c>
      <c r="AD349" s="17">
        <f t="shared" si="415"/>
        <v>8.819366910645238E-4</v>
      </c>
      <c r="AE349" s="17">
        <f t="shared" si="416"/>
        <v>1.5367569630221223E-3</v>
      </c>
      <c r="AF349" s="17">
        <f t="shared" si="417"/>
        <v>1.3388840646523217E-3</v>
      </c>
      <c r="AG349" s="17">
        <f t="shared" si="418"/>
        <v>7.7765952661534214E-4</v>
      </c>
      <c r="AH349" s="17">
        <f t="shared" si="419"/>
        <v>3.3298586399429168E-2</v>
      </c>
      <c r="AI349" s="17">
        <f t="shared" si="420"/>
        <v>2.3407039028346462E-2</v>
      </c>
      <c r="AJ349" s="17">
        <f t="shared" si="421"/>
        <v>8.2269179463415124E-3</v>
      </c>
      <c r="AK349" s="17">
        <f t="shared" si="422"/>
        <v>1.9276873312588116E-3</v>
      </c>
      <c r="AL349" s="17">
        <f t="shared" si="423"/>
        <v>1.6597616903273203E-5</v>
      </c>
      <c r="AM349" s="17">
        <f t="shared" si="424"/>
        <v>1.2399040788489408E-4</v>
      </c>
      <c r="AN349" s="17">
        <f t="shared" si="425"/>
        <v>2.1605079434338178E-4</v>
      </c>
      <c r="AO349" s="17">
        <f t="shared" si="426"/>
        <v>1.8823208396789653E-4</v>
      </c>
      <c r="AP349" s="17">
        <f t="shared" si="427"/>
        <v>1.0933020802686564E-4</v>
      </c>
      <c r="AQ349" s="17">
        <f t="shared" si="428"/>
        <v>4.762642266621913E-5</v>
      </c>
      <c r="AR349" s="17">
        <f t="shared" si="429"/>
        <v>1.1604423543451991E-2</v>
      </c>
      <c r="AS349" s="17">
        <f t="shared" si="430"/>
        <v>8.1572590357078846E-3</v>
      </c>
      <c r="AT349" s="17">
        <f t="shared" si="431"/>
        <v>2.8670478428540662E-3</v>
      </c>
      <c r="AU349" s="17">
        <f t="shared" si="432"/>
        <v>6.7179128816283239E-4</v>
      </c>
      <c r="AV349" s="17">
        <f t="shared" si="433"/>
        <v>1.1805790125973729E-4</v>
      </c>
      <c r="AW349" s="17">
        <f t="shared" si="434"/>
        <v>5.6471808522379937E-7</v>
      </c>
      <c r="AX349" s="17">
        <f t="shared" si="435"/>
        <v>1.4526384001654721E-5</v>
      </c>
      <c r="AY349" s="17">
        <f t="shared" si="436"/>
        <v>2.5311932237597351E-5</v>
      </c>
      <c r="AZ349" s="17">
        <f t="shared" si="437"/>
        <v>2.2052766659883756E-5</v>
      </c>
      <c r="BA349" s="17">
        <f t="shared" si="438"/>
        <v>1.2808834262836011E-5</v>
      </c>
      <c r="BB349" s="17">
        <f t="shared" si="439"/>
        <v>5.579784082304798E-6</v>
      </c>
      <c r="BC349" s="17">
        <f t="shared" si="440"/>
        <v>1.9445323292518644E-6</v>
      </c>
      <c r="BD349" s="17">
        <f t="shared" si="441"/>
        <v>3.3700791419114438E-3</v>
      </c>
      <c r="BE349" s="17">
        <f t="shared" si="442"/>
        <v>2.3689766603632702E-3</v>
      </c>
      <c r="BF349" s="17">
        <f t="shared" si="443"/>
        <v>8.3262887621132623E-4</v>
      </c>
      <c r="BG349" s="17">
        <f t="shared" si="444"/>
        <v>1.9509713683562327E-4</v>
      </c>
      <c r="BH349" s="17">
        <f t="shared" si="445"/>
        <v>3.4285586792269724E-5</v>
      </c>
      <c r="BI349" s="17">
        <f t="shared" si="446"/>
        <v>4.820168991739391E-6</v>
      </c>
      <c r="BJ349" s="18">
        <f t="shared" si="447"/>
        <v>0.14636063215141243</v>
      </c>
      <c r="BK349" s="18">
        <f t="shared" si="448"/>
        <v>0.23019300124494999</v>
      </c>
      <c r="BL349" s="18">
        <f t="shared" si="449"/>
        <v>0.54487292114584063</v>
      </c>
      <c r="BM349" s="18">
        <f t="shared" si="450"/>
        <v>0.43995416535067555</v>
      </c>
      <c r="BN349" s="18">
        <f t="shared" si="451"/>
        <v>0.55788717226845341</v>
      </c>
    </row>
    <row r="350" spans="1:66" x14ac:dyDescent="0.25">
      <c r="A350" t="s">
        <v>145</v>
      </c>
      <c r="B350" t="s">
        <v>375</v>
      </c>
      <c r="C350" t="s">
        <v>419</v>
      </c>
      <c r="D350" s="15">
        <v>44349</v>
      </c>
      <c r="E350" s="14">
        <f>VLOOKUP(A350,home!$A$2:$E$405,3,FALSE)</f>
        <v>1.4345794392523401</v>
      </c>
      <c r="F350" s="14">
        <f>VLOOKUP(B350,home!$B$2:$E$405,3,FALSE)</f>
        <v>0.84</v>
      </c>
      <c r="G350" s="14">
        <f>VLOOKUP(C350,away!$B$2:$E$405,4,FALSE)</f>
        <v>1.01</v>
      </c>
      <c r="H350" s="14">
        <f>VLOOKUP(A350,away!$A$2:$E$405,3,FALSE)</f>
        <v>1.2757009345794399</v>
      </c>
      <c r="I350" s="14">
        <f>VLOOKUP(C350,away!$B$2:$E$405,3,FALSE)</f>
        <v>0.62</v>
      </c>
      <c r="J350" s="14">
        <f>VLOOKUP(B350,home!$B$2:$E$405,4,FALSE)</f>
        <v>0.63</v>
      </c>
      <c r="K350" s="16">
        <f t="shared" si="396"/>
        <v>1.2170971962616854</v>
      </c>
      <c r="L350" s="16">
        <f t="shared" si="397"/>
        <v>0.49828878504672919</v>
      </c>
      <c r="M350" s="17">
        <f t="shared" si="398"/>
        <v>0.17989427148463841</v>
      </c>
      <c r="N350" s="17">
        <f t="shared" si="399"/>
        <v>0.2189488134474919</v>
      </c>
      <c r="O350" s="17">
        <f t="shared" si="400"/>
        <v>8.9639297974946949E-2</v>
      </c>
      <c r="P350" s="17">
        <f t="shared" si="401"/>
        <v>0.10909973824017372</v>
      </c>
      <c r="Q350" s="17">
        <f t="shared" si="402"/>
        <v>0.13324099348588259</v>
      </c>
      <c r="R350" s="17">
        <f t="shared" si="403"/>
        <v>2.2333128440189021E-2</v>
      </c>
      <c r="S350" s="17">
        <f t="shared" si="404"/>
        <v>1.6541317277424843E-2</v>
      </c>
      <c r="T350" s="17">
        <f t="shared" si="405"/>
        <v>6.6392492762499616E-2</v>
      </c>
      <c r="U350" s="17">
        <f t="shared" si="406"/>
        <v>2.7181588008306164E-2</v>
      </c>
      <c r="V350" s="17">
        <f t="shared" si="407"/>
        <v>1.1146382880104458E-3</v>
      </c>
      <c r="W350" s="17">
        <f t="shared" si="408"/>
        <v>5.4055746532929737E-2</v>
      </c>
      <c r="X350" s="17">
        <f t="shared" si="409"/>
        <v>2.6935372264687511E-2</v>
      </c>
      <c r="Y350" s="17">
        <f t="shared" si="410"/>
        <v>6.7107969602762515E-3</v>
      </c>
      <c r="Z350" s="17">
        <f t="shared" si="411"/>
        <v>3.7094491455847813E-3</v>
      </c>
      <c r="AA350" s="17">
        <f t="shared" si="412"/>
        <v>4.5147601547665421E-3</v>
      </c>
      <c r="AB350" s="17">
        <f t="shared" si="413"/>
        <v>2.7474509630801658E-3</v>
      </c>
      <c r="AC350" s="17">
        <f t="shared" si="414"/>
        <v>4.224938086230252E-5</v>
      </c>
      <c r="AD350" s="17">
        <f t="shared" si="415"/>
        <v>1.6447774386765281E-2</v>
      </c>
      <c r="AE350" s="17">
        <f t="shared" si="416"/>
        <v>8.1957415159039856E-3</v>
      </c>
      <c r="AF350" s="17">
        <f t="shared" si="417"/>
        <v>2.0419230412584174E-3</v>
      </c>
      <c r="AG350" s="17">
        <f t="shared" si="418"/>
        <v>3.3915578379585976E-4</v>
      </c>
      <c r="AH350" s="17">
        <f t="shared" si="419"/>
        <v>4.6209422698651696E-4</v>
      </c>
      <c r="AI350" s="17">
        <f t="shared" si="420"/>
        <v>5.6241358807400063E-4</v>
      </c>
      <c r="AJ350" s="17">
        <f t="shared" si="421"/>
        <v>3.4225600059217039E-4</v>
      </c>
      <c r="AK350" s="17">
        <f t="shared" si="422"/>
        <v>1.3885293957482278E-4</v>
      </c>
      <c r="AL350" s="17">
        <f t="shared" si="423"/>
        <v>1.0249123231876145E-6</v>
      </c>
      <c r="AM350" s="17">
        <f t="shared" si="424"/>
        <v>4.0037080181753526E-3</v>
      </c>
      <c r="AN350" s="17">
        <f t="shared" si="425"/>
        <v>1.9950028040584449E-3</v>
      </c>
      <c r="AO350" s="17">
        <f t="shared" si="426"/>
        <v>4.9704376169955019E-4</v>
      </c>
      <c r="AP350" s="17">
        <f t="shared" si="427"/>
        <v>8.2557110710774969E-5</v>
      </c>
      <c r="AQ350" s="17">
        <f t="shared" si="428"/>
        <v>1.0284320598260089E-5</v>
      </c>
      <c r="AR350" s="17">
        <f t="shared" si="429"/>
        <v>4.6051274188443817E-5</v>
      </c>
      <c r="AS350" s="17">
        <f t="shared" si="430"/>
        <v>5.6048876699033095E-5</v>
      </c>
      <c r="AT350" s="17">
        <f t="shared" si="431"/>
        <v>3.4108465342005048E-5</v>
      </c>
      <c r="AU350" s="17">
        <f t="shared" si="432"/>
        <v>1.3837772512181072E-5</v>
      </c>
      <c r="AV350" s="17">
        <f t="shared" si="433"/>
        <v>4.2104785317706517E-6</v>
      </c>
      <c r="AW350" s="17">
        <f t="shared" si="434"/>
        <v>1.7265954369271692E-8</v>
      </c>
      <c r="AX350" s="17">
        <f t="shared" si="435"/>
        <v>8.1215030059527543E-4</v>
      </c>
      <c r="AY350" s="17">
        <f t="shared" si="436"/>
        <v>4.0468538655895575E-4</v>
      </c>
      <c r="AZ350" s="17">
        <f t="shared" si="437"/>
        <v>1.0082509479731399E-4</v>
      </c>
      <c r="BA350" s="17">
        <f t="shared" si="438"/>
        <v>1.6746671329591634E-5</v>
      </c>
      <c r="BB350" s="17">
        <f t="shared" si="439"/>
        <v>2.0861696275997765E-6</v>
      </c>
      <c r="BC350" s="17">
        <f t="shared" si="440"/>
        <v>2.0790298582761604E-7</v>
      </c>
      <c r="BD350" s="17">
        <f t="shared" si="441"/>
        <v>3.8244722442022444E-6</v>
      </c>
      <c r="BE350" s="17">
        <f t="shared" si="442"/>
        <v>4.6547544455991883E-6</v>
      </c>
      <c r="BF350" s="17">
        <f t="shared" si="443"/>
        <v>2.8326442925126942E-6</v>
      </c>
      <c r="BG350" s="17">
        <f t="shared" si="444"/>
        <v>1.1492011421412885E-6</v>
      </c>
      <c r="BH350" s="17">
        <f t="shared" si="445"/>
        <v>3.4967237201022237E-7</v>
      </c>
      <c r="BI350" s="17">
        <f t="shared" si="446"/>
        <v>8.5117052716762837E-8</v>
      </c>
      <c r="BJ350" s="18">
        <f t="shared" si="447"/>
        <v>0.54123410772262792</v>
      </c>
      <c r="BK350" s="18">
        <f t="shared" si="448"/>
        <v>0.30709792496999189</v>
      </c>
      <c r="BL350" s="18">
        <f t="shared" si="449"/>
        <v>0.14808899502533893</v>
      </c>
      <c r="BM350" s="18">
        <f t="shared" si="450"/>
        <v>0.24656956566961649</v>
      </c>
      <c r="BN350" s="18">
        <f t="shared" si="451"/>
        <v>0.75315624307332252</v>
      </c>
    </row>
    <row r="351" spans="1:66" x14ac:dyDescent="0.25">
      <c r="A351" t="s">
        <v>145</v>
      </c>
      <c r="B351" t="s">
        <v>146</v>
      </c>
      <c r="C351" t="s">
        <v>357</v>
      </c>
      <c r="D351" s="15">
        <v>44349</v>
      </c>
      <c r="E351" s="14">
        <f>VLOOKUP(A351,home!$A$2:$E$405,3,FALSE)</f>
        <v>1.4345794392523401</v>
      </c>
      <c r="F351" s="14">
        <f>VLOOKUP(B351,home!$B$2:$E$405,3,FALSE)</f>
        <v>1.48</v>
      </c>
      <c r="G351" s="14">
        <f>VLOOKUP(C351,away!$B$2:$E$405,4,FALSE)</f>
        <v>0.51</v>
      </c>
      <c r="H351" s="14">
        <f>VLOOKUP(A351,away!$A$2:$E$405,3,FALSE)</f>
        <v>1.2757009345794399</v>
      </c>
      <c r="I351" s="14">
        <f>VLOOKUP(C351,away!$B$2:$E$405,3,FALSE)</f>
        <v>0.95</v>
      </c>
      <c r="J351" s="14">
        <f>VLOOKUP(B351,home!$B$2:$E$405,4,FALSE)</f>
        <v>1.37</v>
      </c>
      <c r="K351" s="16">
        <f t="shared" si="396"/>
        <v>1.0828205607476662</v>
      </c>
      <c r="L351" s="16">
        <f t="shared" si="397"/>
        <v>1.660324766355141</v>
      </c>
      <c r="M351" s="17">
        <f t="shared" si="398"/>
        <v>6.4367571096325654E-2</v>
      </c>
      <c r="N351" s="17">
        <f t="shared" si="399"/>
        <v>6.9698529428488629E-2</v>
      </c>
      <c r="O351" s="17">
        <f t="shared" si="400"/>
        <v>0.10687107244135484</v>
      </c>
      <c r="P351" s="17">
        <f t="shared" si="401"/>
        <v>0.11572219458865231</v>
      </c>
      <c r="Q351" s="17">
        <f t="shared" si="402"/>
        <v>3.7735500359521869E-2</v>
      </c>
      <c r="R351" s="17">
        <f t="shared" si="403"/>
        <v>8.8720344190657913E-2</v>
      </c>
      <c r="S351" s="17">
        <f t="shared" si="404"/>
        <v>5.2012318052103525E-2</v>
      </c>
      <c r="T351" s="17">
        <f t="shared" si="405"/>
        <v>6.2653185817717491E-2</v>
      </c>
      <c r="U351" s="17">
        <f t="shared" si="406"/>
        <v>9.6068212846254164E-2</v>
      </c>
      <c r="V351" s="17">
        <f t="shared" si="407"/>
        <v>1.0389944791756213E-2</v>
      </c>
      <c r="W351" s="17">
        <f t="shared" si="408"/>
        <v>1.3620258553130413E-2</v>
      </c>
      <c r="X351" s="17">
        <f t="shared" si="409"/>
        <v>2.2614052599922864E-2</v>
      </c>
      <c r="Y351" s="17">
        <f t="shared" si="410"/>
        <v>1.8773335799654903E-2</v>
      </c>
      <c r="Z351" s="17">
        <f t="shared" si="411"/>
        <v>4.9101528246433941E-2</v>
      </c>
      <c r="AA351" s="17">
        <f t="shared" si="412"/>
        <v>5.3168144349370984E-2</v>
      </c>
      <c r="AB351" s="17">
        <f t="shared" si="413"/>
        <v>2.8785779939149363E-2</v>
      </c>
      <c r="AC351" s="17">
        <f t="shared" si="414"/>
        <v>1.1674621168686614E-3</v>
      </c>
      <c r="AD351" s="17">
        <f t="shared" si="415"/>
        <v>3.6870740010072171E-3</v>
      </c>
      <c r="AE351" s="17">
        <f t="shared" si="416"/>
        <v>6.1217402792564232E-3</v>
      </c>
      <c r="AF351" s="17">
        <f t="shared" si="417"/>
        <v>5.0820384994216391E-3</v>
      </c>
      <c r="AG351" s="17">
        <f t="shared" si="418"/>
        <v>2.8126114613866889E-3</v>
      </c>
      <c r="AH351" s="17">
        <f t="shared" si="419"/>
        <v>2.0381120853360201E-2</v>
      </c>
      <c r="AI351" s="17">
        <f t="shared" si="420"/>
        <v>2.2069096711101448E-2</v>
      </c>
      <c r="AJ351" s="17">
        <f t="shared" si="421"/>
        <v>1.1948435837954668E-2</v>
      </c>
      <c r="AK351" s="17">
        <f t="shared" si="422"/>
        <v>4.3126706647038625E-3</v>
      </c>
      <c r="AL351" s="17">
        <f t="shared" si="423"/>
        <v>8.3956113901502915E-5</v>
      </c>
      <c r="AM351" s="17">
        <f t="shared" si="424"/>
        <v>7.9848790745775549E-4</v>
      </c>
      <c r="AN351" s="17">
        <f t="shared" si="425"/>
        <v>1.3257492483872034E-3</v>
      </c>
      <c r="AO351" s="17">
        <f t="shared" si="426"/>
        <v>1.1005871555369938E-3</v>
      </c>
      <c r="AP351" s="17">
        <f t="shared" si="427"/>
        <v>6.0911070395680967E-4</v>
      </c>
      <c r="AQ351" s="17">
        <f t="shared" si="428"/>
        <v>2.5283039680787638E-4</v>
      </c>
      <c r="AR351" s="17">
        <f t="shared" si="429"/>
        <v>6.7678559437822274E-3</v>
      </c>
      <c r="AS351" s="17">
        <f t="shared" si="430"/>
        <v>7.3283735681056979E-3</v>
      </c>
      <c r="AT351" s="17">
        <f t="shared" si="431"/>
        <v>3.9676567881922926E-3</v>
      </c>
      <c r="AU351" s="17">
        <f t="shared" si="432"/>
        <v>1.432086782748221E-3</v>
      </c>
      <c r="AV351" s="17">
        <f t="shared" si="433"/>
        <v>3.8767325328368743E-4</v>
      </c>
      <c r="AW351" s="17">
        <f t="shared" si="434"/>
        <v>4.1927538563710134E-6</v>
      </c>
      <c r="AX351" s="17">
        <f t="shared" si="435"/>
        <v>1.4410318728393952E-4</v>
      </c>
      <c r="AY351" s="17">
        <f t="shared" si="436"/>
        <v>2.3925809075823801E-4</v>
      </c>
      <c r="AZ351" s="17">
        <f t="shared" si="437"/>
        <v>1.9862306681837436E-4</v>
      </c>
      <c r="BA351" s="17">
        <f t="shared" si="438"/>
        <v>1.0992626566931968E-4</v>
      </c>
      <c r="BB351" s="17">
        <f t="shared" si="439"/>
        <v>4.5628325340926594E-5</v>
      </c>
      <c r="BC351" s="17">
        <f t="shared" si="440"/>
        <v>1.5151567722170049E-5</v>
      </c>
      <c r="BD351" s="17">
        <f t="shared" si="441"/>
        <v>1.8728064730975799E-3</v>
      </c>
      <c r="BE351" s="17">
        <f t="shared" si="442"/>
        <v>2.0279133553713809E-3</v>
      </c>
      <c r="BF351" s="17">
        <f t="shared" si="443"/>
        <v>1.0979331383054595E-3</v>
      </c>
      <c r="BG351" s="17">
        <f t="shared" si="444"/>
        <v>3.962881921611209E-4</v>
      </c>
      <c r="BH351" s="17">
        <f t="shared" si="445"/>
        <v>1.0727725061339596E-4</v>
      </c>
      <c r="BI351" s="17">
        <f t="shared" si="446"/>
        <v>2.3232402532933073E-5</v>
      </c>
      <c r="BJ351" s="18">
        <f t="shared" si="447"/>
        <v>0.2476377827152477</v>
      </c>
      <c r="BK351" s="18">
        <f t="shared" si="448"/>
        <v>0.24398270485036608</v>
      </c>
      <c r="BL351" s="18">
        <f t="shared" si="449"/>
        <v>0.45773397498210144</v>
      </c>
      <c r="BM351" s="18">
        <f t="shared" si="450"/>
        <v>0.51510571335224598</v>
      </c>
      <c r="BN351" s="18">
        <f t="shared" si="451"/>
        <v>0.48311521210500119</v>
      </c>
    </row>
    <row r="352" spans="1:66" x14ac:dyDescent="0.25">
      <c r="A352" t="s">
        <v>145</v>
      </c>
      <c r="B352" t="s">
        <v>433</v>
      </c>
      <c r="C352" t="s">
        <v>360</v>
      </c>
      <c r="D352" s="15">
        <v>44349</v>
      </c>
      <c r="E352" s="14">
        <f>VLOOKUP(A352,home!$A$2:$E$405,3,FALSE)</f>
        <v>1.4345794392523401</v>
      </c>
      <c r="F352" s="14">
        <f>VLOOKUP(B352,home!$B$2:$E$405,3,FALSE)</f>
        <v>0.8</v>
      </c>
      <c r="G352" s="14">
        <f>VLOOKUP(C352,away!$B$2:$E$405,4,FALSE)</f>
        <v>0.6</v>
      </c>
      <c r="H352" s="14">
        <f>VLOOKUP(A352,away!$A$2:$E$405,3,FALSE)</f>
        <v>1.2757009345794399</v>
      </c>
      <c r="I352" s="14">
        <f>VLOOKUP(C352,away!$B$2:$E$405,3,FALSE)</f>
        <v>1.19</v>
      </c>
      <c r="J352" s="14">
        <f>VLOOKUP(B352,home!$B$2:$E$405,4,FALSE)</f>
        <v>1.57</v>
      </c>
      <c r="K352" s="16">
        <f t="shared" ref="K352:K415" si="452">E352*F352*G352</f>
        <v>0.6885981308411232</v>
      </c>
      <c r="L352" s="16">
        <f t="shared" ref="L352:L415" si="453">H352*I352*J352</f>
        <v>2.3833920560747677</v>
      </c>
      <c r="M352" s="17">
        <f t="shared" si="398"/>
        <v>4.6328859954930947E-2</v>
      </c>
      <c r="N352" s="17">
        <f t="shared" si="399"/>
        <v>3.1901966368965619E-2</v>
      </c>
      <c r="O352" s="17">
        <f t="shared" si="400"/>
        <v>0.11041983678358283</v>
      </c>
      <c r="P352" s="17">
        <f t="shared" si="401"/>
        <v>7.6034893216957056E-2</v>
      </c>
      <c r="Q352" s="17">
        <f t="shared" si="402"/>
        <v>1.0983817205913047E-2</v>
      </c>
      <c r="R352" s="17">
        <f t="shared" si="403"/>
        <v>0.13158688091153189</v>
      </c>
      <c r="S352" s="17">
        <f t="shared" si="404"/>
        <v>3.1197103663559586E-2</v>
      </c>
      <c r="T352" s="17">
        <f t="shared" si="405"/>
        <v>2.6178742673950508E-2</v>
      </c>
      <c r="U352" s="17">
        <f t="shared" si="406"/>
        <v>9.0610480238894356E-2</v>
      </c>
      <c r="V352" s="17">
        <f t="shared" si="407"/>
        <v>5.6889627954119946E-3</v>
      </c>
      <c r="W352" s="17">
        <f t="shared" si="408"/>
        <v>2.5211453324974313E-3</v>
      </c>
      <c r="X352" s="17">
        <f t="shared" si="409"/>
        <v>6.0088777576843564E-3</v>
      </c>
      <c r="Y352" s="17">
        <f t="shared" si="410"/>
        <v>7.16075575679463E-3</v>
      </c>
      <c r="Z352" s="17">
        <f t="shared" si="411"/>
        <v>0.10454104221606721</v>
      </c>
      <c r="AA352" s="17">
        <f t="shared" si="412"/>
        <v>7.1986766266166846E-2</v>
      </c>
      <c r="AB352" s="17">
        <f t="shared" si="413"/>
        <v>2.4784976348089651E-2</v>
      </c>
      <c r="AC352" s="17">
        <f t="shared" si="414"/>
        <v>5.8354511513610203E-4</v>
      </c>
      <c r="AD352" s="17">
        <f t="shared" si="415"/>
        <v>4.3401399088413822E-4</v>
      </c>
      <c r="AE352" s="17">
        <f t="shared" si="416"/>
        <v>1.0344254980985616E-3</v>
      </c>
      <c r="AF352" s="17">
        <f t="shared" si="417"/>
        <v>1.2327207573846484E-3</v>
      </c>
      <c r="AG352" s="17">
        <f t="shared" si="418"/>
        <v>9.7935228683634738E-4</v>
      </c>
      <c r="AH352" s="17">
        <f t="shared" si="419"/>
        <v>6.2290572387887884E-2</v>
      </c>
      <c r="AI352" s="17">
        <f t="shared" si="420"/>
        <v>4.2893171715323281E-2</v>
      </c>
      <c r="AJ352" s="17">
        <f t="shared" si="421"/>
        <v>1.476807893450947E-2</v>
      </c>
      <c r="AK352" s="17">
        <f t="shared" si="422"/>
        <v>3.3897571834724631E-3</v>
      </c>
      <c r="AL352" s="17">
        <f t="shared" si="423"/>
        <v>3.8308553726393141E-5</v>
      </c>
      <c r="AM352" s="17">
        <f t="shared" si="424"/>
        <v>5.977224457634279E-5</v>
      </c>
      <c r="AN352" s="17">
        <f t="shared" si="425"/>
        <v>1.4246069289701352E-4</v>
      </c>
      <c r="AO352" s="17">
        <f t="shared" si="426"/>
        <v>1.6976984187682458E-4</v>
      </c>
      <c r="AP352" s="17">
        <f t="shared" si="427"/>
        <v>1.348760308300977E-4</v>
      </c>
      <c r="AQ352" s="17">
        <f t="shared" si="428"/>
        <v>8.0365615108837597E-5</v>
      </c>
      <c r="AR352" s="17">
        <f t="shared" si="429"/>
        <v>2.969257107952843E-2</v>
      </c>
      <c r="AS352" s="17">
        <f t="shared" si="430"/>
        <v>2.044624894523047E-2</v>
      </c>
      <c r="AT352" s="17">
        <f t="shared" si="431"/>
        <v>7.0396244031989928E-3</v>
      </c>
      <c r="AU352" s="17">
        <f t="shared" si="432"/>
        <v>1.6158240686221282E-3</v>
      </c>
      <c r="AV352" s="17">
        <f t="shared" si="433"/>
        <v>2.7816335835532398E-4</v>
      </c>
      <c r="AW352" s="17">
        <f t="shared" si="434"/>
        <v>1.74644367026655E-6</v>
      </c>
      <c r="AX352" s="17">
        <f t="shared" si="435"/>
        <v>6.8598426485746844E-6</v>
      </c>
      <c r="AY352" s="17">
        <f t="shared" si="436"/>
        <v>1.6349694474535796E-5</v>
      </c>
      <c r="AZ352" s="17">
        <f t="shared" si="437"/>
        <v>1.9483865964929074E-5</v>
      </c>
      <c r="BA352" s="17">
        <f t="shared" si="438"/>
        <v>1.547923045414583E-5</v>
      </c>
      <c r="BB352" s="17">
        <f t="shared" si="439"/>
        <v>9.2232687246404483E-6</v>
      </c>
      <c r="BC352" s="17">
        <f t="shared" si="440"/>
        <v>4.3965330818701766E-6</v>
      </c>
      <c r="BD352" s="17">
        <f t="shared" si="441"/>
        <v>1.1794839672563914E-2</v>
      </c>
      <c r="BE352" s="17">
        <f t="shared" si="442"/>
        <v>8.1219045520982379E-3</v>
      </c>
      <c r="BF352" s="17">
        <f t="shared" si="443"/>
        <v>2.7963641467224276E-3</v>
      </c>
      <c r="BG352" s="17">
        <f t="shared" si="444"/>
        <v>6.4185704152806551E-4</v>
      </c>
      <c r="BH352" s="17">
        <f t="shared" si="445"/>
        <v>1.1049538976585974E-4</v>
      </c>
      <c r="BI352" s="17">
        <f t="shared" si="446"/>
        <v>1.5217383771866482E-5</v>
      </c>
      <c r="BJ352" s="18">
        <f t="shared" si="447"/>
        <v>8.9094854489647102E-2</v>
      </c>
      <c r="BK352" s="18">
        <f t="shared" si="448"/>
        <v>0.1598880229941966</v>
      </c>
      <c r="BL352" s="18">
        <f t="shared" si="449"/>
        <v>0.63528363081084427</v>
      </c>
      <c r="BM352" s="18">
        <f t="shared" si="450"/>
        <v>0.58153669281806963</v>
      </c>
      <c r="BN352" s="18">
        <f t="shared" si="451"/>
        <v>0.4072562544418814</v>
      </c>
    </row>
    <row r="353" spans="1:66" x14ac:dyDescent="0.25">
      <c r="A353" t="s">
        <v>145</v>
      </c>
      <c r="B353" t="s">
        <v>148</v>
      </c>
      <c r="C353" t="s">
        <v>371</v>
      </c>
      <c r="D353" s="15">
        <v>44349</v>
      </c>
      <c r="E353" s="14">
        <f>VLOOKUP(A353,home!$A$2:$E$405,3,FALSE)</f>
        <v>1.4345794392523401</v>
      </c>
      <c r="F353" s="14">
        <f>VLOOKUP(B353,home!$B$2:$E$405,3,FALSE)</f>
        <v>0.93</v>
      </c>
      <c r="G353" s="14">
        <f>VLOOKUP(C353,away!$B$2:$E$405,4,FALSE)</f>
        <v>1.01</v>
      </c>
      <c r="H353" s="14">
        <f>VLOOKUP(A353,away!$A$2:$E$405,3,FALSE)</f>
        <v>1.2757009345794399</v>
      </c>
      <c r="I353" s="14">
        <f>VLOOKUP(C353,away!$B$2:$E$405,3,FALSE)</f>
        <v>0.7</v>
      </c>
      <c r="J353" s="14">
        <f>VLOOKUP(B353,home!$B$2:$E$405,4,FALSE)</f>
        <v>0.52</v>
      </c>
      <c r="K353" s="16">
        <f t="shared" si="452"/>
        <v>1.3475004672897231</v>
      </c>
      <c r="L353" s="16">
        <f t="shared" si="453"/>
        <v>0.46435514018691609</v>
      </c>
      <c r="M353" s="17">
        <f t="shared" si="398"/>
        <v>0.16335074054211129</v>
      </c>
      <c r="N353" s="17">
        <f t="shared" si="399"/>
        <v>0.2201151992126173</v>
      </c>
      <c r="O353" s="17">
        <f t="shared" si="400"/>
        <v>7.5852756024068643E-2</v>
      </c>
      <c r="P353" s="17">
        <f t="shared" si="401"/>
        <v>0.10221162418764586</v>
      </c>
      <c r="Q353" s="17">
        <f t="shared" si="402"/>
        <v>0.14830266689828617</v>
      </c>
      <c r="R353" s="17">
        <f t="shared" si="403"/>
        <v>1.7611308578560168E-2</v>
      </c>
      <c r="S353" s="17">
        <f t="shared" si="404"/>
        <v>1.5988932900465325E-2</v>
      </c>
      <c r="T353" s="17">
        <f t="shared" si="405"/>
        <v>6.8865105677647184E-2</v>
      </c>
      <c r="U353" s="17">
        <f t="shared" si="406"/>
        <v>2.3731246539193337E-2</v>
      </c>
      <c r="V353" s="17">
        <f t="shared" si="407"/>
        <v>1.111619489150398E-3</v>
      </c>
      <c r="W353" s="17">
        <f t="shared" si="408"/>
        <v>6.6612637648584272E-2</v>
      </c>
      <c r="X353" s="17">
        <f t="shared" si="409"/>
        <v>3.0931920693528587E-2</v>
      </c>
      <c r="Y353" s="17">
        <f t="shared" si="410"/>
        <v>7.1816981849470189E-3</v>
      </c>
      <c r="Z353" s="17">
        <f t="shared" si="411"/>
        <v>2.7259672212907819E-3</v>
      </c>
      <c r="AA353" s="17">
        <f t="shared" si="412"/>
        <v>3.673242104505797E-3</v>
      </c>
      <c r="AB353" s="17">
        <f t="shared" si="413"/>
        <v>2.4748477261449238E-3</v>
      </c>
      <c r="AC353" s="17">
        <f t="shared" si="414"/>
        <v>4.3472573604361925E-5</v>
      </c>
      <c r="AD353" s="17">
        <f t="shared" si="415"/>
        <v>2.2440140089717078E-2</v>
      </c>
      <c r="AE353" s="17">
        <f t="shared" si="416"/>
        <v>1.042019439717461E-2</v>
      </c>
      <c r="AF353" s="17">
        <f t="shared" si="417"/>
        <v>2.4193354150374665E-3</v>
      </c>
      <c r="AG353" s="17">
        <f t="shared" si="418"/>
        <v>3.7447694526963123E-4</v>
      </c>
      <c r="AH353" s="17">
        <f t="shared" si="419"/>
        <v>3.1645422279685473E-4</v>
      </c>
      <c r="AI353" s="17">
        <f t="shared" si="420"/>
        <v>4.264222130945679E-4</v>
      </c>
      <c r="AJ353" s="17">
        <f t="shared" si="421"/>
        <v>2.8730206570382413E-4</v>
      </c>
      <c r="AK353" s="17">
        <f t="shared" si="422"/>
        <v>1.2904655592973525E-4</v>
      </c>
      <c r="AL353" s="17">
        <f t="shared" si="423"/>
        <v>1.0880642085790406E-6</v>
      </c>
      <c r="AM353" s="17">
        <f t="shared" si="424"/>
        <v>6.0476198513881195E-3</v>
      </c>
      <c r="AN353" s="17">
        <f t="shared" si="425"/>
        <v>2.8082433638885063E-3</v>
      </c>
      <c r="AO353" s="17">
        <f t="shared" si="426"/>
        <v>6.520111204587121E-4</v>
      </c>
      <c r="AP353" s="17">
        <f t="shared" si="427"/>
        <v>1.0092157174801118E-4</v>
      </c>
      <c r="AQ353" s="17">
        <f t="shared" si="428"/>
        <v>1.1715862649232909E-5</v>
      </c>
      <c r="AR353" s="17">
        <f t="shared" si="429"/>
        <v>2.9389428997915021E-5</v>
      </c>
      <c r="AS353" s="17">
        <f t="shared" si="430"/>
        <v>3.9602269308068635E-5</v>
      </c>
      <c r="AT353" s="17">
        <f t="shared" si="431"/>
        <v>2.6682038199177975E-5</v>
      </c>
      <c r="AU353" s="17">
        <f t="shared" si="432"/>
        <v>1.198468631387819E-5</v>
      </c>
      <c r="AV353" s="17">
        <f t="shared" si="433"/>
        <v>4.0373426020679029E-6</v>
      </c>
      <c r="AW353" s="17">
        <f t="shared" si="434"/>
        <v>1.8911727681155365E-8</v>
      </c>
      <c r="AX353" s="17">
        <f t="shared" si="435"/>
        <v>1.3581950959560148E-3</v>
      </c>
      <c r="AY353" s="17">
        <f t="shared" si="436"/>
        <v>6.3068487418383714E-4</v>
      </c>
      <c r="AZ353" s="17">
        <f t="shared" si="437"/>
        <v>1.4643088158270161E-4</v>
      </c>
      <c r="BA353" s="17">
        <f t="shared" si="438"/>
        <v>2.2665310848343042E-5</v>
      </c>
      <c r="BB353" s="17">
        <f t="shared" si="439"/>
        <v>2.6311883990905904E-6</v>
      </c>
      <c r="BC353" s="17">
        <f t="shared" si="440"/>
        <v>2.4436117158357977E-7</v>
      </c>
      <c r="BD353" s="17">
        <f t="shared" si="441"/>
        <v>2.2745220703900403E-6</v>
      </c>
      <c r="BE353" s="17">
        <f t="shared" si="442"/>
        <v>3.0649195527113678E-6</v>
      </c>
      <c r="BF353" s="17">
        <f t="shared" si="443"/>
        <v>2.064990264741989E-6</v>
      </c>
      <c r="BG353" s="17">
        <f t="shared" si="444"/>
        <v>9.2752511556285324E-7</v>
      </c>
      <c r="BH353" s="17">
        <f t="shared" si="445"/>
        <v>3.1246013166097483E-7</v>
      </c>
      <c r="BI353" s="17">
        <f t="shared" si="446"/>
        <v>8.420803468451435E-8</v>
      </c>
      <c r="BJ353" s="18">
        <f t="shared" si="447"/>
        <v>0.58944473864508362</v>
      </c>
      <c r="BK353" s="18">
        <f t="shared" si="448"/>
        <v>0.28333816263136963</v>
      </c>
      <c r="BL353" s="18">
        <f t="shared" si="449"/>
        <v>0.1246230504205887</v>
      </c>
      <c r="BM353" s="18">
        <f t="shared" si="450"/>
        <v>0.27205695751258713</v>
      </c>
      <c r="BN353" s="18">
        <f t="shared" si="451"/>
        <v>0.72744429544328948</v>
      </c>
    </row>
    <row r="354" spans="1:66" x14ac:dyDescent="0.25">
      <c r="A354" t="s">
        <v>145</v>
      </c>
      <c r="B354" t="s">
        <v>423</v>
      </c>
      <c r="C354" t="s">
        <v>147</v>
      </c>
      <c r="D354" s="15">
        <v>44349</v>
      </c>
      <c r="E354" s="14">
        <f>VLOOKUP(A354,home!$A$2:$E$405,3,FALSE)</f>
        <v>1.4345794392523401</v>
      </c>
      <c r="F354" s="14">
        <f>VLOOKUP(B354,home!$B$2:$E$405,3,FALSE)</f>
        <v>0.93</v>
      </c>
      <c r="G354" s="14">
        <f>VLOOKUP(C354,away!$B$2:$E$405,4,FALSE)</f>
        <v>1.24</v>
      </c>
      <c r="H354" s="14">
        <f>VLOOKUP(A354,away!$A$2:$E$405,3,FALSE)</f>
        <v>1.2757009345794399</v>
      </c>
      <c r="I354" s="14">
        <f>VLOOKUP(C354,away!$B$2:$E$405,3,FALSE)</f>
        <v>0.93</v>
      </c>
      <c r="J354" s="14">
        <f>VLOOKUP(B354,home!$B$2:$E$405,4,FALSE)</f>
        <v>0.7</v>
      </c>
      <c r="K354" s="16">
        <f t="shared" si="452"/>
        <v>1.6543570093457987</v>
      </c>
      <c r="L354" s="16">
        <f t="shared" si="453"/>
        <v>0.83048130841121537</v>
      </c>
      <c r="M354" s="17">
        <f t="shared" si="398"/>
        <v>8.3339027863806051E-2</v>
      </c>
      <c r="N354" s="17">
        <f t="shared" si="399"/>
        <v>0.13787250489855235</v>
      </c>
      <c r="O354" s="17">
        <f t="shared" si="400"/>
        <v>6.9211504902052384E-2</v>
      </c>
      <c r="P354" s="17">
        <f t="shared" si="401"/>
        <v>0.11450053826208147</v>
      </c>
      <c r="Q354" s="17">
        <f t="shared" si="402"/>
        <v>0.11404517243749156</v>
      </c>
      <c r="R354" s="17">
        <f t="shared" si="403"/>
        <v>2.8739430574082854E-2</v>
      </c>
      <c r="S354" s="17">
        <f t="shared" si="404"/>
        <v>3.9328432303444794E-2</v>
      </c>
      <c r="T354" s="17">
        <f t="shared" si="405"/>
        <v>9.4712384023870666E-2</v>
      </c>
      <c r="U354" s="17">
        <f t="shared" si="406"/>
        <v>4.7545278414840922E-2</v>
      </c>
      <c r="V354" s="17">
        <f t="shared" si="407"/>
        <v>6.0037586272935709E-3</v>
      </c>
      <c r="W354" s="17">
        <f t="shared" si="408"/>
        <v>6.2890476801338163E-2</v>
      </c>
      <c r="X354" s="17">
        <f t="shared" si="409"/>
        <v>5.2229365460580504E-2</v>
      </c>
      <c r="Y354" s="17">
        <f t="shared" si="410"/>
        <v>2.1687755882595215E-2</v>
      </c>
      <c r="Z354" s="17">
        <f t="shared" si="411"/>
        <v>7.9558533020525398E-3</v>
      </c>
      <c r="AA354" s="17">
        <f t="shared" si="412"/>
        <v>1.3161821675577537E-2</v>
      </c>
      <c r="AB354" s="17">
        <f t="shared" si="413"/>
        <v>1.0887175972375584E-2</v>
      </c>
      <c r="AC354" s="17">
        <f t="shared" si="414"/>
        <v>5.1553996671894217E-4</v>
      </c>
      <c r="AD354" s="17">
        <f t="shared" si="415"/>
        <v>2.6010825279348282E-2</v>
      </c>
      <c r="AE354" s="17">
        <f t="shared" si="416"/>
        <v>2.1601504210848679E-2</v>
      </c>
      <c r="AF354" s="17">
        <f t="shared" si="417"/>
        <v>8.9698227403379929E-3</v>
      </c>
      <c r="AG354" s="17">
        <f t="shared" si="418"/>
        <v>2.4830900418708573E-3</v>
      </c>
      <c r="AH354" s="17">
        <f t="shared" si="419"/>
        <v>1.65179686495407E-3</v>
      </c>
      <c r="AI354" s="17">
        <f t="shared" si="420"/>
        <v>2.7326617215521812E-3</v>
      </c>
      <c r="AJ354" s="17">
        <f t="shared" si="421"/>
        <v>2.2603990366104046E-3</v>
      </c>
      <c r="AK354" s="17">
        <f t="shared" si="422"/>
        <v>1.2465023300449714E-3</v>
      </c>
      <c r="AL354" s="17">
        <f t="shared" si="423"/>
        <v>2.8332273700817082E-5</v>
      </c>
      <c r="AM354" s="17">
        <f t="shared" si="424"/>
        <v>8.6062382239517291E-3</v>
      </c>
      <c r="AN354" s="17">
        <f t="shared" si="425"/>
        <v>7.1473199807260464E-3</v>
      </c>
      <c r="AO354" s="17">
        <f t="shared" si="426"/>
        <v>2.9678578246134946E-3</v>
      </c>
      <c r="AP354" s="17">
        <f t="shared" si="427"/>
        <v>8.2158348312115969E-4</v>
      </c>
      <c r="AQ354" s="17">
        <f t="shared" si="428"/>
        <v>1.7057743150787602E-4</v>
      </c>
      <c r="AR354" s="17">
        <f t="shared" si="429"/>
        <v>2.7435728432732002E-4</v>
      </c>
      <c r="AS354" s="17">
        <f t="shared" si="430"/>
        <v>4.5388489639198011E-4</v>
      </c>
      <c r="AT354" s="17">
        <f t="shared" si="431"/>
        <v>3.7544382989113199E-4</v>
      </c>
      <c r="AU354" s="17">
        <f t="shared" si="432"/>
        <v>2.0703937719867535E-4</v>
      </c>
      <c r="AV354" s="17">
        <f t="shared" si="433"/>
        <v>8.5629261219804322E-5</v>
      </c>
      <c r="AW354" s="17">
        <f t="shared" si="434"/>
        <v>1.081279641085669E-6</v>
      </c>
      <c r="AX354" s="17">
        <f t="shared" si="435"/>
        <v>2.3729650883157153E-3</v>
      </c>
      <c r="AY354" s="17">
        <f t="shared" si="436"/>
        <v>1.9707031513585705E-3</v>
      </c>
      <c r="AZ354" s="17">
        <f t="shared" si="437"/>
        <v>8.1831606581518547E-4</v>
      </c>
      <c r="BA354" s="17">
        <f t="shared" si="438"/>
        <v>2.2653206567737122E-4</v>
      </c>
      <c r="BB354" s="17">
        <f t="shared" si="439"/>
        <v>4.703266157520964E-5</v>
      </c>
      <c r="BC354" s="17">
        <f t="shared" si="440"/>
        <v>7.8119492646084014E-6</v>
      </c>
      <c r="BD354" s="17">
        <f t="shared" si="441"/>
        <v>3.7974766076716744E-5</v>
      </c>
      <c r="BE354" s="17">
        <f t="shared" si="442"/>
        <v>6.2823820437283396E-5</v>
      </c>
      <c r="BF354" s="17">
        <f t="shared" si="443"/>
        <v>5.1966513847150821E-5</v>
      </c>
      <c r="BG354" s="17">
        <f t="shared" si="444"/>
        <v>2.865705547809983E-5</v>
      </c>
      <c r="BH354" s="17">
        <f t="shared" si="445"/>
        <v>1.1852250149351468E-5</v>
      </c>
      <c r="BI354" s="17">
        <f t="shared" si="446"/>
        <v>3.9215706222198713E-6</v>
      </c>
      <c r="BJ354" s="18">
        <f t="shared" si="447"/>
        <v>0.56765983970276124</v>
      </c>
      <c r="BK354" s="18">
        <f t="shared" si="448"/>
        <v>0.24568633244840421</v>
      </c>
      <c r="BL354" s="18">
        <f t="shared" si="449"/>
        <v>0.17903012211773064</v>
      </c>
      <c r="BM354" s="18">
        <f t="shared" si="450"/>
        <v>0.45065434676116439</v>
      </c>
      <c r="BN354" s="18">
        <f t="shared" si="451"/>
        <v>0.54770817893806667</v>
      </c>
    </row>
    <row r="355" spans="1:66" x14ac:dyDescent="0.25">
      <c r="A355" t="s">
        <v>21</v>
      </c>
      <c r="B355" t="s">
        <v>397</v>
      </c>
      <c r="C355" t="s">
        <v>273</v>
      </c>
      <c r="D355" s="15">
        <v>44349</v>
      </c>
      <c r="E355" s="14">
        <f>VLOOKUP(A355,home!$A$2:$E$405,3,FALSE)</f>
        <v>1.41772151898734</v>
      </c>
      <c r="F355" s="14">
        <f>VLOOKUP(B355,home!$B$2:$E$405,3,FALSE)</f>
        <v>1.06</v>
      </c>
      <c r="G355" s="14">
        <f>VLOOKUP(C355,away!$B$2:$E$405,4,FALSE)</f>
        <v>1.1399999999999999</v>
      </c>
      <c r="H355" s="14">
        <f>VLOOKUP(A355,away!$A$2:$E$405,3,FALSE)</f>
        <v>1.3248945147679301</v>
      </c>
      <c r="I355" s="14">
        <f>VLOOKUP(C355,away!$B$2:$E$405,3,FALSE)</f>
        <v>1.0900000000000001</v>
      </c>
      <c r="J355" s="14">
        <f>VLOOKUP(B355,home!$B$2:$E$405,4,FALSE)</f>
        <v>1.32</v>
      </c>
      <c r="K355" s="16">
        <f t="shared" si="452"/>
        <v>1.7131746835443016</v>
      </c>
      <c r="L355" s="16">
        <f t="shared" si="453"/>
        <v>1.906258227848098</v>
      </c>
      <c r="M355" s="17">
        <f t="shared" si="398"/>
        <v>2.6797868950685994E-2</v>
      </c>
      <c r="N355" s="17">
        <f t="shared" si="399"/>
        <v>4.5909430659253146E-2</v>
      </c>
      <c r="O355" s="17">
        <f t="shared" si="400"/>
        <v>5.1083658176040256E-2</v>
      </c>
      <c r="P355" s="17">
        <f t="shared" si="401"/>
        <v>8.7515229930023031E-2</v>
      </c>
      <c r="Q355" s="17">
        <f t="shared" si="402"/>
        <v>3.9325437170682535E-2</v>
      </c>
      <c r="R355" s="17">
        <f t="shared" si="403"/>
        <v>4.8689321853328256E-2</v>
      </c>
      <c r="S355" s="17">
        <f t="shared" si="404"/>
        <v>7.1450788529107481E-2</v>
      </c>
      <c r="T355" s="17">
        <f t="shared" si="405"/>
        <v>7.4964438170337003E-2</v>
      </c>
      <c r="U355" s="17">
        <f t="shared" si="406"/>
        <v>8.3413313558062294E-2</v>
      </c>
      <c r="V355" s="17">
        <f t="shared" si="407"/>
        <v>2.5926739001826595E-2</v>
      </c>
      <c r="W355" s="17">
        <f t="shared" si="408"/>
        <v>2.2457114460041793E-2</v>
      </c>
      <c r="X355" s="17">
        <f t="shared" si="409"/>
        <v>4.2809059213181164E-2</v>
      </c>
      <c r="Y355" s="17">
        <f t="shared" si="410"/>
        <v>4.0802560675781516E-2</v>
      </c>
      <c r="Z355" s="17">
        <f t="shared" si="411"/>
        <v>3.0938140130417072E-2</v>
      </c>
      <c r="AA355" s="17">
        <f t="shared" si="412"/>
        <v>5.3002438427376529E-2</v>
      </c>
      <c r="AB355" s="17">
        <f t="shared" si="413"/>
        <v>4.5401217839948556E-2</v>
      </c>
      <c r="AC355" s="17">
        <f t="shared" si="414"/>
        <v>5.2918958995768987E-3</v>
      </c>
      <c r="AD355" s="17">
        <f t="shared" si="415"/>
        <v>9.6182399896000623E-3</v>
      </c>
      <c r="AE355" s="17">
        <f t="shared" si="416"/>
        <v>1.8334849117592724E-2</v>
      </c>
      <c r="AF355" s="17">
        <f t="shared" si="417"/>
        <v>1.7475478493382286E-2</v>
      </c>
      <c r="AG355" s="17">
        <f t="shared" si="418"/>
        <v>1.1104258221197491E-2</v>
      </c>
      <c r="AH355" s="17">
        <f t="shared" si="419"/>
        <v>1.4744021044481236E-2</v>
      </c>
      <c r="AI355" s="17">
        <f t="shared" si="420"/>
        <v>2.5259083587049664E-2</v>
      </c>
      <c r="AJ355" s="17">
        <f t="shared" si="421"/>
        <v>2.1636611265431437E-2</v>
      </c>
      <c r="AK355" s="17">
        <f t="shared" si="422"/>
        <v>1.2355764885875526E-2</v>
      </c>
      <c r="AL355" s="17">
        <f t="shared" si="423"/>
        <v>6.9128106756468505E-4</v>
      </c>
      <c r="AM355" s="17">
        <f t="shared" si="424"/>
        <v>3.2955450500872468E-3</v>
      </c>
      <c r="AN355" s="17">
        <f t="shared" si="425"/>
        <v>6.2821598669728865E-3</v>
      </c>
      <c r="AO355" s="17">
        <f t="shared" si="426"/>
        <v>5.9877094675370906E-3</v>
      </c>
      <c r="AP355" s="17">
        <f t="shared" si="427"/>
        <v>3.8047068128188449E-3</v>
      </c>
      <c r="AQ355" s="17">
        <f t="shared" si="428"/>
        <v>1.8131884166214082E-3</v>
      </c>
      <c r="AR355" s="17">
        <f t="shared" si="429"/>
        <v>5.621182285521574E-3</v>
      </c>
      <c r="AS355" s="17">
        <f t="shared" si="430"/>
        <v>9.6300671831432566E-3</v>
      </c>
      <c r="AT355" s="17">
        <f t="shared" si="431"/>
        <v>8.2489936494959063E-3</v>
      </c>
      <c r="AU355" s="17">
        <f t="shared" si="432"/>
        <v>4.7106556950113681E-3</v>
      </c>
      <c r="AV355" s="17">
        <f t="shared" si="433"/>
        <v>2.0175440198968151E-3</v>
      </c>
      <c r="AW355" s="17">
        <f t="shared" si="434"/>
        <v>6.2709818130111792E-5</v>
      </c>
      <c r="AX355" s="17">
        <f t="shared" si="435"/>
        <v>9.4097405804820157E-4</v>
      </c>
      <c r="AY355" s="17">
        <f t="shared" si="436"/>
        <v>1.7937395403459981E-3</v>
      </c>
      <c r="AZ355" s="17">
        <f t="shared" si="437"/>
        <v>1.7096653787005125E-3</v>
      </c>
      <c r="BA355" s="17">
        <f t="shared" si="438"/>
        <v>1.0863545650049624E-3</v>
      </c>
      <c r="BB355" s="17">
        <f t="shared" si="439"/>
        <v>5.1771808197526243E-4</v>
      </c>
      <c r="BC355" s="17">
        <f t="shared" si="440"/>
        <v>1.9738087069421606E-4</v>
      </c>
      <c r="BD355" s="17">
        <f t="shared" si="441"/>
        <v>1.7859041636682455E-3</v>
      </c>
      <c r="BE355" s="17">
        <f t="shared" si="442"/>
        <v>3.0595658004327971E-3</v>
      </c>
      <c r="BF355" s="17">
        <f t="shared" si="443"/>
        <v>2.6207853359697126E-3</v>
      </c>
      <c r="BG355" s="17">
        <f t="shared" si="444"/>
        <v>1.4966210295291531E-3</v>
      </c>
      <c r="BH355" s="17">
        <f t="shared" si="445"/>
        <v>6.4099331466233825E-4</v>
      </c>
      <c r="BI355" s="17">
        <f t="shared" si="446"/>
        <v>2.1962670380013287E-4</v>
      </c>
      <c r="BJ355" s="18">
        <f t="shared" si="447"/>
        <v>0.35023000827985623</v>
      </c>
      <c r="BK355" s="18">
        <f t="shared" si="448"/>
        <v>0.2194675429191307</v>
      </c>
      <c r="BL355" s="18">
        <f t="shared" si="449"/>
        <v>0.39563736981872505</v>
      </c>
      <c r="BM355" s="18">
        <f t="shared" si="450"/>
        <v>0.69522108468590027</v>
      </c>
      <c r="BN355" s="18">
        <f t="shared" si="451"/>
        <v>0.29932094674001319</v>
      </c>
    </row>
    <row r="356" spans="1:66" x14ac:dyDescent="0.25">
      <c r="A356" t="s">
        <v>21</v>
      </c>
      <c r="B356" t="s">
        <v>274</v>
      </c>
      <c r="C356" t="s">
        <v>270</v>
      </c>
      <c r="D356" s="15">
        <v>44349</v>
      </c>
      <c r="E356" s="14">
        <f>VLOOKUP(A356,home!$A$2:$E$405,3,FALSE)</f>
        <v>1.41772151898734</v>
      </c>
      <c r="F356" s="14">
        <f>VLOOKUP(B356,home!$B$2:$E$405,3,FALSE)</f>
        <v>1.59</v>
      </c>
      <c r="G356" s="14">
        <f>VLOOKUP(C356,away!$B$2:$E$405,4,FALSE)</f>
        <v>1.29</v>
      </c>
      <c r="H356" s="14">
        <f>VLOOKUP(A356,away!$A$2:$E$405,3,FALSE)</f>
        <v>1.3248945147679301</v>
      </c>
      <c r="I356" s="14">
        <f>VLOOKUP(C356,away!$B$2:$E$405,3,FALSE)</f>
        <v>1.06</v>
      </c>
      <c r="J356" s="14">
        <f>VLOOKUP(B356,home!$B$2:$E$405,4,FALSE)</f>
        <v>0.63</v>
      </c>
      <c r="K356" s="16">
        <f t="shared" si="452"/>
        <v>2.9078886075949333</v>
      </c>
      <c r="L356" s="16">
        <f t="shared" si="453"/>
        <v>0.88476455696202372</v>
      </c>
      <c r="M356" s="17">
        <f t="shared" si="398"/>
        <v>2.2535731459268571E-2</v>
      </c>
      <c r="N356" s="17">
        <f t="shared" si="399"/>
        <v>6.5531396774225814E-2</v>
      </c>
      <c r="O356" s="17">
        <f t="shared" si="400"/>
        <v>1.9938816460374899E-2</v>
      </c>
      <c r="P356" s="17">
        <f t="shared" si="401"/>
        <v>5.7979857234050497E-2</v>
      </c>
      <c r="Q356" s="17">
        <f t="shared" si="402"/>
        <v>9.5279001059777324E-2</v>
      </c>
      <c r="R356" s="17">
        <f t="shared" si="403"/>
        <v>8.82057905595535E-3</v>
      </c>
      <c r="S356" s="17">
        <f t="shared" si="404"/>
        <v>3.7292597435286283E-2</v>
      </c>
      <c r="T356" s="17">
        <f t="shared" si="405"/>
        <v>8.4299483160438088E-2</v>
      </c>
      <c r="U356" s="17">
        <f t="shared" si="406"/>
        <v>2.5649261349203034E-2</v>
      </c>
      <c r="V356" s="17">
        <f t="shared" si="407"/>
        <v>1.0660697159446276E-2</v>
      </c>
      <c r="W356" s="17">
        <f t="shared" si="408"/>
        <v>9.2353573908250691E-2</v>
      </c>
      <c r="X356" s="17">
        <f t="shared" si="409"/>
        <v>8.1711168902792938E-2</v>
      </c>
      <c r="Y356" s="17">
        <f t="shared" si="410"/>
        <v>3.614757307656434E-2</v>
      </c>
      <c r="Z356" s="17">
        <f t="shared" si="411"/>
        <v>2.6013785735302807E-3</v>
      </c>
      <c r="AA356" s="17">
        <f t="shared" si="412"/>
        <v>7.5645191180102609E-3</v>
      </c>
      <c r="AB356" s="17">
        <f t="shared" si="413"/>
        <v>1.0998389482598058E-2</v>
      </c>
      <c r="AC356" s="17">
        <f t="shared" si="414"/>
        <v>1.7142379548377332E-3</v>
      </c>
      <c r="AD356" s="17">
        <f t="shared" si="415"/>
        <v>6.7138476359619725E-2</v>
      </c>
      <c r="AE356" s="17">
        <f t="shared" si="416"/>
        <v>5.9401744291424252E-2</v>
      </c>
      <c r="AF356" s="17">
        <f t="shared" si="417"/>
        <v>2.6278278985386695E-2</v>
      </c>
      <c r="AG356" s="17">
        <f t="shared" si="418"/>
        <v>7.7500299547433732E-3</v>
      </c>
      <c r="AH356" s="17">
        <f t="shared" si="419"/>
        <v>5.7540189027500488E-4</v>
      </c>
      <c r="AI356" s="17">
        <f t="shared" si="420"/>
        <v>1.6732046015192764E-3</v>
      </c>
      <c r="AJ356" s="17">
        <f t="shared" si="421"/>
        <v>2.4327462994666628E-3</v>
      </c>
      <c r="AK356" s="17">
        <f t="shared" si="422"/>
        <v>2.358051749795947E-3</v>
      </c>
      <c r="AL356" s="17">
        <f t="shared" si="423"/>
        <v>1.7641543531227079E-4</v>
      </c>
      <c r="AM356" s="17">
        <f t="shared" si="424"/>
        <v>3.9046242107483996E-2</v>
      </c>
      <c r="AN356" s="17">
        <f t="shared" si="425"/>
        <v>3.4546731099259993E-2</v>
      </c>
      <c r="AO356" s="17">
        <f t="shared" si="426"/>
        <v>1.5282861617761464E-2</v>
      </c>
      <c r="AP356" s="17">
        <f t="shared" si="427"/>
        <v>4.5072447627835469E-3</v>
      </c>
      <c r="AQ356" s="17">
        <f t="shared" si="428"/>
        <v>9.9696260391589657E-4</v>
      </c>
      <c r="AR356" s="17">
        <f t="shared" si="429"/>
        <v>1.0181903970485518E-4</v>
      </c>
      <c r="AS356" s="17">
        <f t="shared" si="430"/>
        <v>2.960784255940045E-4</v>
      </c>
      <c r="AT356" s="17">
        <f t="shared" si="431"/>
        <v>4.3048154036972501E-4</v>
      </c>
      <c r="AU356" s="17">
        <f t="shared" si="432"/>
        <v>4.1726412234034725E-4</v>
      </c>
      <c r="AV356" s="17">
        <f t="shared" si="433"/>
        <v>3.0333939692789861E-4</v>
      </c>
      <c r="AW356" s="17">
        <f t="shared" si="434"/>
        <v>1.2607807309343316E-5</v>
      </c>
      <c r="AX356" s="17">
        <f t="shared" si="435"/>
        <v>1.8923687098957698E-2</v>
      </c>
      <c r="AY356" s="17">
        <f t="shared" si="436"/>
        <v>1.6743007632197274E-2</v>
      </c>
      <c r="AZ356" s="17">
        <f t="shared" si="437"/>
        <v>7.4068098649564002E-3</v>
      </c>
      <c r="BA356" s="17">
        <f t="shared" si="438"/>
        <v>2.1844276162233658E-3</v>
      </c>
      <c r="BB356" s="17">
        <f t="shared" si="439"/>
        <v>4.8317603302086885E-4</v>
      </c>
      <c r="BC356" s="17">
        <f t="shared" si="440"/>
        <v>8.5499405758075457E-5</v>
      </c>
      <c r="BD356" s="17">
        <f t="shared" si="441"/>
        <v>1.5014312925794141E-5</v>
      </c>
      <c r="BE356" s="17">
        <f t="shared" si="442"/>
        <v>4.3659949507782129E-5</v>
      </c>
      <c r="BF356" s="17">
        <f t="shared" si="443"/>
        <v>6.3479134890924853E-5</v>
      </c>
      <c r="BG356" s="17">
        <f t="shared" si="444"/>
        <v>6.1530084389767474E-5</v>
      </c>
      <c r="BH356" s="17">
        <f t="shared" si="445"/>
        <v>4.4730657855339919E-5</v>
      </c>
      <c r="BI356" s="17">
        <f t="shared" si="446"/>
        <v>2.6014354077553958E-5</v>
      </c>
      <c r="BJ356" s="18">
        <f t="shared" si="447"/>
        <v>0.75609737631554208</v>
      </c>
      <c r="BK356" s="18">
        <f t="shared" si="448"/>
        <v>0.14710254431039893</v>
      </c>
      <c r="BL356" s="18">
        <f t="shared" si="449"/>
        <v>8.1814381025782479E-2</v>
      </c>
      <c r="BM356" s="18">
        <f t="shared" si="450"/>
        <v>0.70079989835671352</v>
      </c>
      <c r="BN356" s="18">
        <f t="shared" si="451"/>
        <v>0.27008538204365246</v>
      </c>
    </row>
    <row r="357" spans="1:66" x14ac:dyDescent="0.25">
      <c r="A357" t="s">
        <v>21</v>
      </c>
      <c r="B357" t="s">
        <v>267</v>
      </c>
      <c r="C357" t="s">
        <v>265</v>
      </c>
      <c r="D357" s="15">
        <v>44349</v>
      </c>
      <c r="E357" s="14">
        <f>VLOOKUP(A357,home!$A$2:$E$405,3,FALSE)</f>
        <v>1.41772151898734</v>
      </c>
      <c r="F357" s="14">
        <f>VLOOKUP(B357,home!$B$2:$E$405,3,FALSE)</f>
        <v>1</v>
      </c>
      <c r="G357" s="14">
        <f>VLOOKUP(C357,away!$B$2:$E$405,4,FALSE)</f>
        <v>0.57999999999999996</v>
      </c>
      <c r="H357" s="14">
        <f>VLOOKUP(A357,away!$A$2:$E$405,3,FALSE)</f>
        <v>1.3248945147679301</v>
      </c>
      <c r="I357" s="14">
        <f>VLOOKUP(C357,away!$B$2:$E$405,3,FALSE)</f>
        <v>1.03</v>
      </c>
      <c r="J357" s="14">
        <f>VLOOKUP(B357,home!$B$2:$E$405,4,FALSE)</f>
        <v>1.07</v>
      </c>
      <c r="K357" s="16">
        <f t="shared" si="452"/>
        <v>0.8222784810126571</v>
      </c>
      <c r="L357" s="16">
        <f t="shared" si="453"/>
        <v>1.4601662447257358</v>
      </c>
      <c r="M357" s="17">
        <f t="shared" si="398"/>
        <v>0.10203445529400354</v>
      </c>
      <c r="N357" s="17">
        <f t="shared" si="399"/>
        <v>8.3900736910107077E-2</v>
      </c>
      <c r="O357" s="17">
        <f t="shared" si="400"/>
        <v>0.14898726741928112</v>
      </c>
      <c r="P357" s="17">
        <f t="shared" si="401"/>
        <v>0.122509023943753</v>
      </c>
      <c r="Q357" s="17">
        <f t="shared" si="402"/>
        <v>3.4494885251142714E-2</v>
      </c>
      <c r="R357" s="17">
        <f t="shared" si="403"/>
        <v>0.10877308938978035</v>
      </c>
      <c r="S357" s="17">
        <f t="shared" si="404"/>
        <v>3.6773021682738091E-2</v>
      </c>
      <c r="T357" s="17">
        <f t="shared" si="405"/>
        <v>5.0368267059406231E-2</v>
      </c>
      <c r="U357" s="17">
        <f t="shared" si="406"/>
        <v>8.9441770718482541E-2</v>
      </c>
      <c r="V357" s="17">
        <f t="shared" si="407"/>
        <v>4.9057796547841079E-3</v>
      </c>
      <c r="W357" s="17">
        <f t="shared" si="408"/>
        <v>9.4548006156718479E-3</v>
      </c>
      <c r="X357" s="17">
        <f t="shared" si="409"/>
        <v>1.3805580709616138E-2</v>
      </c>
      <c r="Y357" s="17">
        <f t="shared" si="410"/>
        <v>1.0079221470509128E-2</v>
      </c>
      <c r="Z357" s="17">
        <f t="shared" si="411"/>
        <v>5.2942264487164124E-2</v>
      </c>
      <c r="AA357" s="17">
        <f t="shared" si="412"/>
        <v>4.3533284823875647E-2</v>
      </c>
      <c r="AB357" s="17">
        <f t="shared" si="413"/>
        <v>1.7898241659233913E-2</v>
      </c>
      <c r="AC357" s="17">
        <f t="shared" si="414"/>
        <v>3.6813684373760417E-4</v>
      </c>
      <c r="AD357" s="17">
        <f t="shared" si="415"/>
        <v>1.9436197721330449E-3</v>
      </c>
      <c r="AE357" s="17">
        <f t="shared" si="416"/>
        <v>2.8380079838501988E-3</v>
      </c>
      <c r="AF357" s="17">
        <f t="shared" si="417"/>
        <v>2.0719817301401008E-3</v>
      </c>
      <c r="AG357" s="17">
        <f t="shared" si="418"/>
        <v>1.008479260679668E-3</v>
      </c>
      <c r="AH357" s="17">
        <f t="shared" si="419"/>
        <v>1.9326126880874771E-2</v>
      </c>
      <c r="AI357" s="17">
        <f t="shared" si="420"/>
        <v>1.5891458255463585E-2</v>
      </c>
      <c r="AJ357" s="17">
        <f t="shared" si="421"/>
        <v>6.5336020776893232E-3</v>
      </c>
      <c r="AK357" s="17">
        <f t="shared" si="422"/>
        <v>1.7908134639945061E-3</v>
      </c>
      <c r="AL357" s="17">
        <f t="shared" si="423"/>
        <v>1.768033563724168E-5</v>
      </c>
      <c r="AM357" s="17">
        <f t="shared" si="424"/>
        <v>3.1963934277914549E-4</v>
      </c>
      <c r="AN357" s="17">
        <f t="shared" si="425"/>
        <v>4.6672657881242718E-4</v>
      </c>
      <c r="AO357" s="17">
        <f t="shared" si="426"/>
        <v>3.4074919794911597E-4</v>
      </c>
      <c r="AP357" s="17">
        <f t="shared" si="427"/>
        <v>1.6585015892088903E-4</v>
      </c>
      <c r="AQ357" s="17">
        <f t="shared" si="428"/>
        <v>6.0542200934670233E-5</v>
      </c>
      <c r="AR357" s="17">
        <f t="shared" si="429"/>
        <v>5.6438716225480044E-3</v>
      </c>
      <c r="AS357" s="17">
        <f t="shared" si="430"/>
        <v>4.6408341848192128E-3</v>
      </c>
      <c r="AT357" s="17">
        <f t="shared" si="431"/>
        <v>1.9080290420623778E-3</v>
      </c>
      <c r="AU357" s="17">
        <f t="shared" si="432"/>
        <v>5.2297707414502908E-4</v>
      </c>
      <c r="AV357" s="17">
        <f t="shared" si="433"/>
        <v>1.0750819853310455E-4</v>
      </c>
      <c r="AW357" s="17">
        <f t="shared" si="434"/>
        <v>5.8967027245717237E-7</v>
      </c>
      <c r="AX357" s="17">
        <f t="shared" si="435"/>
        <v>4.3805425542053287E-5</v>
      </c>
      <c r="AY357" s="17">
        <f t="shared" si="436"/>
        <v>6.3963203712352783E-5</v>
      </c>
      <c r="AZ357" s="17">
        <f t="shared" si="437"/>
        <v>4.6698455482646702E-5</v>
      </c>
      <c r="BA357" s="17">
        <f t="shared" si="438"/>
        <v>2.2729169458862729E-5</v>
      </c>
      <c r="BB357" s="17">
        <f t="shared" si="439"/>
        <v>8.2970915036206159E-6</v>
      </c>
      <c r="BC357" s="17">
        <f t="shared" si="440"/>
        <v>2.4230265885975057E-6</v>
      </c>
      <c r="BD357" s="17">
        <f t="shared" si="441"/>
        <v>1.3734984721350124E-3</v>
      </c>
      <c r="BE357" s="17">
        <f t="shared" si="442"/>
        <v>1.1293982373403832E-3</v>
      </c>
      <c r="BF357" s="17">
        <f t="shared" si="443"/>
        <v>4.6433993352931139E-4</v>
      </c>
      <c r="BG357" s="17">
        <f t="shared" si="444"/>
        <v>1.2727224507200013E-4</v>
      </c>
      <c r="BH357" s="17">
        <f t="shared" si="445"/>
        <v>2.6163307088218715E-5</v>
      </c>
      <c r="BI357" s="17">
        <f t="shared" si="446"/>
        <v>4.3027048821536357E-6</v>
      </c>
      <c r="BJ357" s="18">
        <f t="shared" si="447"/>
        <v>0.21150700461494051</v>
      </c>
      <c r="BK357" s="18">
        <f t="shared" si="448"/>
        <v>0.26667206095836599</v>
      </c>
      <c r="BL357" s="18">
        <f t="shared" si="449"/>
        <v>0.46812384971083043</v>
      </c>
      <c r="BM357" s="18">
        <f t="shared" si="450"/>
        <v>0.39848234802979332</v>
      </c>
      <c r="BN357" s="18">
        <f t="shared" si="451"/>
        <v>0.6006994582080678</v>
      </c>
    </row>
    <row r="358" spans="1:66" x14ac:dyDescent="0.25">
      <c r="A358" t="s">
        <v>154</v>
      </c>
      <c r="B358" t="s">
        <v>162</v>
      </c>
      <c r="C358" t="s">
        <v>174</v>
      </c>
      <c r="D358" s="15">
        <v>44349</v>
      </c>
      <c r="E358" s="14">
        <f>VLOOKUP(A358,home!$A$2:$E$405,3,FALSE)</f>
        <v>1.33891213389121</v>
      </c>
      <c r="F358" s="14">
        <f>VLOOKUP(B358,home!$B$2:$E$405,3,FALSE)</f>
        <v>0.56000000000000005</v>
      </c>
      <c r="G358" s="14">
        <f>VLOOKUP(C358,away!$B$2:$E$405,4,FALSE)</f>
        <v>0.87</v>
      </c>
      <c r="H358" s="14">
        <f>VLOOKUP(A358,away!$A$2:$E$405,3,FALSE)</f>
        <v>1.02928870292887</v>
      </c>
      <c r="I358" s="14">
        <f>VLOOKUP(C358,away!$B$2:$E$405,3,FALSE)</f>
        <v>0.87</v>
      </c>
      <c r="J358" s="14">
        <f>VLOOKUP(B358,home!$B$2:$E$405,4,FALSE)</f>
        <v>0.81</v>
      </c>
      <c r="K358" s="16">
        <f t="shared" si="452"/>
        <v>0.65231799163179749</v>
      </c>
      <c r="L358" s="16">
        <f t="shared" si="453"/>
        <v>0.72533974895397479</v>
      </c>
      <c r="M358" s="17">
        <f t="shared" si="398"/>
        <v>0.25216850593570173</v>
      </c>
      <c r="N358" s="17">
        <f t="shared" si="399"/>
        <v>0.16449405334476799</v>
      </c>
      <c r="O358" s="17">
        <f t="shared" si="400"/>
        <v>0.18290784078950081</v>
      </c>
      <c r="P358" s="17">
        <f t="shared" si="401"/>
        <v>0.11931407535751574</v>
      </c>
      <c r="Q358" s="17">
        <f t="shared" si="402"/>
        <v>5.3651215256616397E-2</v>
      </c>
      <c r="R358" s="17">
        <f t="shared" si="403"/>
        <v>6.6335163659985041E-2</v>
      </c>
      <c r="S358" s="17">
        <f t="shared" si="404"/>
        <v>1.4113428365682605E-2</v>
      </c>
      <c r="T358" s="17">
        <f t="shared" si="405"/>
        <v>3.8915359005309805E-2</v>
      </c>
      <c r="U358" s="17">
        <f t="shared" si="406"/>
        <v>4.3271620733248042E-2</v>
      </c>
      <c r="V358" s="17">
        <f t="shared" si="407"/>
        <v>7.419776925783664E-4</v>
      </c>
      <c r="W358" s="17">
        <f t="shared" si="408"/>
        <v>1.1665884328267088E-2</v>
      </c>
      <c r="X358" s="17">
        <f t="shared" si="409"/>
        <v>8.4617296099913589E-3</v>
      </c>
      <c r="Y358" s="17">
        <f t="shared" si="410"/>
        <v>3.0688144155137731E-3</v>
      </c>
      <c r="Z358" s="17">
        <f t="shared" si="411"/>
        <v>1.6038510318651462E-2</v>
      </c>
      <c r="AA358" s="17">
        <f t="shared" si="412"/>
        <v>1.0462208839828584E-2</v>
      </c>
      <c r="AB358" s="17">
        <f t="shared" si="413"/>
        <v>3.4123435292147094E-3</v>
      </c>
      <c r="AC358" s="17">
        <f t="shared" si="414"/>
        <v>2.1941772129065924E-5</v>
      </c>
      <c r="AD358" s="17">
        <f t="shared" si="415"/>
        <v>1.9024665589060118E-3</v>
      </c>
      <c r="AE358" s="17">
        <f t="shared" si="416"/>
        <v>1.379934616230219E-3</v>
      </c>
      <c r="AF358" s="17">
        <f t="shared" si="417"/>
        <v>5.0046071405466315E-4</v>
      </c>
      <c r="AG358" s="17">
        <f t="shared" si="418"/>
        <v>1.210013495645788E-4</v>
      </c>
      <c r="AH358" s="17">
        <f t="shared" si="419"/>
        <v>2.9083422620315956E-3</v>
      </c>
      <c r="AI358" s="17">
        <f t="shared" si="420"/>
        <v>1.8971639833463294E-3</v>
      </c>
      <c r="AJ358" s="17">
        <f t="shared" si="421"/>
        <v>6.1877709970632917E-4</v>
      </c>
      <c r="AK358" s="17">
        <f t="shared" si="422"/>
        <v>1.3454647831606041E-4</v>
      </c>
      <c r="AL358" s="17">
        <f t="shared" si="423"/>
        <v>4.1527188235827406E-7</v>
      </c>
      <c r="AM358" s="17">
        <f t="shared" si="424"/>
        <v>2.4820263297044531E-4</v>
      </c>
      <c r="AN358" s="17">
        <f t="shared" si="425"/>
        <v>1.8003123548849834E-4</v>
      </c>
      <c r="AO358" s="17">
        <f t="shared" si="426"/>
        <v>6.5291905576550646E-5</v>
      </c>
      <c r="AP358" s="17">
        <f t="shared" si="427"/>
        <v>1.5786271466540623E-5</v>
      </c>
      <c r="AQ358" s="17">
        <f t="shared" si="428"/>
        <v>2.8626025456149672E-6</v>
      </c>
      <c r="AR358" s="17">
        <f t="shared" si="429"/>
        <v>4.219072492428467E-4</v>
      </c>
      <c r="AS358" s="17">
        <f t="shared" si="430"/>
        <v>2.7521768948099001E-4</v>
      </c>
      <c r="AT358" s="17">
        <f t="shared" si="431"/>
        <v>8.9764725231891525E-5</v>
      </c>
      <c r="AU358" s="17">
        <f t="shared" si="432"/>
        <v>1.9518381760882542E-5</v>
      </c>
      <c r="AV358" s="17">
        <f t="shared" si="433"/>
        <v>3.1830478975404014E-6</v>
      </c>
      <c r="AW358" s="17">
        <f t="shared" si="434"/>
        <v>5.4579664324169369E-9</v>
      </c>
      <c r="AX358" s="17">
        <f t="shared" si="435"/>
        <v>2.6984507176167503E-5</v>
      </c>
      <c r="AY358" s="17">
        <f t="shared" si="436"/>
        <v>1.9572935660808067E-5</v>
      </c>
      <c r="AZ358" s="17">
        <f t="shared" si="437"/>
        <v>7.0985141192514112E-6</v>
      </c>
      <c r="BA358" s="17">
        <f t="shared" si="438"/>
        <v>1.7162781497346882E-6</v>
      </c>
      <c r="BB358" s="17">
        <f t="shared" si="439"/>
        <v>3.1122119056593768E-7</v>
      </c>
      <c r="BC358" s="17">
        <f t="shared" si="440"/>
        <v>4.5148220046850893E-8</v>
      </c>
      <c r="BD358" s="17">
        <f t="shared" si="441"/>
        <v>5.1004349707944726E-5</v>
      </c>
      <c r="BE358" s="17">
        <f t="shared" si="442"/>
        <v>3.327105496597236E-5</v>
      </c>
      <c r="BF358" s="17">
        <f t="shared" si="443"/>
        <v>1.0851653877437117E-5</v>
      </c>
      <c r="BG358" s="17">
        <f t="shared" si="444"/>
        <v>2.3595763544043958E-6</v>
      </c>
      <c r="BH358" s="17">
        <f t="shared" si="445"/>
        <v>3.8479852715173844E-7</v>
      </c>
      <c r="BI358" s="17">
        <f t="shared" si="446"/>
        <v>5.0202200482899154E-8</v>
      </c>
      <c r="BJ358" s="18">
        <f t="shared" si="447"/>
        <v>0.28472882245178593</v>
      </c>
      <c r="BK358" s="18">
        <f t="shared" si="448"/>
        <v>0.38637991733115068</v>
      </c>
      <c r="BL358" s="18">
        <f t="shared" si="449"/>
        <v>0.31285552010442502</v>
      </c>
      <c r="BM358" s="18">
        <f t="shared" si="450"/>
        <v>0.16111234838423127</v>
      </c>
      <c r="BN358" s="18">
        <f t="shared" si="451"/>
        <v>0.8388708543440877</v>
      </c>
    </row>
    <row r="359" spans="1:66" x14ac:dyDescent="0.25">
      <c r="A359" t="s">
        <v>154</v>
      </c>
      <c r="B359" t="s">
        <v>157</v>
      </c>
      <c r="C359" t="s">
        <v>155</v>
      </c>
      <c r="D359" s="15">
        <v>44349</v>
      </c>
      <c r="E359" s="14">
        <f>VLOOKUP(A359,home!$A$2:$E$405,3,FALSE)</f>
        <v>1.33891213389121</v>
      </c>
      <c r="F359" s="14">
        <f>VLOOKUP(B359,home!$B$2:$E$405,3,FALSE)</f>
        <v>1.31</v>
      </c>
      <c r="G359" s="14">
        <f>VLOOKUP(C359,away!$B$2:$E$405,4,FALSE)</f>
        <v>0.87</v>
      </c>
      <c r="H359" s="14">
        <f>VLOOKUP(A359,away!$A$2:$E$405,3,FALSE)</f>
        <v>1.02928870292887</v>
      </c>
      <c r="I359" s="14">
        <f>VLOOKUP(C359,away!$B$2:$E$405,3,FALSE)</f>
        <v>1.31</v>
      </c>
      <c r="J359" s="14">
        <f>VLOOKUP(B359,home!$B$2:$E$405,4,FALSE)</f>
        <v>0.65</v>
      </c>
      <c r="K359" s="16">
        <f t="shared" si="452"/>
        <v>1.525958158995812</v>
      </c>
      <c r="L359" s="16">
        <f t="shared" si="453"/>
        <v>0.87643933054393275</v>
      </c>
      <c r="M359" s="17">
        <f t="shared" si="398"/>
        <v>9.0500718458506144E-2</v>
      </c>
      <c r="N359" s="17">
        <f t="shared" si="399"/>
        <v>0.13810030972674034</v>
      </c>
      <c r="O359" s="17">
        <f t="shared" si="400"/>
        <v>7.9318389099518063E-2</v>
      </c>
      <c r="P359" s="17">
        <f t="shared" si="401"/>
        <v>0.12103654300481406</v>
      </c>
      <c r="Q359" s="17">
        <f t="shared" si="402"/>
        <v>0.10536764719368408</v>
      </c>
      <c r="R359" s="17">
        <f t="shared" si="403"/>
        <v>3.4758877921102389E-2</v>
      </c>
      <c r="S359" s="17">
        <f t="shared" si="404"/>
        <v>4.0468863098785897E-2</v>
      </c>
      <c r="T359" s="17">
        <f t="shared" si="405"/>
        <v>9.2348350167421767E-2</v>
      </c>
      <c r="U359" s="17">
        <f t="shared" si="406"/>
        <v>5.3040593361245572E-2</v>
      </c>
      <c r="V359" s="17">
        <f t="shared" si="407"/>
        <v>6.0137168856447916E-3</v>
      </c>
      <c r="W359" s="17">
        <f t="shared" si="408"/>
        <v>5.3595540309798129E-2</v>
      </c>
      <c r="X359" s="17">
        <f t="shared" si="409"/>
        <v>4.6973239469259832E-2</v>
      </c>
      <c r="Y359" s="17">
        <f t="shared" si="410"/>
        <v>2.0584597276958959E-2</v>
      </c>
      <c r="Z359" s="17">
        <f t="shared" si="411"/>
        <v>1.0154682565209756E-2</v>
      </c>
      <c r="AA359" s="17">
        <f t="shared" si="412"/>
        <v>1.5495620712394348E-2</v>
      </c>
      <c r="AB359" s="17">
        <f t="shared" si="413"/>
        <v>1.1822834427391328E-2</v>
      </c>
      <c r="AC359" s="17">
        <f t="shared" si="414"/>
        <v>5.0267522377588135E-4</v>
      </c>
      <c r="AD359" s="17">
        <f t="shared" si="415"/>
        <v>2.0446138005381333E-2</v>
      </c>
      <c r="AE359" s="17">
        <f t="shared" si="416"/>
        <v>1.7919799505645276E-2</v>
      </c>
      <c r="AF359" s="17">
        <f t="shared" si="417"/>
        <v>7.8528085411046205E-3</v>
      </c>
      <c r="AG359" s="17">
        <f t="shared" si="418"/>
        <v>2.2941700868851374E-3</v>
      </c>
      <c r="AH359" s="17">
        <f t="shared" si="419"/>
        <v>2.2249907973346458E-3</v>
      </c>
      <c r="AI359" s="17">
        <f t="shared" si="420"/>
        <v>3.3952428608833999E-3</v>
      </c>
      <c r="AJ359" s="17">
        <f t="shared" si="421"/>
        <v>2.5904992726686537E-3</v>
      </c>
      <c r="AK359" s="17">
        <f t="shared" si="422"/>
        <v>1.3176645003338161E-3</v>
      </c>
      <c r="AL359" s="17">
        <f t="shared" si="423"/>
        <v>2.6891309760330617E-5</v>
      </c>
      <c r="AM359" s="17">
        <f t="shared" si="424"/>
        <v>6.2399902218531981E-3</v>
      </c>
      <c r="AN359" s="17">
        <f t="shared" si="425"/>
        <v>5.4689728526417028E-3</v>
      </c>
      <c r="AO359" s="17">
        <f t="shared" si="426"/>
        <v>2.3966114528661178E-3</v>
      </c>
      <c r="AP359" s="17">
        <f t="shared" si="427"/>
        <v>7.0016151244130091E-4</v>
      </c>
      <c r="AQ359" s="17">
        <f t="shared" si="428"/>
        <v>1.5341227180917029E-4</v>
      </c>
      <c r="AR359" s="17">
        <f t="shared" si="429"/>
        <v>3.900138889764777E-4</v>
      </c>
      <c r="AS359" s="17">
        <f t="shared" si="430"/>
        <v>5.9514487600534295E-4</v>
      </c>
      <c r="AT359" s="17">
        <f t="shared" si="431"/>
        <v>4.5408308966245203E-4</v>
      </c>
      <c r="AU359" s="17">
        <f t="shared" si="432"/>
        <v>2.3097059851081517E-4</v>
      </c>
      <c r="AV359" s="17">
        <f t="shared" si="433"/>
        <v>8.8112867321431037E-5</v>
      </c>
      <c r="AW359" s="17">
        <f t="shared" si="434"/>
        <v>9.9901943864872589E-7</v>
      </c>
      <c r="AX359" s="17">
        <f t="shared" si="435"/>
        <v>1.5869939985151641E-3</v>
      </c>
      <c r="AY359" s="17">
        <f t="shared" si="436"/>
        <v>1.3909039576358692E-3</v>
      </c>
      <c r="AZ359" s="17">
        <f t="shared" si="437"/>
        <v>6.0952146674064388E-4</v>
      </c>
      <c r="BA359" s="17">
        <f t="shared" si="438"/>
        <v>1.7806952875410866E-4</v>
      </c>
      <c r="BB359" s="17">
        <f t="shared" si="439"/>
        <v>3.9016784642881139E-5</v>
      </c>
      <c r="BC359" s="17">
        <f t="shared" si="440"/>
        <v>6.8391689224767104E-6</v>
      </c>
      <c r="BD359" s="17">
        <f t="shared" si="441"/>
        <v>5.6970585292896612E-5</v>
      </c>
      <c r="BE359" s="17">
        <f t="shared" si="442"/>
        <v>8.69347294504624E-5</v>
      </c>
      <c r="BF359" s="17">
        <f t="shared" si="443"/>
        <v>6.6329379852513316E-5</v>
      </c>
      <c r="BG359" s="17">
        <f t="shared" si="444"/>
        <v>3.3738619455691706E-5</v>
      </c>
      <c r="BH359" s="17">
        <f t="shared" si="445"/>
        <v>1.2870930407916891E-5</v>
      </c>
      <c r="BI359" s="17">
        <f t="shared" si="446"/>
        <v>3.928100253965613E-6</v>
      </c>
      <c r="BJ359" s="18">
        <f t="shared" si="447"/>
        <v>0.52425309349970206</v>
      </c>
      <c r="BK359" s="18">
        <f t="shared" si="448"/>
        <v>0.25994031193892297</v>
      </c>
      <c r="BL359" s="18">
        <f t="shared" si="449"/>
        <v>0.20598381061806223</v>
      </c>
      <c r="BM359" s="18">
        <f t="shared" si="450"/>
        <v>0.4298595082793345</v>
      </c>
      <c r="BN359" s="18">
        <f t="shared" si="451"/>
        <v>0.56908248540436512</v>
      </c>
    </row>
    <row r="360" spans="1:66" x14ac:dyDescent="0.25">
      <c r="A360" t="s">
        <v>175</v>
      </c>
      <c r="B360" t="s">
        <v>281</v>
      </c>
      <c r="C360" t="s">
        <v>178</v>
      </c>
      <c r="D360" s="15">
        <v>44349</v>
      </c>
      <c r="E360" s="14">
        <f>VLOOKUP(A360,home!$A$2:$E$405,3,FALSE)</f>
        <v>1.18055555555556</v>
      </c>
      <c r="F360" s="14">
        <f>VLOOKUP(B360,home!$B$2:$E$405,3,FALSE)</f>
        <v>0.59</v>
      </c>
      <c r="G360" s="14">
        <f>VLOOKUP(C360,away!$B$2:$E$405,4,FALSE)</f>
        <v>1.61</v>
      </c>
      <c r="H360" s="14">
        <f>VLOOKUP(A360,away!$A$2:$E$405,3,FALSE)</f>
        <v>1.1041666666666701</v>
      </c>
      <c r="I360" s="14">
        <f>VLOOKUP(C360,away!$B$2:$E$405,3,FALSE)</f>
        <v>0.51</v>
      </c>
      <c r="J360" s="14">
        <f>VLOOKUP(B360,home!$B$2:$E$405,4,FALSE)</f>
        <v>1.54</v>
      </c>
      <c r="K360" s="16">
        <f t="shared" si="452"/>
        <v>1.1214097222222266</v>
      </c>
      <c r="L360" s="16">
        <f t="shared" si="453"/>
        <v>0.86721250000000272</v>
      </c>
      <c r="M360" s="17">
        <f t="shared" si="398"/>
        <v>0.13688389116715394</v>
      </c>
      <c r="N360" s="17">
        <f t="shared" si="399"/>
        <v>0.15350292637045557</v>
      </c>
      <c r="O360" s="17">
        <f t="shared" si="400"/>
        <v>0.11870742146879583</v>
      </c>
      <c r="P360" s="17">
        <f t="shared" si="401"/>
        <v>0.1331196565350391</v>
      </c>
      <c r="Q360" s="17">
        <f t="shared" si="402"/>
        <v>8.606983701069576E-2</v>
      </c>
      <c r="R360" s="17">
        <f t="shared" si="403"/>
        <v>5.1472279870254212E-2</v>
      </c>
      <c r="S360" s="17">
        <f t="shared" si="404"/>
        <v>3.2364734091258437E-2</v>
      </c>
      <c r="T360" s="17">
        <f t="shared" si="405"/>
        <v>7.4640838528638218E-2</v>
      </c>
      <c r="U360" s="17">
        <f t="shared" si="406"/>
        <v>5.7721515071446475E-2</v>
      </c>
      <c r="V360" s="17">
        <f t="shared" si="407"/>
        <v>3.4971912240044792E-3</v>
      </c>
      <c r="W360" s="17">
        <f t="shared" si="408"/>
        <v>3.2173184004625544E-2</v>
      </c>
      <c r="X360" s="17">
        <f t="shared" si="409"/>
        <v>2.7900987333611411E-2</v>
      </c>
      <c r="Y360" s="17">
        <f t="shared" si="410"/>
        <v>1.2098042489024782E-2</v>
      </c>
      <c r="Z360" s="17">
        <f t="shared" si="411"/>
        <v>1.4879134835660992E-2</v>
      </c>
      <c r="AA360" s="17">
        <f t="shared" si="412"/>
        <v>1.6685606462965647E-2</v>
      </c>
      <c r="AB360" s="17">
        <f t="shared" si="413"/>
        <v>9.3557006543718499E-3</v>
      </c>
      <c r="AC360" s="17">
        <f t="shared" si="414"/>
        <v>2.125637696514703E-4</v>
      </c>
      <c r="AD360" s="17">
        <f t="shared" si="415"/>
        <v>9.0198303344079314E-3</v>
      </c>
      <c r="AE360" s="17">
        <f t="shared" si="416"/>
        <v>7.8221096138777618E-3</v>
      </c>
      <c r="AF360" s="17">
        <f t="shared" si="417"/>
        <v>3.3917156167624948E-3</v>
      </c>
      <c r="AG360" s="17">
        <f t="shared" si="418"/>
        <v>9.8044605976721814E-4</v>
      </c>
      <c r="AH360" s="17">
        <f t="shared" si="419"/>
        <v>3.225842929667674E-3</v>
      </c>
      <c r="AI360" s="17">
        <f t="shared" si="420"/>
        <v>3.6174916236911595E-3</v>
      </c>
      <c r="AJ360" s="17">
        <f t="shared" si="421"/>
        <v>2.028345138432368E-3</v>
      </c>
      <c r="AK360" s="17">
        <f t="shared" si="422"/>
        <v>7.582019860867484E-4</v>
      </c>
      <c r="AL360" s="17">
        <f t="shared" si="423"/>
        <v>8.268735135018363E-6</v>
      </c>
      <c r="AM360" s="17">
        <f t="shared" si="424"/>
        <v>2.0229850859600006E-3</v>
      </c>
      <c r="AN360" s="17">
        <f t="shared" si="425"/>
        <v>1.7543579538580921E-3</v>
      </c>
      <c r="AO360" s="17">
        <f t="shared" si="426"/>
        <v>7.6070057353008281E-4</v>
      </c>
      <c r="AP360" s="17">
        <f t="shared" si="427"/>
        <v>2.1989634870748636E-4</v>
      </c>
      <c r="AQ360" s="17">
        <f t="shared" si="428"/>
        <v>4.7674215575872892E-5</v>
      </c>
      <c r="AR360" s="17">
        <f t="shared" si="429"/>
        <v>5.5949826232888752E-4</v>
      </c>
      <c r="AS360" s="17">
        <f t="shared" si="430"/>
        <v>6.2742679094205615E-4</v>
      </c>
      <c r="AT360" s="17">
        <f t="shared" si="431"/>
        <v>3.518012516725572E-4</v>
      </c>
      <c r="AU360" s="17">
        <f t="shared" si="432"/>
        <v>1.315044479718513E-4</v>
      </c>
      <c r="AV360" s="17">
        <f t="shared" si="433"/>
        <v>3.6867591617775269E-5</v>
      </c>
      <c r="AW360" s="17">
        <f t="shared" si="434"/>
        <v>2.2337081363209869E-7</v>
      </c>
      <c r="AX360" s="17">
        <f t="shared" si="435"/>
        <v>3.7809919055101828E-4</v>
      </c>
      <c r="AY360" s="17">
        <f t="shared" si="436"/>
        <v>3.2789234428572589E-4</v>
      </c>
      <c r="AZ360" s="17">
        <f t="shared" si="437"/>
        <v>1.42176169809443E-4</v>
      </c>
      <c r="BA360" s="17">
        <f t="shared" si="438"/>
        <v>4.1098983886957331E-5</v>
      </c>
      <c r="BB360" s="17">
        <f t="shared" si="439"/>
        <v>8.9103881410170223E-6</v>
      </c>
      <c r="BC360" s="17">
        <f t="shared" si="440"/>
        <v>1.5454399951483502E-6</v>
      </c>
      <c r="BD360" s="17">
        <f t="shared" si="441"/>
        <v>8.0867314469981939E-5</v>
      </c>
      <c r="BE360" s="17">
        <f t="shared" si="442"/>
        <v>9.0685392656639872E-5</v>
      </c>
      <c r="BF360" s="17">
        <f t="shared" si="443"/>
        <v>5.0847740494348053E-5</v>
      </c>
      <c r="BG360" s="17">
        <f t="shared" si="444"/>
        <v>1.9007050181131565E-5</v>
      </c>
      <c r="BH360" s="17">
        <f t="shared" si="445"/>
        <v>5.3286727159716693E-6</v>
      </c>
      <c r="BI360" s="17">
        <f t="shared" si="446"/>
        <v>1.1951250780461884E-6</v>
      </c>
      <c r="BJ360" s="18">
        <f t="shared" si="447"/>
        <v>0.41330525405616747</v>
      </c>
      <c r="BK360" s="18">
        <f t="shared" si="448"/>
        <v>0.30641419786652818</v>
      </c>
      <c r="BL360" s="18">
        <f t="shared" si="449"/>
        <v>0.26552743484584118</v>
      </c>
      <c r="BM360" s="18">
        <f t="shared" si="450"/>
        <v>0.32004234020833139</v>
      </c>
      <c r="BN360" s="18">
        <f t="shared" si="451"/>
        <v>0.67975601242239447</v>
      </c>
    </row>
    <row r="361" spans="1:66" x14ac:dyDescent="0.25">
      <c r="A361" t="s">
        <v>175</v>
      </c>
      <c r="B361" t="s">
        <v>285</v>
      </c>
      <c r="C361" t="s">
        <v>283</v>
      </c>
      <c r="D361" s="15">
        <v>44349</v>
      </c>
      <c r="E361" s="14">
        <f>VLOOKUP(A361,home!$A$2:$E$405,3,FALSE)</f>
        <v>1.18055555555556</v>
      </c>
      <c r="F361" s="14">
        <f>VLOOKUP(B361,home!$B$2:$E$405,3,FALSE)</f>
        <v>1.08</v>
      </c>
      <c r="G361" s="14">
        <f>VLOOKUP(C361,away!$B$2:$E$405,4,FALSE)</f>
        <v>0.77</v>
      </c>
      <c r="H361" s="14">
        <f>VLOOKUP(A361,away!$A$2:$E$405,3,FALSE)</f>
        <v>1.1041666666666701</v>
      </c>
      <c r="I361" s="14">
        <f>VLOOKUP(C361,away!$B$2:$E$405,3,FALSE)</f>
        <v>1.1599999999999999</v>
      </c>
      <c r="J361" s="14">
        <f>VLOOKUP(B361,home!$B$2:$E$405,4,FALSE)</f>
        <v>1.23</v>
      </c>
      <c r="K361" s="16">
        <f t="shared" si="452"/>
        <v>0.98175000000000368</v>
      </c>
      <c r="L361" s="16">
        <f t="shared" si="453"/>
        <v>1.5754250000000047</v>
      </c>
      <c r="M361" s="17">
        <f t="shared" si="398"/>
        <v>7.7523435095804769E-2</v>
      </c>
      <c r="N361" s="17">
        <f t="shared" si="399"/>
        <v>7.6108632405306603E-2</v>
      </c>
      <c r="O361" s="17">
        <f t="shared" si="400"/>
        <v>0.12213235773580858</v>
      </c>
      <c r="P361" s="17">
        <f t="shared" si="401"/>
        <v>0.11990344220713051</v>
      </c>
      <c r="Q361" s="17">
        <f t="shared" si="402"/>
        <v>3.735982493195502E-2</v>
      </c>
      <c r="R361" s="17">
        <f t="shared" si="403"/>
        <v>9.620518484296843E-2</v>
      </c>
      <c r="S361" s="17">
        <f t="shared" si="404"/>
        <v>4.636286896778876E-2</v>
      </c>
      <c r="T361" s="17">
        <f t="shared" si="405"/>
        <v>5.885760219342541E-2</v>
      </c>
      <c r="U361" s="17">
        <f t="shared" si="406"/>
        <v>9.4449440219584596E-2</v>
      </c>
      <c r="V361" s="17">
        <f t="shared" si="407"/>
        <v>7.9675800585204213E-3</v>
      </c>
      <c r="W361" s="17">
        <f t="shared" si="408"/>
        <v>1.2226002708982327E-2</v>
      </c>
      <c r="X361" s="17">
        <f t="shared" si="409"/>
        <v>1.9261150317798539E-2</v>
      </c>
      <c r="Y361" s="17">
        <f t="shared" si="410"/>
        <v>1.5172248869708931E-2</v>
      </c>
      <c r="Z361" s="17">
        <f t="shared" si="411"/>
        <v>5.0521351110411332E-2</v>
      </c>
      <c r="AA361" s="17">
        <f t="shared" si="412"/>
        <v>4.9599336452646504E-2</v>
      </c>
      <c r="AB361" s="17">
        <f t="shared" si="413"/>
        <v>2.4347074281192944E-2</v>
      </c>
      <c r="AC361" s="17">
        <f t="shared" si="414"/>
        <v>7.7020280536529355E-4</v>
      </c>
      <c r="AD361" s="17">
        <f t="shared" si="415"/>
        <v>3.0007195398858606E-3</v>
      </c>
      <c r="AE361" s="17">
        <f t="shared" si="416"/>
        <v>4.7274085811246959E-3</v>
      </c>
      <c r="AF361" s="17">
        <f t="shared" si="417"/>
        <v>3.7238388319591987E-3</v>
      </c>
      <c r="AG361" s="17">
        <f t="shared" si="418"/>
        <v>1.9555429306131128E-3</v>
      </c>
      <c r="AH361" s="17">
        <f t="shared" si="419"/>
        <v>1.9898149893280013E-2</v>
      </c>
      <c r="AI361" s="17">
        <f t="shared" si="420"/>
        <v>1.9535008657727723E-2</v>
      </c>
      <c r="AJ361" s="17">
        <f t="shared" si="421"/>
        <v>9.5892473748621313E-3</v>
      </c>
      <c r="AK361" s="17">
        <f t="shared" si="422"/>
        <v>3.1380812034236447E-3</v>
      </c>
      <c r="AL361" s="17">
        <f t="shared" si="423"/>
        <v>4.7650090554815904E-5</v>
      </c>
      <c r="AM361" s="17">
        <f t="shared" si="424"/>
        <v>5.8919128165659126E-4</v>
      </c>
      <c r="AN361" s="17">
        <f t="shared" si="425"/>
        <v>9.2822667490383799E-4</v>
      </c>
      <c r="AO361" s="17">
        <f t="shared" si="426"/>
        <v>7.3117575465519178E-4</v>
      </c>
      <c r="AP361" s="17">
        <f t="shared" si="427"/>
        <v>3.8397085442588635E-4</v>
      </c>
      <c r="AQ361" s="17">
        <f t="shared" si="428"/>
        <v>1.5122932083347604E-4</v>
      </c>
      <c r="AR361" s="17">
        <f t="shared" si="429"/>
        <v>6.2696085591241466E-3</v>
      </c>
      <c r="AS361" s="17">
        <f t="shared" si="430"/>
        <v>6.1551882029201536E-3</v>
      </c>
      <c r="AT361" s="17">
        <f t="shared" si="431"/>
        <v>3.0214280091084415E-3</v>
      </c>
      <c r="AU361" s="17">
        <f t="shared" si="432"/>
        <v>9.8876231598074137E-4</v>
      </c>
      <c r="AV361" s="17">
        <f t="shared" si="433"/>
        <v>2.4267935092852405E-4</v>
      </c>
      <c r="AW361" s="17">
        <f t="shared" si="434"/>
        <v>2.0471981121089272E-6</v>
      </c>
      <c r="AX361" s="17">
        <f t="shared" si="435"/>
        <v>9.6406423461060039E-5</v>
      </c>
      <c r="AY361" s="17">
        <f t="shared" si="436"/>
        <v>1.5188108968114096E-4</v>
      </c>
      <c r="AZ361" s="17">
        <f t="shared" si="437"/>
        <v>1.1963863285545613E-4</v>
      </c>
      <c r="BA361" s="17">
        <f t="shared" si="438"/>
        <v>6.2827231055435852E-5</v>
      </c>
      <c r="BB361" s="17">
        <f t="shared" si="439"/>
        <v>2.4744897621377593E-5</v>
      </c>
      <c r="BC361" s="17">
        <f t="shared" si="440"/>
        <v>7.7967460670317753E-6</v>
      </c>
      <c r="BD361" s="17">
        <f t="shared" si="441"/>
        <v>1.64621634404303E-3</v>
      </c>
      <c r="BE361" s="17">
        <f t="shared" si="442"/>
        <v>1.6161728957642507E-3</v>
      </c>
      <c r="BF361" s="17">
        <f t="shared" si="443"/>
        <v>7.9333887020827944E-4</v>
      </c>
      <c r="BG361" s="17">
        <f t="shared" si="444"/>
        <v>2.5962014527566049E-4</v>
      </c>
      <c r="BH361" s="17">
        <f t="shared" si="445"/>
        <v>6.372051940609514E-5</v>
      </c>
      <c r="BI361" s="17">
        <f t="shared" si="446"/>
        <v>1.2511523985386835E-5</v>
      </c>
      <c r="BJ361" s="18">
        <f t="shared" si="447"/>
        <v>0.23564006021797623</v>
      </c>
      <c r="BK361" s="18">
        <f t="shared" si="448"/>
        <v>0.25272706031484565</v>
      </c>
      <c r="BL361" s="18">
        <f t="shared" si="449"/>
        <v>0.4599631273982393</v>
      </c>
      <c r="BM361" s="18">
        <f t="shared" si="450"/>
        <v>0.4694688879309295</v>
      </c>
      <c r="BN361" s="18">
        <f t="shared" si="451"/>
        <v>0.52923287721897383</v>
      </c>
    </row>
    <row r="362" spans="1:66" x14ac:dyDescent="0.25">
      <c r="A362" t="s">
        <v>24</v>
      </c>
      <c r="B362" t="s">
        <v>292</v>
      </c>
      <c r="C362" t="s">
        <v>182</v>
      </c>
      <c r="D362" s="15">
        <v>44349</v>
      </c>
      <c r="E362" s="14">
        <f>VLOOKUP(A362,home!$A$2:$E$405,3,FALSE)</f>
        <v>1.6</v>
      </c>
      <c r="F362" s="14">
        <f>VLOOKUP(B362,home!$B$2:$E$405,3,FALSE)</f>
        <v>1.48</v>
      </c>
      <c r="G362" s="14">
        <f>VLOOKUP(C362,away!$B$2:$E$405,4,FALSE)</f>
        <v>1.25</v>
      </c>
      <c r="H362" s="14">
        <f>VLOOKUP(A362,away!$A$2:$E$405,3,FALSE)</f>
        <v>1.44761904761905</v>
      </c>
      <c r="I362" s="14">
        <f>VLOOKUP(C362,away!$B$2:$E$405,3,FALSE)</f>
        <v>1.02</v>
      </c>
      <c r="J362" s="14">
        <f>VLOOKUP(B362,home!$B$2:$E$405,4,FALSE)</f>
        <v>1</v>
      </c>
      <c r="K362" s="16">
        <f t="shared" si="452"/>
        <v>2.96</v>
      </c>
      <c r="L362" s="16">
        <f t="shared" si="453"/>
        <v>1.4765714285714311</v>
      </c>
      <c r="M362" s="17">
        <f t="shared" si="398"/>
        <v>1.1836451148067681E-2</v>
      </c>
      <c r="N362" s="17">
        <f t="shared" si="399"/>
        <v>3.5035895398280337E-2</v>
      </c>
      <c r="O362" s="17">
        <f t="shared" si="400"/>
        <v>1.7477365580918249E-2</v>
      </c>
      <c r="P362" s="17">
        <f t="shared" si="401"/>
        <v>5.1733002119518021E-2</v>
      </c>
      <c r="Q362" s="17">
        <f t="shared" si="402"/>
        <v>5.1853125189454896E-2</v>
      </c>
      <c r="R362" s="17">
        <f t="shared" si="403"/>
        <v>1.2903289331740812E-2</v>
      </c>
      <c r="S362" s="17">
        <f t="shared" si="404"/>
        <v>5.6526729904490154E-2</v>
      </c>
      <c r="T362" s="17">
        <f t="shared" si="405"/>
        <v>7.6564843136886676E-2</v>
      </c>
      <c r="U362" s="17">
        <f t="shared" si="406"/>
        <v>3.8193736421952805E-2</v>
      </c>
      <c r="V362" s="17">
        <f t="shared" si="407"/>
        <v>2.7450959201059062E-2</v>
      </c>
      <c r="W362" s="17">
        <f t="shared" si="408"/>
        <v>5.1161750186928839E-2</v>
      </c>
      <c r="X362" s="17">
        <f t="shared" si="409"/>
        <v>7.5543978561728203E-2</v>
      </c>
      <c r="Y362" s="17">
        <f t="shared" si="410"/>
        <v>5.5773040172430295E-2</v>
      </c>
      <c r="Z362" s="17">
        <f t="shared" si="411"/>
        <v>6.3508761206130101E-3</v>
      </c>
      <c r="AA362" s="17">
        <f t="shared" si="412"/>
        <v>1.8798593317014511E-2</v>
      </c>
      <c r="AB362" s="17">
        <f t="shared" si="413"/>
        <v>2.7821918109181477E-2</v>
      </c>
      <c r="AC362" s="17">
        <f t="shared" si="414"/>
        <v>7.4986608779853137E-3</v>
      </c>
      <c r="AD362" s="17">
        <f t="shared" si="415"/>
        <v>3.7859695138327341E-2</v>
      </c>
      <c r="AE362" s="17">
        <f t="shared" si="416"/>
        <v>5.5902544135678862E-2</v>
      </c>
      <c r="AF362" s="17">
        <f t="shared" si="417"/>
        <v>4.1272049727598417E-2</v>
      </c>
      <c r="AG362" s="17">
        <f t="shared" si="418"/>
        <v>2.0313709808783702E-2</v>
      </c>
      <c r="AH362" s="17">
        <f t="shared" si="419"/>
        <v>2.3443805565234359E-3</v>
      </c>
      <c r="AI362" s="17">
        <f t="shared" si="420"/>
        <v>6.9393664473093699E-3</v>
      </c>
      <c r="AJ362" s="17">
        <f t="shared" si="421"/>
        <v>1.0270262342017869E-2</v>
      </c>
      <c r="AK362" s="17">
        <f t="shared" si="422"/>
        <v>1.0133325510790965E-2</v>
      </c>
      <c r="AL362" s="17">
        <f t="shared" si="423"/>
        <v>1.3109613151495705E-3</v>
      </c>
      <c r="AM362" s="17">
        <f t="shared" si="424"/>
        <v>2.2412939521889778E-2</v>
      </c>
      <c r="AN362" s="17">
        <f t="shared" si="425"/>
        <v>3.3094306128321878E-2</v>
      </c>
      <c r="AO362" s="17">
        <f t="shared" si="426"/>
        <v>2.4433053438738254E-2</v>
      </c>
      <c r="AP362" s="17">
        <f t="shared" si="427"/>
        <v>1.2025716206799949E-2</v>
      </c>
      <c r="AQ362" s="17">
        <f t="shared" si="428"/>
        <v>4.4392072397673047E-3</v>
      </c>
      <c r="AR362" s="17">
        <f t="shared" si="429"/>
        <v>6.9232906949217969E-4</v>
      </c>
      <c r="AS362" s="17">
        <f t="shared" si="430"/>
        <v>2.0492940456968518E-3</v>
      </c>
      <c r="AT362" s="17">
        <f t="shared" si="431"/>
        <v>3.0329551876313414E-3</v>
      </c>
      <c r="AU362" s="17">
        <f t="shared" si="432"/>
        <v>2.9925157851295901E-3</v>
      </c>
      <c r="AV362" s="17">
        <f t="shared" si="433"/>
        <v>2.2144616809958969E-3</v>
      </c>
      <c r="AW362" s="17">
        <f t="shared" si="434"/>
        <v>1.5915985957945416E-4</v>
      </c>
      <c r="AX362" s="17">
        <f t="shared" si="435"/>
        <v>1.105705016413229E-2</v>
      </c>
      <c r="AY362" s="17">
        <f t="shared" si="436"/>
        <v>1.6326524356638793E-2</v>
      </c>
      <c r="AZ362" s="17">
        <f t="shared" si="437"/>
        <v>1.2053639696444204E-2</v>
      </c>
      <c r="BA362" s="17">
        <f t="shared" si="438"/>
        <v>5.9326866620213079E-3</v>
      </c>
      <c r="BB362" s="17">
        <f t="shared" si="439"/>
        <v>2.1900089049518702E-3</v>
      </c>
      <c r="BC362" s="17">
        <f t="shared" si="440"/>
        <v>6.4674091547378806E-4</v>
      </c>
      <c r="BD362" s="17">
        <f t="shared" si="441"/>
        <v>1.7037888719693265E-4</v>
      </c>
      <c r="BE362" s="17">
        <f t="shared" si="442"/>
        <v>5.043215061029206E-4</v>
      </c>
      <c r="BF362" s="17">
        <f t="shared" si="443"/>
        <v>7.4639582903232257E-4</v>
      </c>
      <c r="BG362" s="17">
        <f t="shared" si="444"/>
        <v>7.3644388464522506E-4</v>
      </c>
      <c r="BH362" s="17">
        <f t="shared" si="445"/>
        <v>5.4496847463746654E-4</v>
      </c>
      <c r="BI362" s="17">
        <f t="shared" si="446"/>
        <v>3.2262133698538007E-4</v>
      </c>
      <c r="BJ362" s="18">
        <f t="shared" si="447"/>
        <v>0.64589250469127701</v>
      </c>
      <c r="BK362" s="18">
        <f t="shared" si="448"/>
        <v>0.17268328892290857</v>
      </c>
      <c r="BL362" s="18">
        <f t="shared" si="449"/>
        <v>0.15888892330499557</v>
      </c>
      <c r="BM362" s="18">
        <f t="shared" si="450"/>
        <v>0.78680909977475499</v>
      </c>
      <c r="BN362" s="18">
        <f t="shared" si="451"/>
        <v>0.18083912876798</v>
      </c>
    </row>
    <row r="363" spans="1:66" x14ac:dyDescent="0.25">
      <c r="A363" t="s">
        <v>24</v>
      </c>
      <c r="B363" t="s">
        <v>290</v>
      </c>
      <c r="C363" t="s">
        <v>183</v>
      </c>
      <c r="D363" s="15">
        <v>44349</v>
      </c>
      <c r="E363" s="14">
        <f>VLOOKUP(A363,home!$A$2:$E$405,3,FALSE)</f>
        <v>1.6</v>
      </c>
      <c r="F363" s="14">
        <f>VLOOKUP(B363,home!$B$2:$E$405,3,FALSE)</f>
        <v>0.87</v>
      </c>
      <c r="G363" s="14">
        <f>VLOOKUP(C363,away!$B$2:$E$405,4,FALSE)</f>
        <v>1.08</v>
      </c>
      <c r="H363" s="14">
        <f>VLOOKUP(A363,away!$A$2:$E$405,3,FALSE)</f>
        <v>1.44761904761905</v>
      </c>
      <c r="I363" s="14">
        <f>VLOOKUP(C363,away!$B$2:$E$405,3,FALSE)</f>
        <v>1.02</v>
      </c>
      <c r="J363" s="14">
        <f>VLOOKUP(B363,home!$B$2:$E$405,4,FALSE)</f>
        <v>0.97</v>
      </c>
      <c r="K363" s="16">
        <f t="shared" si="452"/>
        <v>1.5033600000000003</v>
      </c>
      <c r="L363" s="16">
        <f t="shared" si="453"/>
        <v>1.4322742857142881</v>
      </c>
      <c r="M363" s="17">
        <f t="shared" si="398"/>
        <v>5.3097029935625664E-2</v>
      </c>
      <c r="N363" s="17">
        <f t="shared" si="399"/>
        <v>7.9823950924022211E-2</v>
      </c>
      <c r="O363" s="17">
        <f t="shared" si="400"/>
        <v>7.6049510624598401E-2</v>
      </c>
      <c r="P363" s="17">
        <f t="shared" si="401"/>
        <v>0.11432979229259627</v>
      </c>
      <c r="Q363" s="17">
        <f t="shared" si="402"/>
        <v>6.0002067430569031E-2</v>
      </c>
      <c r="R363" s="17">
        <f t="shared" si="403"/>
        <v>5.4461879254383942E-2</v>
      </c>
      <c r="S363" s="17">
        <f t="shared" si="404"/>
        <v>6.1544409459040071E-2</v>
      </c>
      <c r="T363" s="17">
        <f t="shared" si="405"/>
        <v>8.5939418270498794E-2</v>
      </c>
      <c r="U363" s="17">
        <f t="shared" si="406"/>
        <v>8.187581079587064E-2</v>
      </c>
      <c r="V363" s="17">
        <f t="shared" si="407"/>
        <v>1.4724321280312182E-2</v>
      </c>
      <c r="W363" s="17">
        <f t="shared" si="408"/>
        <v>3.0068236030806765E-2</v>
      </c>
      <c r="X363" s="17">
        <f t="shared" si="409"/>
        <v>4.3065961283712373E-2</v>
      </c>
      <c r="Y363" s="17">
        <f t="shared" si="410"/>
        <v>3.0841134468114172E-2</v>
      </c>
      <c r="Z363" s="17">
        <f t="shared" si="411"/>
        <v>2.6001449735910197E-2</v>
      </c>
      <c r="AA363" s="17">
        <f t="shared" si="412"/>
        <v>3.9089539474977952E-2</v>
      </c>
      <c r="AB363" s="17">
        <f t="shared" si="413"/>
        <v>2.9382825032551439E-2</v>
      </c>
      <c r="AC363" s="17">
        <f t="shared" si="414"/>
        <v>1.9815475033025838E-3</v>
      </c>
      <c r="AD363" s="17">
        <f t="shared" si="415"/>
        <v>1.1300845829818412E-2</v>
      </c>
      <c r="AE363" s="17">
        <f t="shared" si="416"/>
        <v>1.6185910888870454E-2</v>
      </c>
      <c r="AF363" s="17">
        <f t="shared" si="417"/>
        <v>1.1591331978496027E-2</v>
      </c>
      <c r="AG363" s="17">
        <f t="shared" si="418"/>
        <v>5.5339889099925293E-3</v>
      </c>
      <c r="AH363" s="17">
        <f t="shared" si="419"/>
        <v>9.3103019620091772E-3</v>
      </c>
      <c r="AI363" s="17">
        <f t="shared" si="420"/>
        <v>1.3996735557606117E-2</v>
      </c>
      <c r="AJ363" s="17">
        <f t="shared" si="421"/>
        <v>1.052106618394137E-2</v>
      </c>
      <c r="AK363" s="17">
        <f t="shared" si="422"/>
        <v>5.2723166860967011E-3</v>
      </c>
      <c r="AL363" s="17">
        <f t="shared" si="423"/>
        <v>1.7066861535958917E-4</v>
      </c>
      <c r="AM363" s="17">
        <f t="shared" si="424"/>
        <v>3.3978479173431631E-3</v>
      </c>
      <c r="AN363" s="17">
        <f t="shared" si="425"/>
        <v>4.8666501987784591E-3</v>
      </c>
      <c r="AO363" s="17">
        <f t="shared" si="426"/>
        <v>3.4851889686383589E-3</v>
      </c>
      <c r="AP363" s="17">
        <f t="shared" si="427"/>
        <v>1.6639155135452744E-3</v>
      </c>
      <c r="AQ363" s="17">
        <f t="shared" si="428"/>
        <v>5.9579585091299467E-4</v>
      </c>
      <c r="AR363" s="17">
        <f t="shared" si="429"/>
        <v>2.6669812184842057E-3</v>
      </c>
      <c r="AS363" s="17">
        <f t="shared" si="430"/>
        <v>4.0094328846204154E-3</v>
      </c>
      <c r="AT363" s="17">
        <f t="shared" si="431"/>
        <v>3.0138105107114749E-3</v>
      </c>
      <c r="AU363" s="17">
        <f t="shared" si="432"/>
        <v>1.5102807231277349E-3</v>
      </c>
      <c r="AV363" s="17">
        <f t="shared" si="433"/>
        <v>5.6762390698032771E-4</v>
      </c>
      <c r="AW363" s="17">
        <f t="shared" si="434"/>
        <v>1.020799268003817E-5</v>
      </c>
      <c r="AX363" s="17">
        <f t="shared" si="435"/>
        <v>8.5136477416950299E-4</v>
      </c>
      <c r="AY363" s="17">
        <f t="shared" si="436"/>
        <v>1.219387873805931E-3</v>
      </c>
      <c r="AZ363" s="17">
        <f t="shared" si="437"/>
        <v>8.7324894798202738E-4</v>
      </c>
      <c r="BA363" s="17">
        <f t="shared" si="438"/>
        <v>4.1691067107390401E-4</v>
      </c>
      <c r="BB363" s="17">
        <f t="shared" si="439"/>
        <v>1.4928260840475999E-4</v>
      </c>
      <c r="BC363" s="17">
        <f t="shared" si="440"/>
        <v>4.2762728264498668E-5</v>
      </c>
      <c r="BD363" s="17">
        <f t="shared" si="441"/>
        <v>6.3664143661964784E-4</v>
      </c>
      <c r="BE363" s="17">
        <f t="shared" si="442"/>
        <v>9.5710127015651372E-4</v>
      </c>
      <c r="BF363" s="17">
        <f t="shared" si="443"/>
        <v>7.1943388275124852E-4</v>
      </c>
      <c r="BG363" s="17">
        <f t="shared" si="444"/>
        <v>3.6052270732430579E-4</v>
      </c>
      <c r="BH363" s="17">
        <f t="shared" si="445"/>
        <v>1.3549885432076705E-4</v>
      </c>
      <c r="BI363" s="17">
        <f t="shared" si="446"/>
        <v>4.0740711526333688E-5</v>
      </c>
      <c r="BJ363" s="18">
        <f t="shared" si="447"/>
        <v>0.39191520206781966</v>
      </c>
      <c r="BK363" s="18">
        <f t="shared" si="448"/>
        <v>0.24706715696004228</v>
      </c>
      <c r="BL363" s="18">
        <f t="shared" si="449"/>
        <v>0.33457805367865867</v>
      </c>
      <c r="BM363" s="18">
        <f t="shared" si="450"/>
        <v>0.56058845209950936</v>
      </c>
      <c r="BN363" s="18">
        <f t="shared" si="451"/>
        <v>0.43776423046179552</v>
      </c>
    </row>
    <row r="364" spans="1:66" x14ac:dyDescent="0.25">
      <c r="A364" t="s">
        <v>24</v>
      </c>
      <c r="B364" t="s">
        <v>295</v>
      </c>
      <c r="C364" t="s">
        <v>26</v>
      </c>
      <c r="D364" s="15">
        <v>44349</v>
      </c>
      <c r="E364" s="14">
        <f>VLOOKUP(A364,home!$A$2:$E$405,3,FALSE)</f>
        <v>1.6</v>
      </c>
      <c r="F364" s="14">
        <f>VLOOKUP(B364,home!$B$2:$E$405,3,FALSE)</f>
        <v>1.31</v>
      </c>
      <c r="G364" s="14">
        <f>VLOOKUP(C364,away!$B$2:$E$405,4,FALSE)</f>
        <v>1.19</v>
      </c>
      <c r="H364" s="14">
        <f>VLOOKUP(A364,away!$A$2:$E$405,3,FALSE)</f>
        <v>1.44761904761905</v>
      </c>
      <c r="I364" s="14">
        <f>VLOOKUP(C364,away!$B$2:$E$405,3,FALSE)</f>
        <v>1</v>
      </c>
      <c r="J364" s="14">
        <f>VLOOKUP(B364,home!$B$2:$E$405,4,FALSE)</f>
        <v>0.5</v>
      </c>
      <c r="K364" s="16">
        <f t="shared" si="452"/>
        <v>2.49424</v>
      </c>
      <c r="L364" s="16">
        <f t="shared" si="453"/>
        <v>0.72380952380952501</v>
      </c>
      <c r="M364" s="17">
        <f t="shared" si="398"/>
        <v>4.0033065701577768E-2</v>
      </c>
      <c r="N364" s="17">
        <f t="shared" si="399"/>
        <v>9.9852073795503343E-2</v>
      </c>
      <c r="O364" s="17">
        <f t="shared" si="400"/>
        <v>2.8976314222094433E-2</v>
      </c>
      <c r="P364" s="17">
        <f t="shared" si="401"/>
        <v>7.2273881985316826E-2</v>
      </c>
      <c r="Q364" s="17">
        <f t="shared" si="402"/>
        <v>0.12452751827184816</v>
      </c>
      <c r="R364" s="17">
        <f t="shared" si="403"/>
        <v>1.0486666099424667E-2</v>
      </c>
      <c r="S364" s="17">
        <f t="shared" si="404"/>
        <v>3.2619997530076966E-2</v>
      </c>
      <c r="T364" s="17">
        <f t="shared" si="405"/>
        <v>9.0134203701528331E-2</v>
      </c>
      <c r="U364" s="17">
        <f t="shared" si="406"/>
        <v>2.6156262051828985E-2</v>
      </c>
      <c r="V364" s="17">
        <f t="shared" si="407"/>
        <v>6.5434071963977464E-3</v>
      </c>
      <c r="W364" s="17">
        <f t="shared" si="408"/>
        <v>0.10353383905812485</v>
      </c>
      <c r="X364" s="17">
        <f t="shared" si="409"/>
        <v>7.4938778746833357E-2</v>
      </c>
      <c r="Y364" s="17">
        <f t="shared" si="410"/>
        <v>2.7120700879806395E-2</v>
      </c>
      <c r="Z364" s="17">
        <f t="shared" si="411"/>
        <v>2.5301162652580202E-3</v>
      </c>
      <c r="AA364" s="17">
        <f t="shared" si="412"/>
        <v>6.3107171934571639E-3</v>
      </c>
      <c r="AB364" s="17">
        <f t="shared" si="413"/>
        <v>7.8702216263043002E-3</v>
      </c>
      <c r="AC364" s="17">
        <f t="shared" si="414"/>
        <v>7.3832316986980858E-4</v>
      </c>
      <c r="AD364" s="17">
        <f t="shared" si="415"/>
        <v>6.4559560683084327E-2</v>
      </c>
      <c r="AE364" s="17">
        <f t="shared" si="416"/>
        <v>4.6728824875375392E-2</v>
      </c>
      <c r="AF364" s="17">
        <f t="shared" si="417"/>
        <v>1.6911384240612073E-2</v>
      </c>
      <c r="AG364" s="17">
        <f t="shared" si="418"/>
        <v>4.0802069913857776E-3</v>
      </c>
      <c r="AH364" s="17">
        <f t="shared" si="419"/>
        <v>4.5783056228478525E-4</v>
      </c>
      <c r="AI364" s="17">
        <f t="shared" si="420"/>
        <v>1.1419393016732029E-3</v>
      </c>
      <c r="AJ364" s="17">
        <f t="shared" si="421"/>
        <v>1.424135341902685E-3</v>
      </c>
      <c r="AK364" s="17">
        <f t="shared" si="422"/>
        <v>1.1840451117291178E-3</v>
      </c>
      <c r="AL364" s="17">
        <f t="shared" si="423"/>
        <v>5.3317407209303486E-5</v>
      </c>
      <c r="AM364" s="17">
        <f t="shared" si="424"/>
        <v>3.2205407727635242E-2</v>
      </c>
      <c r="AN364" s="17">
        <f t="shared" si="425"/>
        <v>2.3310580831431262E-2</v>
      </c>
      <c r="AO364" s="17">
        <f t="shared" si="426"/>
        <v>8.436210205660849E-3</v>
      </c>
      <c r="AP364" s="17">
        <f t="shared" si="427"/>
        <v>2.0354030972388119E-3</v>
      </c>
      <c r="AQ364" s="17">
        <f t="shared" si="428"/>
        <v>3.683110366432142E-4</v>
      </c>
      <c r="AR364" s="17">
        <f t="shared" si="429"/>
        <v>6.6276424254559517E-5</v>
      </c>
      <c r="AS364" s="17">
        <f t="shared" si="430"/>
        <v>1.6530930843269254E-4</v>
      </c>
      <c r="AT364" s="17">
        <f t="shared" si="431"/>
        <v>2.0616054473257956E-4</v>
      </c>
      <c r="AU364" s="17">
        <f t="shared" si="432"/>
        <v>1.7140462569792978E-4</v>
      </c>
      <c r="AV364" s="17">
        <f t="shared" si="433"/>
        <v>1.0688106840020107E-4</v>
      </c>
      <c r="AW364" s="17">
        <f t="shared" si="434"/>
        <v>2.6738008311078674E-6</v>
      </c>
      <c r="AX364" s="17">
        <f t="shared" si="435"/>
        <v>1.3388002695096162E-2</v>
      </c>
      <c r="AY364" s="17">
        <f t="shared" si="436"/>
        <v>9.6903638554981901E-3</v>
      </c>
      <c r="AZ364" s="17">
        <f t="shared" si="437"/>
        <v>3.5069888238945883E-3</v>
      </c>
      <c r="BA364" s="17">
        <f t="shared" si="438"/>
        <v>8.4613063687615626E-4</v>
      </c>
      <c r="BB364" s="17">
        <f t="shared" si="439"/>
        <v>1.5310935333949518E-4</v>
      </c>
      <c r="BC364" s="17">
        <f t="shared" si="440"/>
        <v>2.216440162628887E-5</v>
      </c>
      <c r="BD364" s="17">
        <f t="shared" si="441"/>
        <v>7.995251179915128E-6</v>
      </c>
      <c r="BE364" s="17">
        <f t="shared" si="442"/>
        <v>1.994207530299151E-5</v>
      </c>
      <c r="BF364" s="17">
        <f t="shared" si="443"/>
        <v>2.4870160951866778E-5</v>
      </c>
      <c r="BG364" s="17">
        <f t="shared" si="444"/>
        <v>2.0677383417528066E-5</v>
      </c>
      <c r="BH364" s="17">
        <f t="shared" si="445"/>
        <v>1.2893589203833798E-5</v>
      </c>
      <c r="BI364" s="17">
        <f t="shared" si="446"/>
        <v>6.431941187154081E-6</v>
      </c>
      <c r="BJ364" s="18">
        <f t="shared" si="447"/>
        <v>0.74634976390904229</v>
      </c>
      <c r="BK364" s="18">
        <f t="shared" si="448"/>
        <v>0.16195235684594658</v>
      </c>
      <c r="BL364" s="18">
        <f t="shared" si="449"/>
        <v>8.4816973883460614E-2</v>
      </c>
      <c r="BM364" s="18">
        <f t="shared" si="450"/>
        <v>0.60981200077327491</v>
      </c>
      <c r="BN364" s="18">
        <f t="shared" si="451"/>
        <v>0.37614952007576519</v>
      </c>
    </row>
    <row r="365" spans="1:66" x14ac:dyDescent="0.25">
      <c r="A365" t="s">
        <v>24</v>
      </c>
      <c r="B365" t="s">
        <v>293</v>
      </c>
      <c r="C365" t="s">
        <v>286</v>
      </c>
      <c r="D365" s="15">
        <v>44349</v>
      </c>
      <c r="E365" s="14">
        <f>VLOOKUP(A365,home!$A$2:$E$405,3,FALSE)</f>
        <v>1.6</v>
      </c>
      <c r="F365" s="14">
        <f>VLOOKUP(B365,home!$B$2:$E$405,3,FALSE)</f>
        <v>0.91</v>
      </c>
      <c r="G365" s="14">
        <f>VLOOKUP(C365,away!$B$2:$E$405,4,FALSE)</f>
        <v>0.8</v>
      </c>
      <c r="H365" s="14">
        <f>VLOOKUP(A365,away!$A$2:$E$405,3,FALSE)</f>
        <v>1.44761904761905</v>
      </c>
      <c r="I365" s="14">
        <f>VLOOKUP(C365,away!$B$2:$E$405,3,FALSE)</f>
        <v>0.97</v>
      </c>
      <c r="J365" s="14">
        <f>VLOOKUP(B365,home!$B$2:$E$405,4,FALSE)</f>
        <v>1.07</v>
      </c>
      <c r="K365" s="16">
        <f t="shared" si="452"/>
        <v>1.1648000000000003</v>
      </c>
      <c r="L365" s="16">
        <f t="shared" si="453"/>
        <v>1.502483809523812</v>
      </c>
      <c r="M365" s="17">
        <f t="shared" si="398"/>
        <v>6.9440583236385939E-2</v>
      </c>
      <c r="N365" s="17">
        <f t="shared" si="399"/>
        <v>8.0884391353742369E-2</v>
      </c>
      <c r="O365" s="17">
        <f t="shared" si="400"/>
        <v>0.10433335203656049</v>
      </c>
      <c r="P365" s="17">
        <f t="shared" si="401"/>
        <v>0.12152748845218568</v>
      </c>
      <c r="Q365" s="17">
        <f t="shared" si="402"/>
        <v>4.7107069524419565E-2</v>
      </c>
      <c r="R365" s="17">
        <f t="shared" si="403"/>
        <v>7.8379586114140226E-2</v>
      </c>
      <c r="S365" s="17">
        <f t="shared" si="404"/>
        <v>5.3171106005909137E-2</v>
      </c>
      <c r="T365" s="17">
        <f t="shared" si="405"/>
        <v>7.0777609274552969E-2</v>
      </c>
      <c r="U365" s="17">
        <f t="shared" si="406"/>
        <v>9.1296541905750553E-2</v>
      </c>
      <c r="V365" s="17">
        <f t="shared" si="407"/>
        <v>1.0339376437561046E-2</v>
      </c>
      <c r="W365" s="17">
        <f t="shared" si="408"/>
        <v>1.8290104860681312E-2</v>
      </c>
      <c r="X365" s="17">
        <f t="shared" si="409"/>
        <v>2.7480586427666445E-2</v>
      </c>
      <c r="Y365" s="17">
        <f t="shared" si="410"/>
        <v>2.0644568091894331E-2</v>
      </c>
      <c r="Z365" s="17">
        <f t="shared" si="411"/>
        <v>3.9254686377891035E-2</v>
      </c>
      <c r="AA365" s="17">
        <f t="shared" si="412"/>
        <v>4.5723858692967481E-2</v>
      </c>
      <c r="AB365" s="17">
        <f t="shared" si="413"/>
        <v>2.6629575302784272E-2</v>
      </c>
      <c r="AC365" s="17">
        <f t="shared" si="414"/>
        <v>1.1309294868149424E-3</v>
      </c>
      <c r="AD365" s="17">
        <f t="shared" si="415"/>
        <v>5.3260785354303968E-3</v>
      </c>
      <c r="AE365" s="17">
        <f t="shared" si="416"/>
        <v>8.0023467677364669E-3</v>
      </c>
      <c r="AF365" s="17">
        <f t="shared" si="417"/>
        <v>6.0116982283596274E-3</v>
      </c>
      <c r="AG365" s="17">
        <f t="shared" si="418"/>
        <v>3.0108264186177753E-3</v>
      </c>
      <c r="AH365" s="17">
        <f t="shared" si="419"/>
        <v>1.474488268267905E-2</v>
      </c>
      <c r="AI365" s="17">
        <f t="shared" si="420"/>
        <v>1.7174839348784561E-2</v>
      </c>
      <c r="AJ365" s="17">
        <f t="shared" si="421"/>
        <v>1.000262643673213E-2</v>
      </c>
      <c r="AK365" s="17">
        <f t="shared" si="422"/>
        <v>3.8836864245018641E-3</v>
      </c>
      <c r="AL365" s="17">
        <f t="shared" si="423"/>
        <v>7.9169277528258364E-5</v>
      </c>
      <c r="AM365" s="17">
        <f t="shared" si="424"/>
        <v>1.2407632556138653E-3</v>
      </c>
      <c r="AN365" s="17">
        <f t="shared" si="425"/>
        <v>1.8642267030118873E-3</v>
      </c>
      <c r="AO365" s="17">
        <f t="shared" si="426"/>
        <v>1.400485219278659E-3</v>
      </c>
      <c r="AP365" s="17">
        <f t="shared" si="427"/>
        <v>7.0140212248119701E-4</v>
      </c>
      <c r="AQ365" s="17">
        <f t="shared" si="428"/>
        <v>2.63461333248409E-4</v>
      </c>
      <c r="AR365" s="17">
        <f t="shared" si="429"/>
        <v>4.4307895008106578E-3</v>
      </c>
      <c r="AS365" s="17">
        <f t="shared" si="430"/>
        <v>5.160983610544255E-3</v>
      </c>
      <c r="AT365" s="17">
        <f t="shared" si="431"/>
        <v>3.0057568547809748E-3</v>
      </c>
      <c r="AU365" s="17">
        <f t="shared" si="432"/>
        <v>1.1670351948162938E-3</v>
      </c>
      <c r="AV365" s="17">
        <f t="shared" si="433"/>
        <v>3.3984064873050464E-4</v>
      </c>
      <c r="AW365" s="17">
        <f t="shared" si="434"/>
        <v>3.8487113779589152E-6</v>
      </c>
      <c r="AX365" s="17">
        <f t="shared" si="435"/>
        <v>2.4087350668983883E-4</v>
      </c>
      <c r="AY365" s="17">
        <f t="shared" si="436"/>
        <v>3.6190854394470837E-4</v>
      </c>
      <c r="AZ365" s="17">
        <f t="shared" si="437"/>
        <v>2.7188086390263081E-4</v>
      </c>
      <c r="BA365" s="17">
        <f t="shared" si="438"/>
        <v>1.3616553204434995E-4</v>
      </c>
      <c r="BB365" s="17">
        <f t="shared" si="439"/>
        <v>5.1146626827957894E-5</v>
      </c>
      <c r="BC365" s="17">
        <f t="shared" si="440"/>
        <v>1.5369395744152585E-5</v>
      </c>
      <c r="BD365" s="17">
        <f t="shared" si="441"/>
        <v>1.1095315813960201E-3</v>
      </c>
      <c r="BE365" s="17">
        <f t="shared" si="442"/>
        <v>1.2923823860100845E-3</v>
      </c>
      <c r="BF365" s="17">
        <f t="shared" si="443"/>
        <v>7.526835016122734E-4</v>
      </c>
      <c r="BG365" s="17">
        <f t="shared" si="444"/>
        <v>2.9224191422599216E-4</v>
      </c>
      <c r="BH365" s="17">
        <f t="shared" si="445"/>
        <v>8.5100845422608895E-5</v>
      </c>
      <c r="BI365" s="17">
        <f t="shared" si="446"/>
        <v>1.9825092949650968E-5</v>
      </c>
      <c r="BJ365" s="18">
        <f t="shared" si="447"/>
        <v>0.2940829625858889</v>
      </c>
      <c r="BK365" s="18">
        <f t="shared" si="448"/>
        <v>0.25605056144032967</v>
      </c>
      <c r="BL365" s="18">
        <f t="shared" si="449"/>
        <v>0.40982512007619998</v>
      </c>
      <c r="BM365" s="18">
        <f t="shared" si="450"/>
        <v>0.49718279993030867</v>
      </c>
      <c r="BN365" s="18">
        <f t="shared" si="451"/>
        <v>0.50167247071743426</v>
      </c>
    </row>
    <row r="366" spans="1:66" x14ac:dyDescent="0.25">
      <c r="A366" t="s">
        <v>27</v>
      </c>
      <c r="B366" t="s">
        <v>191</v>
      </c>
      <c r="C366" t="s">
        <v>186</v>
      </c>
      <c r="D366" s="15">
        <v>44349</v>
      </c>
      <c r="E366" s="14">
        <f>VLOOKUP(A366,home!$A$2:$E$405,3,FALSE)</f>
        <v>1.30952380952381</v>
      </c>
      <c r="F366" s="14">
        <f>VLOOKUP(B366,home!$B$2:$E$405,3,FALSE)</f>
        <v>1.32</v>
      </c>
      <c r="G366" s="14">
        <f>VLOOKUP(C366,away!$B$2:$E$405,4,FALSE)</f>
        <v>0.97</v>
      </c>
      <c r="H366" s="14">
        <f>VLOOKUP(A366,away!$A$2:$E$405,3,FALSE)</f>
        <v>1.0904761904761899</v>
      </c>
      <c r="I366" s="14">
        <f>VLOOKUP(C366,away!$B$2:$E$405,3,FALSE)</f>
        <v>1.18</v>
      </c>
      <c r="J366" s="14">
        <f>VLOOKUP(B366,home!$B$2:$E$405,4,FALSE)</f>
        <v>1.58</v>
      </c>
      <c r="K366" s="16">
        <f t="shared" si="452"/>
        <v>1.6767142857142865</v>
      </c>
      <c r="L366" s="16">
        <f t="shared" si="453"/>
        <v>2.0330838095238084</v>
      </c>
      <c r="M366" s="17">
        <f t="shared" si="398"/>
        <v>2.448246589911408E-2</v>
      </c>
      <c r="N366" s="17">
        <f t="shared" si="399"/>
        <v>4.1050100322557431E-2</v>
      </c>
      <c r="O366" s="17">
        <f t="shared" si="400"/>
        <v>4.9774905036707583E-2</v>
      </c>
      <c r="P366" s="17">
        <f t="shared" si="401"/>
        <v>8.3458294345119574E-2</v>
      </c>
      <c r="Q366" s="17">
        <f t="shared" si="402"/>
        <v>3.4414644820418359E-2</v>
      </c>
      <c r="R366" s="17">
        <f t="shared" si="403"/>
        <v>5.0598276775357637E-2</v>
      </c>
      <c r="S366" s="17">
        <f t="shared" si="404"/>
        <v>7.1125258825017593E-2</v>
      </c>
      <c r="T366" s="17">
        <f t="shared" si="405"/>
        <v>6.9967857194904962E-2</v>
      </c>
      <c r="U366" s="17">
        <f t="shared" si="406"/>
        <v>8.4838853501767522E-2</v>
      </c>
      <c r="V366" s="17">
        <f t="shared" si="407"/>
        <v>2.6939882475944799E-2</v>
      </c>
      <c r="W366" s="17">
        <f t="shared" si="408"/>
        <v>1.9234508869392878E-2</v>
      </c>
      <c r="X366" s="17">
        <f t="shared" si="409"/>
        <v>3.9105368566504754E-2</v>
      </c>
      <c r="Y366" s="17">
        <f t="shared" si="410"/>
        <v>3.9752245849011041E-2</v>
      </c>
      <c r="Z366" s="17">
        <f t="shared" si="411"/>
        <v>3.4290179100594724E-2</v>
      </c>
      <c r="AA366" s="17">
        <f t="shared" si="412"/>
        <v>5.7494833157668623E-2</v>
      </c>
      <c r="AB366" s="17">
        <f t="shared" si="413"/>
        <v>4.8201204055111233E-2</v>
      </c>
      <c r="AC366" s="17">
        <f t="shared" si="414"/>
        <v>5.7397114596351006E-3</v>
      </c>
      <c r="AD366" s="17">
        <f t="shared" si="415"/>
        <v>8.0626939500022966E-3</v>
      </c>
      <c r="AE366" s="17">
        <f t="shared" si="416"/>
        <v>1.6392132530895234E-2</v>
      </c>
      <c r="AF366" s="17">
        <f t="shared" si="417"/>
        <v>1.6663289626065815E-2</v>
      </c>
      <c r="AG366" s="17">
        <f t="shared" si="418"/>
        <v>1.1292621450720151E-2</v>
      </c>
      <c r="AH366" s="17">
        <f t="shared" si="419"/>
        <v>1.74287019887727E-2</v>
      </c>
      <c r="AI366" s="17">
        <f t="shared" si="420"/>
        <v>2.9222953606032175E-2</v>
      </c>
      <c r="AJ366" s="17">
        <f t="shared" si="421"/>
        <v>2.4499271890999996E-2</v>
      </c>
      <c r="AK366" s="17">
        <f t="shared" si="422"/>
        <v>1.3692759723079385E-2</v>
      </c>
      <c r="AL366" s="17">
        <f t="shared" si="423"/>
        <v>7.8264424903639414E-4</v>
      </c>
      <c r="AM366" s="17">
        <f t="shared" si="424"/>
        <v>2.703766825462198E-3</v>
      </c>
      <c r="AN366" s="17">
        <f t="shared" si="425"/>
        <v>5.4969845575747796E-3</v>
      </c>
      <c r="AO366" s="17">
        <f t="shared" si="426"/>
        <v>5.5879151526038407E-3</v>
      </c>
      <c r="AP366" s="17">
        <f t="shared" si="427"/>
        <v>3.7868999419172107E-3</v>
      </c>
      <c r="AQ366" s="17">
        <f t="shared" si="428"/>
        <v>1.924771240049633E-3</v>
      </c>
      <c r="AR366" s="17">
        <f t="shared" si="429"/>
        <v>7.0868023668778316E-3</v>
      </c>
      <c r="AS366" s="17">
        <f t="shared" si="430"/>
        <v>1.1882542768577876E-2</v>
      </c>
      <c r="AT366" s="17">
        <f t="shared" si="431"/>
        <v>9.9618146053427614E-3</v>
      </c>
      <c r="AU366" s="17">
        <f t="shared" si="432"/>
        <v>5.5677056201384779E-3</v>
      </c>
      <c r="AV366" s="17">
        <f t="shared" si="433"/>
        <v>2.3338628879844767E-3</v>
      </c>
      <c r="AW366" s="17">
        <f t="shared" si="434"/>
        <v>7.4109902859496927E-5</v>
      </c>
      <c r="AX366" s="17">
        <f t="shared" si="435"/>
        <v>7.5557407691547232E-4</v>
      </c>
      <c r="AY366" s="17">
        <f t="shared" si="436"/>
        <v>1.5361454226727434E-3</v>
      </c>
      <c r="AZ366" s="17">
        <f t="shared" si="437"/>
        <v>1.5615561939550313E-3</v>
      </c>
      <c r="BA366" s="17">
        <f t="shared" si="438"/>
        <v>1.0582582051971983E-3</v>
      </c>
      <c r="BB366" s="17">
        <f t="shared" si="439"/>
        <v>5.37881905820537E-4</v>
      </c>
      <c r="BC366" s="17">
        <f t="shared" si="440"/>
        <v>2.1871179883190865E-4</v>
      </c>
      <c r="BD366" s="17">
        <f t="shared" si="441"/>
        <v>2.4013438588990537E-3</v>
      </c>
      <c r="BE366" s="17">
        <f t="shared" si="442"/>
        <v>4.0263675531283143E-3</v>
      </c>
      <c r="BF366" s="17">
        <f t="shared" si="443"/>
        <v>3.3755339979333618E-3</v>
      </c>
      <c r="BG366" s="17">
        <f t="shared" si="444"/>
        <v>1.8866020254163754E-3</v>
      </c>
      <c r="BH366" s="17">
        <f t="shared" si="445"/>
        <v>7.9082314186828607E-4</v>
      </c>
      <c r="BI366" s="17">
        <f t="shared" si="446"/>
        <v>2.65196891888802E-4</v>
      </c>
      <c r="BJ366" s="18">
        <f t="shared" si="447"/>
        <v>0.32110392850147346</v>
      </c>
      <c r="BK366" s="18">
        <f t="shared" si="448"/>
        <v>0.21406440267654028</v>
      </c>
      <c r="BL366" s="18">
        <f t="shared" si="449"/>
        <v>0.42533035545355247</v>
      </c>
      <c r="BM366" s="18">
        <f t="shared" si="450"/>
        <v>0.70954814301307301</v>
      </c>
      <c r="BN366" s="18">
        <f t="shared" si="451"/>
        <v>0.28377868719927468</v>
      </c>
    </row>
    <row r="367" spans="1:66" x14ac:dyDescent="0.25">
      <c r="A367" t="s">
        <v>27</v>
      </c>
      <c r="B367" t="s">
        <v>189</v>
      </c>
      <c r="C367" t="s">
        <v>328</v>
      </c>
      <c r="D367" s="15">
        <v>44349</v>
      </c>
      <c r="E367" s="14">
        <f>VLOOKUP(A367,home!$A$2:$E$405,3,FALSE)</f>
        <v>1.30952380952381</v>
      </c>
      <c r="F367" s="14">
        <f>VLOOKUP(B367,home!$B$2:$E$405,3,FALSE)</f>
        <v>0.35</v>
      </c>
      <c r="G367" s="14">
        <f>VLOOKUP(C367,away!$B$2:$E$405,4,FALSE)</f>
        <v>0.83</v>
      </c>
      <c r="H367" s="14">
        <f>VLOOKUP(A367,away!$A$2:$E$405,3,FALSE)</f>
        <v>1.0904761904761899</v>
      </c>
      <c r="I367" s="14">
        <f>VLOOKUP(C367,away!$B$2:$E$405,3,FALSE)</f>
        <v>0.69</v>
      </c>
      <c r="J367" s="14">
        <f>VLOOKUP(B367,home!$B$2:$E$405,4,FALSE)</f>
        <v>0.83</v>
      </c>
      <c r="K367" s="16">
        <f t="shared" si="452"/>
        <v>0.38041666666666679</v>
      </c>
      <c r="L367" s="16">
        <f t="shared" si="453"/>
        <v>0.62451571428571395</v>
      </c>
      <c r="M367" s="17">
        <f t="shared" si="398"/>
        <v>0.36606938723046523</v>
      </c>
      <c r="N367" s="17">
        <f t="shared" si="399"/>
        <v>0.13925889605892283</v>
      </c>
      <c r="O367" s="17">
        <f t="shared" si="400"/>
        <v>0.22861608484436763</v>
      </c>
      <c r="P367" s="17">
        <f t="shared" si="401"/>
        <v>8.6969368942878211E-2</v>
      </c>
      <c r="Q367" s="17">
        <f t="shared" si="402"/>
        <v>2.6488202521207625E-2</v>
      </c>
      <c r="R367" s="17">
        <f t="shared" si="403"/>
        <v>7.13871687618918E-2</v>
      </c>
      <c r="S367" s="17">
        <f t="shared" si="404"/>
        <v>5.1654627497987344E-3</v>
      </c>
      <c r="T367" s="17">
        <f t="shared" si="405"/>
        <v>1.654229871767663E-2</v>
      </c>
      <c r="U367" s="17">
        <f t="shared" si="406"/>
        <v>2.7156868783169679E-2</v>
      </c>
      <c r="V367" s="17">
        <f t="shared" si="407"/>
        <v>1.3635454895789882E-4</v>
      </c>
      <c r="W367" s="17">
        <f t="shared" si="408"/>
        <v>3.3588512363698017E-3</v>
      </c>
      <c r="X367" s="17">
        <f t="shared" si="409"/>
        <v>2.0976553790609405E-3</v>
      </c>
      <c r="Y367" s="17">
        <f t="shared" si="410"/>
        <v>6.5500937368975656E-4</v>
      </c>
      <c r="Z367" s="17">
        <f t="shared" si="411"/>
        <v>1.4860802896722557E-2</v>
      </c>
      <c r="AA367" s="17">
        <f t="shared" si="412"/>
        <v>5.6532971019615406E-3</v>
      </c>
      <c r="AB367" s="17">
        <f t="shared" si="413"/>
        <v>1.0753042196022682E-3</v>
      </c>
      <c r="AC367" s="17">
        <f t="shared" si="414"/>
        <v>2.0246621079608023E-6</v>
      </c>
      <c r="AD367" s="17">
        <f t="shared" si="415"/>
        <v>3.1944074779225308E-4</v>
      </c>
      <c r="AE367" s="17">
        <f t="shared" si="416"/>
        <v>1.9949576677944156E-4</v>
      </c>
      <c r="AF367" s="17">
        <f t="shared" si="417"/>
        <v>6.2294120643619562E-5</v>
      </c>
      <c r="AG367" s="17">
        <f t="shared" si="418"/>
        <v>1.2967885749850173E-5</v>
      </c>
      <c r="AH367" s="17">
        <f t="shared" si="419"/>
        <v>2.3202012339764732E-3</v>
      </c>
      <c r="AI367" s="17">
        <f t="shared" si="420"/>
        <v>8.8264321942521683E-4</v>
      </c>
      <c r="AJ367" s="17">
        <f t="shared" si="421"/>
        <v>1.6788609569483816E-4</v>
      </c>
      <c r="AK367" s="17">
        <f t="shared" si="422"/>
        <v>2.1288889634637127E-5</v>
      </c>
      <c r="AL367" s="17">
        <f t="shared" si="423"/>
        <v>1.9240460086989162E-8</v>
      </c>
      <c r="AM367" s="17">
        <f t="shared" si="424"/>
        <v>2.4304116894527267E-5</v>
      </c>
      <c r="AN367" s="17">
        <f t="shared" si="425"/>
        <v>1.5178302922469187E-5</v>
      </c>
      <c r="AO367" s="17">
        <f t="shared" si="426"/>
        <v>4.7395443456353911E-6</v>
      </c>
      <c r="AP367" s="17">
        <f t="shared" si="427"/>
        <v>9.8663997413443446E-7</v>
      </c>
      <c r="AQ367" s="17">
        <f t="shared" si="428"/>
        <v>1.5404304204735112E-7</v>
      </c>
      <c r="AR367" s="17">
        <f t="shared" si="429"/>
        <v>2.8980042618468259E-4</v>
      </c>
      <c r="AS367" s="17">
        <f t="shared" si="430"/>
        <v>1.1024491212775635E-4</v>
      </c>
      <c r="AT367" s="17">
        <f t="shared" si="431"/>
        <v>2.0969500994300328E-5</v>
      </c>
      <c r="AU367" s="17">
        <f t="shared" si="432"/>
        <v>2.6590492233050291E-6</v>
      </c>
      <c r="AV367" s="17">
        <f t="shared" si="433"/>
        <v>2.5288666050807211E-7</v>
      </c>
      <c r="AW367" s="17">
        <f t="shared" si="434"/>
        <v>1.2697430917520805E-10</v>
      </c>
      <c r="AX367" s="17">
        <f t="shared" si="435"/>
        <v>1.5409485225488473E-6</v>
      </c>
      <c r="AY367" s="17">
        <f t="shared" si="436"/>
        <v>9.6234656723710901E-7</v>
      </c>
      <c r="AZ367" s="17">
        <f t="shared" si="437"/>
        <v>3.0050027691424392E-7</v>
      </c>
      <c r="BA367" s="17">
        <f t="shared" si="438"/>
        <v>6.2555715026717966E-8</v>
      </c>
      <c r="BB367" s="17">
        <f t="shared" si="439"/>
        <v>9.7667567631410826E-9</v>
      </c>
      <c r="BC367" s="17">
        <f t="shared" si="440"/>
        <v>1.2198986152375768E-9</v>
      </c>
      <c r="BD367" s="17">
        <f t="shared" si="441"/>
        <v>3.0164153359838542E-5</v>
      </c>
      <c r="BE367" s="17">
        <f t="shared" si="442"/>
        <v>1.1474946673971915E-5</v>
      </c>
      <c r="BF367" s="17">
        <f t="shared" si="443"/>
        <v>2.1826304819450753E-6</v>
      </c>
      <c r="BG367" s="17">
        <f t="shared" si="444"/>
        <v>2.767696708355354E-7</v>
      </c>
      <c r="BH367" s="17">
        <f t="shared" si="445"/>
        <v>2.6321948903421237E-8</v>
      </c>
      <c r="BI367" s="17">
        <f t="shared" si="446"/>
        <v>2.0026616124019668E-9</v>
      </c>
      <c r="BJ367" s="18">
        <f t="shared" si="447"/>
        <v>0.18904335179280868</v>
      </c>
      <c r="BK367" s="18">
        <f t="shared" si="448"/>
        <v>0.45834357972123535</v>
      </c>
      <c r="BL367" s="18">
        <f t="shared" si="449"/>
        <v>0.33774879674971181</v>
      </c>
      <c r="BM367" s="18">
        <f t="shared" si="450"/>
        <v>8.1206460581152023E-2</v>
      </c>
      <c r="BN367" s="18">
        <f t="shared" si="451"/>
        <v>0.91878910835973326</v>
      </c>
    </row>
    <row r="368" spans="1:66" x14ac:dyDescent="0.25">
      <c r="A368" t="s">
        <v>27</v>
      </c>
      <c r="B368" t="s">
        <v>297</v>
      </c>
      <c r="C368" t="s">
        <v>190</v>
      </c>
      <c r="D368" s="15">
        <v>44349</v>
      </c>
      <c r="E368" s="14">
        <f>VLOOKUP(A368,home!$A$2:$E$405,3,FALSE)</f>
        <v>1.30952380952381</v>
      </c>
      <c r="F368" s="14">
        <f>VLOOKUP(B368,home!$B$2:$E$405,3,FALSE)</f>
        <v>0.76</v>
      </c>
      <c r="G368" s="14">
        <f>VLOOKUP(C368,away!$B$2:$E$405,4,FALSE)</f>
        <v>1.67</v>
      </c>
      <c r="H368" s="14">
        <f>VLOOKUP(A368,away!$A$2:$E$405,3,FALSE)</f>
        <v>1.0904761904761899</v>
      </c>
      <c r="I368" s="14">
        <f>VLOOKUP(C368,away!$B$2:$E$405,3,FALSE)</f>
        <v>1.18</v>
      </c>
      <c r="J368" s="14">
        <f>VLOOKUP(B368,home!$B$2:$E$405,4,FALSE)</f>
        <v>1.25</v>
      </c>
      <c r="K368" s="16">
        <f t="shared" si="452"/>
        <v>1.6620476190476197</v>
      </c>
      <c r="L368" s="16">
        <f t="shared" si="453"/>
        <v>1.6084523809523801</v>
      </c>
      <c r="M368" s="17">
        <f t="shared" si="398"/>
        <v>3.7987428611648423E-2</v>
      </c>
      <c r="N368" s="17">
        <f t="shared" si="399"/>
        <v>6.3136915277731687E-2</v>
      </c>
      <c r="O368" s="17">
        <f t="shared" si="400"/>
        <v>6.1100969996664471E-2</v>
      </c>
      <c r="P368" s="17">
        <f t="shared" si="401"/>
        <v>0.10155272170445623</v>
      </c>
      <c r="Q368" s="17">
        <f t="shared" si="402"/>
        <v>5.2468279855682629E-2</v>
      </c>
      <c r="R368" s="17">
        <f t="shared" si="403"/>
        <v>4.9139000334817454E-2</v>
      </c>
      <c r="S368" s="17">
        <f t="shared" si="404"/>
        <v>6.7870843477020618E-2</v>
      </c>
      <c r="T368" s="17">
        <f t="shared" si="405"/>
        <v>8.4392729658348528E-2</v>
      </c>
      <c r="U368" s="17">
        <f t="shared" si="406"/>
        <v>8.1671358508863534E-2</v>
      </c>
      <c r="V368" s="17">
        <f t="shared" si="407"/>
        <v>2.0160087257437474E-2</v>
      </c>
      <c r="W368" s="17">
        <f t="shared" si="408"/>
        <v>2.9068259869887161E-2</v>
      </c>
      <c r="X368" s="17">
        <f t="shared" si="409"/>
        <v>4.6754911797862529E-2</v>
      </c>
      <c r="Y368" s="17">
        <f t="shared" si="410"/>
        <v>3.7601524601245259E-2</v>
      </c>
      <c r="Z368" s="17">
        <f t="shared" si="411"/>
        <v>2.634591402871898E-2</v>
      </c>
      <c r="AA368" s="17">
        <f t="shared" si="412"/>
        <v>4.3788163683065658E-2</v>
      </c>
      <c r="AB368" s="17">
        <f t="shared" si="413"/>
        <v>3.6389006595953372E-2</v>
      </c>
      <c r="AC368" s="17">
        <f t="shared" si="414"/>
        <v>3.3684033863579221E-3</v>
      </c>
      <c r="AD368" s="17">
        <f t="shared" si="415"/>
        <v>1.2078208026650855E-2</v>
      </c>
      <c r="AE368" s="17">
        <f t="shared" si="416"/>
        <v>1.9427222458104715E-2</v>
      </c>
      <c r="AF368" s="17">
        <f t="shared" si="417"/>
        <v>1.5623881109015041E-2</v>
      </c>
      <c r="AG368" s="17">
        <f t="shared" si="418"/>
        <v>8.3767562565040515E-3</v>
      </c>
      <c r="AH368" s="17">
        <f t="shared" si="419"/>
        <v>1.0594037036964939E-2</v>
      </c>
      <c r="AI368" s="17">
        <f t="shared" si="420"/>
        <v>1.7607794033389874E-2</v>
      </c>
      <c r="AJ368" s="17">
        <f t="shared" si="421"/>
        <v>1.4632496074938267E-2</v>
      </c>
      <c r="AK368" s="17">
        <f t="shared" si="422"/>
        <v>8.1066350873582622E-3</v>
      </c>
      <c r="AL368" s="17">
        <f t="shared" si="423"/>
        <v>3.6019340522381351E-4</v>
      </c>
      <c r="AM368" s="17">
        <f t="shared" si="424"/>
        <v>4.0149113786113813E-3</v>
      </c>
      <c r="AN368" s="17">
        <f t="shared" si="425"/>
        <v>6.4577937662402794E-3</v>
      </c>
      <c r="AO368" s="17">
        <f t="shared" si="426"/>
        <v>5.1935268795043074E-3</v>
      </c>
      <c r="AP368" s="17">
        <f t="shared" si="427"/>
        <v>2.7845135582929628E-3</v>
      </c>
      <c r="AQ368" s="17">
        <f t="shared" si="428"/>
        <v>1.1196893656576252E-3</v>
      </c>
      <c r="AR368" s="17">
        <f t="shared" si="429"/>
        <v>3.4080008192007914E-3</v>
      </c>
      <c r="AS368" s="17">
        <f t="shared" si="430"/>
        <v>5.664259647265012E-3</v>
      </c>
      <c r="AT368" s="17">
        <f t="shared" si="431"/>
        <v>4.707134630202163E-3</v>
      </c>
      <c r="AU368" s="17">
        <f t="shared" si="432"/>
        <v>2.607827301554701E-3</v>
      </c>
      <c r="AV368" s="17">
        <f t="shared" si="433"/>
        <v>1.0835832893590922E-3</v>
      </c>
      <c r="AW368" s="17">
        <f t="shared" si="434"/>
        <v>2.674760658206709E-5</v>
      </c>
      <c r="AX368" s="17">
        <f t="shared" si="435"/>
        <v>1.1121623162513728E-3</v>
      </c>
      <c r="AY368" s="17">
        <f t="shared" si="436"/>
        <v>1.7888601255800346E-3</v>
      </c>
      <c r="AZ368" s="17">
        <f t="shared" si="437"/>
        <v>1.4386481640899901E-3</v>
      </c>
      <c r="BA368" s="17">
        <f t="shared" si="438"/>
        <v>7.71332354961105E-4</v>
      </c>
      <c r="BB368" s="17">
        <f t="shared" si="439"/>
        <v>3.1016284071069892E-4</v>
      </c>
      <c r="BC368" s="17">
        <f t="shared" si="440"/>
        <v>9.9776431924815523E-5</v>
      </c>
      <c r="BD368" s="17">
        <f t="shared" si="441"/>
        <v>9.1360117198852888E-4</v>
      </c>
      <c r="BE368" s="17">
        <f t="shared" si="442"/>
        <v>1.5184486526626491E-3</v>
      </c>
      <c r="BF368" s="17">
        <f t="shared" si="443"/>
        <v>1.2618669839020115E-3</v>
      </c>
      <c r="BG368" s="17">
        <f t="shared" si="444"/>
        <v>6.9909433871637964E-4</v>
      </c>
      <c r="BH368" s="17">
        <f t="shared" si="445"/>
        <v>2.9048202028830717E-4</v>
      </c>
      <c r="BI368" s="17">
        <f t="shared" si="446"/>
        <v>9.6558990039264688E-5</v>
      </c>
      <c r="BJ368" s="18">
        <f t="shared" si="447"/>
        <v>0.39402006609285706</v>
      </c>
      <c r="BK368" s="18">
        <f t="shared" si="448"/>
        <v>0.2330885379677245</v>
      </c>
      <c r="BL368" s="18">
        <f t="shared" si="449"/>
        <v>0.34528031919719471</v>
      </c>
      <c r="BM368" s="18">
        <f t="shared" si="450"/>
        <v>0.63158740898649623</v>
      </c>
      <c r="BN368" s="18">
        <f t="shared" si="451"/>
        <v>0.36538531578100092</v>
      </c>
    </row>
    <row r="369" spans="1:66" x14ac:dyDescent="0.25">
      <c r="A369" t="s">
        <v>27</v>
      </c>
      <c r="B369" t="s">
        <v>31</v>
      </c>
      <c r="C369" t="s">
        <v>193</v>
      </c>
      <c r="D369" s="15">
        <v>44349</v>
      </c>
      <c r="E369" s="14">
        <f>VLOOKUP(A369,home!$A$2:$E$405,3,FALSE)</f>
        <v>1.30952380952381</v>
      </c>
      <c r="F369" s="14">
        <f>VLOOKUP(B369,home!$B$2:$E$405,3,FALSE)</f>
        <v>0.62</v>
      </c>
      <c r="G369" s="14">
        <f>VLOOKUP(C369,away!$B$2:$E$405,4,FALSE)</f>
        <v>0.76</v>
      </c>
      <c r="H369" s="14">
        <f>VLOOKUP(A369,away!$A$2:$E$405,3,FALSE)</f>
        <v>1.0904761904761899</v>
      </c>
      <c r="I369" s="14">
        <f>VLOOKUP(C369,away!$B$2:$E$405,3,FALSE)</f>
        <v>0.83</v>
      </c>
      <c r="J369" s="14">
        <f>VLOOKUP(B369,home!$B$2:$E$405,4,FALSE)</f>
        <v>1</v>
      </c>
      <c r="K369" s="16">
        <f t="shared" si="452"/>
        <v>0.61704761904761918</v>
      </c>
      <c r="L369" s="16">
        <f t="shared" si="453"/>
        <v>0.90509523809523762</v>
      </c>
      <c r="M369" s="17">
        <f t="shared" si="398"/>
        <v>0.21824372040918724</v>
      </c>
      <c r="N369" s="17">
        <f t="shared" si="399"/>
        <v>0.13466676805058328</v>
      </c>
      <c r="O369" s="17">
        <f t="shared" si="400"/>
        <v>0.19753135208654379</v>
      </c>
      <c r="P369" s="17">
        <f t="shared" si="401"/>
        <v>0.1218862504922588</v>
      </c>
      <c r="Q369" s="17">
        <f t="shared" si="402"/>
        <v>4.1547904295225195E-2</v>
      </c>
      <c r="R369" s="17">
        <f t="shared" si="403"/>
        <v>8.9392343074022274E-2</v>
      </c>
      <c r="S369" s="17">
        <f t="shared" si="404"/>
        <v>1.7017967379780181E-2</v>
      </c>
      <c r="T369" s="17">
        <f t="shared" si="405"/>
        <v>3.7604810330444993E-2</v>
      </c>
      <c r="U369" s="17">
        <f t="shared" si="406"/>
        <v>5.5159332454913376E-2</v>
      </c>
      <c r="V369" s="17">
        <f t="shared" si="407"/>
        <v>1.0560345771191207E-3</v>
      </c>
      <c r="W369" s="17">
        <f t="shared" si="408"/>
        <v>8.5456784739290203E-3</v>
      </c>
      <c r="X369" s="17">
        <f t="shared" si="409"/>
        <v>7.7346528930461326E-3</v>
      </c>
      <c r="Y369" s="17">
        <f t="shared" si="410"/>
        <v>3.500298750907804E-3</v>
      </c>
      <c r="Z369" s="17">
        <f t="shared" si="411"/>
        <v>2.696952801282446E-2</v>
      </c>
      <c r="AA369" s="17">
        <f t="shared" si="412"/>
        <v>1.6641483047151399E-2</v>
      </c>
      <c r="AB369" s="17">
        <f t="shared" si="413"/>
        <v>5.1342937458330445E-3</v>
      </c>
      <c r="AC369" s="17">
        <f t="shared" si="414"/>
        <v>3.6861339799919747E-5</v>
      </c>
      <c r="AD369" s="17">
        <f t="shared" si="415"/>
        <v>1.3182726388710983E-3</v>
      </c>
      <c r="AE369" s="17">
        <f t="shared" si="416"/>
        <v>1.1931622879534738E-3</v>
      </c>
      <c r="AF369" s="17">
        <f t="shared" si="417"/>
        <v>5.3996275255075387E-4</v>
      </c>
      <c r="AG369" s="17">
        <f t="shared" si="418"/>
        <v>1.6290590536082819E-4</v>
      </c>
      <c r="AH369" s="17">
        <f t="shared" si="419"/>
        <v>6.1024978445208822E-3</v>
      </c>
      <c r="AI369" s="17">
        <f t="shared" si="420"/>
        <v>3.7655317652048382E-3</v>
      </c>
      <c r="AJ369" s="17">
        <f t="shared" si="421"/>
        <v>1.1617562050839118E-3</v>
      </c>
      <c r="AK369" s="17">
        <f t="shared" si="422"/>
        <v>2.3895296675360847E-4</v>
      </c>
      <c r="AL369" s="17">
        <f t="shared" si="423"/>
        <v>8.2346295928414824E-7</v>
      </c>
      <c r="AM369" s="17">
        <f t="shared" si="424"/>
        <v>1.6268739861420662E-4</v>
      </c>
      <c r="AN369" s="17">
        <f t="shared" si="425"/>
        <v>1.4724758978382018E-4</v>
      </c>
      <c r="AO369" s="17">
        <f t="shared" si="426"/>
        <v>6.6636546167168299E-5</v>
      </c>
      <c r="AP369" s="17">
        <f t="shared" si="427"/>
        <v>2.0104140206339166E-5</v>
      </c>
      <c r="AQ369" s="17">
        <f t="shared" si="428"/>
        <v>4.5490403916891448E-6</v>
      </c>
      <c r="AR369" s="17">
        <f t="shared" si="429"/>
        <v>1.1046683479124606E-3</v>
      </c>
      <c r="AS369" s="17">
        <f t="shared" si="430"/>
        <v>6.8163297391665083E-4</v>
      </c>
      <c r="AT369" s="17">
        <f t="shared" si="431"/>
        <v>2.1030000180980864E-4</v>
      </c>
      <c r="AU369" s="17">
        <f t="shared" si="432"/>
        <v>4.3255038467484147E-5</v>
      </c>
      <c r="AV369" s="17">
        <f t="shared" si="433"/>
        <v>6.6726046245435666E-6</v>
      </c>
      <c r="AW369" s="17">
        <f t="shared" si="434"/>
        <v>1.2774812328852386E-8</v>
      </c>
      <c r="AX369" s="17">
        <f t="shared" si="435"/>
        <v>1.6730978660657851E-5</v>
      </c>
      <c r="AY369" s="17">
        <f t="shared" si="436"/>
        <v>1.5143129114434456E-5</v>
      </c>
      <c r="AZ369" s="17">
        <f t="shared" si="437"/>
        <v>6.8529870256679889E-6</v>
      </c>
      <c r="BA369" s="17">
        <f t="shared" si="438"/>
        <v>2.0675353078868481E-6</v>
      </c>
      <c r="BB369" s="17">
        <f t="shared" si="439"/>
        <v>4.6782909044053914E-7</v>
      </c>
      <c r="BC369" s="17">
        <f t="shared" si="440"/>
        <v>8.4685976400031678E-8</v>
      </c>
      <c r="BD369" s="17">
        <f t="shared" si="441"/>
        <v>1.6663834356168351E-4</v>
      </c>
      <c r="BE369" s="17">
        <f t="shared" si="442"/>
        <v>1.0282379313677597E-4</v>
      </c>
      <c r="BF369" s="17">
        <f t="shared" si="443"/>
        <v>3.1723588368246269E-5</v>
      </c>
      <c r="BG369" s="17">
        <f t="shared" si="444"/>
        <v>6.524988223424369E-6</v>
      </c>
      <c r="BH369" s="17">
        <f t="shared" si="445"/>
        <v>1.0065571118944401E-6</v>
      </c>
      <c r="BI369" s="17">
        <f t="shared" si="446"/>
        <v>1.2421873386598247E-7</v>
      </c>
      <c r="BJ369" s="18">
        <f t="shared" si="447"/>
        <v>0.23725698823921126</v>
      </c>
      <c r="BK369" s="18">
        <f t="shared" si="448"/>
        <v>0.35825680079021893</v>
      </c>
      <c r="BL369" s="18">
        <f t="shared" si="449"/>
        <v>0.37748291364589387</v>
      </c>
      <c r="BM369" s="18">
        <f t="shared" si="450"/>
        <v>0.19668276192602591</v>
      </c>
      <c r="BN369" s="18">
        <f t="shared" si="451"/>
        <v>0.80326833840782053</v>
      </c>
    </row>
    <row r="370" spans="1:66" x14ac:dyDescent="0.25">
      <c r="A370" t="s">
        <v>27</v>
      </c>
      <c r="B370" t="s">
        <v>296</v>
      </c>
      <c r="C370" t="s">
        <v>194</v>
      </c>
      <c r="D370" s="15">
        <v>44349</v>
      </c>
      <c r="E370" s="14">
        <f>VLOOKUP(A370,home!$A$2:$E$405,3,FALSE)</f>
        <v>1.30952380952381</v>
      </c>
      <c r="F370" s="14">
        <f>VLOOKUP(B370,home!$B$2:$E$405,3,FALSE)</f>
        <v>0.69</v>
      </c>
      <c r="G370" s="14">
        <f>VLOOKUP(C370,away!$B$2:$E$405,4,FALSE)</f>
        <v>1.04</v>
      </c>
      <c r="H370" s="14">
        <f>VLOOKUP(A370,away!$A$2:$E$405,3,FALSE)</f>
        <v>1.0904761904761899</v>
      </c>
      <c r="I370" s="14">
        <f>VLOOKUP(C370,away!$B$2:$E$405,3,FALSE)</f>
        <v>0.69</v>
      </c>
      <c r="J370" s="14">
        <f>VLOOKUP(B370,home!$B$2:$E$405,4,FALSE)</f>
        <v>1.42</v>
      </c>
      <c r="K370" s="16">
        <f t="shared" si="452"/>
        <v>0.93971428571428595</v>
      </c>
      <c r="L370" s="16">
        <f t="shared" si="453"/>
        <v>1.0684485714285707</v>
      </c>
      <c r="M370" s="17">
        <f t="shared" si="398"/>
        <v>0.13423505725611903</v>
      </c>
      <c r="N370" s="17">
        <f t="shared" si="399"/>
        <v>0.12614260094725016</v>
      </c>
      <c r="O370" s="17">
        <f t="shared" si="400"/>
        <v>0.14342325516093279</v>
      </c>
      <c r="P370" s="17">
        <f t="shared" si="401"/>
        <v>0.13477688177837374</v>
      </c>
      <c r="Q370" s="17">
        <f t="shared" si="402"/>
        <v>5.9269002073643696E-2</v>
      </c>
      <c r="R370" s="17">
        <f t="shared" si="403"/>
        <v>7.6620186043167005E-2</v>
      </c>
      <c r="S370" s="17">
        <f t="shared" si="404"/>
        <v>3.3830223328402707E-2</v>
      </c>
      <c r="T370" s="17">
        <f t="shared" si="405"/>
        <v>6.3325880595581613E-2</v>
      </c>
      <c r="U370" s="17">
        <f t="shared" si="406"/>
        <v>7.2001083398850377E-2</v>
      </c>
      <c r="V370" s="17">
        <f t="shared" si="407"/>
        <v>3.774086130262757E-3</v>
      </c>
      <c r="W370" s="17">
        <f t="shared" si="408"/>
        <v>1.8565309316210876E-2</v>
      </c>
      <c r="X370" s="17">
        <f t="shared" si="409"/>
        <v>1.983607821703505E-2</v>
      </c>
      <c r="Y370" s="17">
        <f t="shared" si="410"/>
        <v>1.0596914716868243E-2</v>
      </c>
      <c r="Z370" s="17">
        <f t="shared" si="411"/>
        <v>2.7288242773471034E-2</v>
      </c>
      <c r="AA370" s="17">
        <f t="shared" si="412"/>
        <v>2.5643151566270356E-2</v>
      </c>
      <c r="AB370" s="17">
        <f t="shared" si="413"/>
        <v>1.204861792878046E-2</v>
      </c>
      <c r="AC370" s="17">
        <f t="shared" si="414"/>
        <v>2.3683248744649213E-4</v>
      </c>
      <c r="AD370" s="17">
        <f t="shared" si="415"/>
        <v>4.3615215957869694E-3</v>
      </c>
      <c r="AE370" s="17">
        <f t="shared" si="416"/>
        <v>4.6600615182734477E-3</v>
      </c>
      <c r="AF370" s="17">
        <f t="shared" si="417"/>
        <v>2.4895180359842603E-3</v>
      </c>
      <c r="AG370" s="17">
        <f t="shared" si="418"/>
        <v>8.8664066303101481E-4</v>
      </c>
      <c r="AH370" s="17">
        <f t="shared" si="419"/>
        <v>7.2890210020277856E-3</v>
      </c>
      <c r="AI370" s="17">
        <f t="shared" si="420"/>
        <v>6.84959716447697E-3</v>
      </c>
      <c r="AJ370" s="17">
        <f t="shared" si="421"/>
        <v>3.2183321534235369E-3</v>
      </c>
      <c r="AK370" s="17">
        <f t="shared" si="422"/>
        <v>1.0081042335819063E-3</v>
      </c>
      <c r="AL370" s="17">
        <f t="shared" si="423"/>
        <v>9.5115373924866514E-6</v>
      </c>
      <c r="AM370" s="17">
        <f t="shared" si="424"/>
        <v>8.1971683020247725E-4</v>
      </c>
      <c r="AN370" s="17">
        <f t="shared" si="425"/>
        <v>8.7582527620579326E-4</v>
      </c>
      <c r="AO370" s="17">
        <f t="shared" si="426"/>
        <v>4.678871325915565E-4</v>
      </c>
      <c r="AP370" s="17">
        <f t="shared" si="427"/>
        <v>1.6663777946908628E-4</v>
      </c>
      <c r="AQ370" s="17">
        <f t="shared" si="428"/>
        <v>4.451097435494361E-5</v>
      </c>
      <c r="AR370" s="17">
        <f t="shared" si="429"/>
        <v>1.5575888153458878E-3</v>
      </c>
      <c r="AS370" s="17">
        <f t="shared" si="430"/>
        <v>1.4636884610493216E-3</v>
      </c>
      <c r="AT370" s="17">
        <f t="shared" si="431"/>
        <v>6.8772447834160289E-4</v>
      </c>
      <c r="AU370" s="17">
        <f t="shared" si="432"/>
        <v>2.1542150564433644E-4</v>
      </c>
      <c r="AV370" s="17">
        <f t="shared" si="433"/>
        <v>5.0608666576015895E-5</v>
      </c>
      <c r="AW370" s="17">
        <f t="shared" si="434"/>
        <v>2.6527582305613414E-7</v>
      </c>
      <c r="AX370" s="17">
        <f t="shared" si="435"/>
        <v>1.2838326926361654E-4</v>
      </c>
      <c r="AY370" s="17">
        <f t="shared" si="436"/>
        <v>1.3717092064004065E-4</v>
      </c>
      <c r="AZ370" s="17">
        <f t="shared" si="437"/>
        <v>7.3280037099696623E-5</v>
      </c>
      <c r="BA370" s="17">
        <f t="shared" si="438"/>
        <v>2.6098650317801176E-5</v>
      </c>
      <c r="BB370" s="17">
        <f t="shared" si="439"/>
        <v>6.9712664120671199E-6</v>
      </c>
      <c r="BC370" s="17">
        <f t="shared" si="440"/>
        <v>1.4896879278042189E-6</v>
      </c>
      <c r="BD370" s="17">
        <f t="shared" si="441"/>
        <v>2.7736725743823885E-4</v>
      </c>
      <c r="BE370" s="17">
        <f t="shared" si="442"/>
        <v>2.6064597420410508E-4</v>
      </c>
      <c r="BF370" s="17">
        <f t="shared" si="443"/>
        <v>1.224663727367574E-4</v>
      </c>
      <c r="BG370" s="17">
        <f t="shared" si="444"/>
        <v>3.8361133326780498E-5</v>
      </c>
      <c r="BH370" s="17">
        <f t="shared" si="445"/>
        <v>9.012126250841505E-6</v>
      </c>
      <c r="BI370" s="17">
        <f t="shared" si="446"/>
        <v>1.6937647565152987E-6</v>
      </c>
      <c r="BJ370" s="18">
        <f t="shared" si="447"/>
        <v>0.31288149950415012</v>
      </c>
      <c r="BK370" s="18">
        <f t="shared" si="448"/>
        <v>0.30699976343863722</v>
      </c>
      <c r="BL370" s="18">
        <f t="shared" si="449"/>
        <v>0.3527859272071816</v>
      </c>
      <c r="BM370" s="18">
        <f t="shared" si="450"/>
        <v>0.32535154401913657</v>
      </c>
      <c r="BN370" s="18">
        <f t="shared" si="451"/>
        <v>0.67446698325948651</v>
      </c>
    </row>
    <row r="371" spans="1:66" x14ac:dyDescent="0.25">
      <c r="A371" t="s">
        <v>27</v>
      </c>
      <c r="B371" t="s">
        <v>299</v>
      </c>
      <c r="C371" t="s">
        <v>28</v>
      </c>
      <c r="D371" s="15">
        <v>44349</v>
      </c>
      <c r="E371" s="14">
        <f>VLOOKUP(A371,home!$A$2:$E$405,3,FALSE)</f>
        <v>1.30952380952381</v>
      </c>
      <c r="F371" s="14">
        <f>VLOOKUP(B371,home!$B$2:$E$405,3,FALSE)</f>
        <v>1.25</v>
      </c>
      <c r="G371" s="14">
        <f>VLOOKUP(C371,away!$B$2:$E$405,4,FALSE)</f>
        <v>0.62</v>
      </c>
      <c r="H371" s="14">
        <f>VLOOKUP(A371,away!$A$2:$E$405,3,FALSE)</f>
        <v>1.0904761904761899</v>
      </c>
      <c r="I371" s="14">
        <f>VLOOKUP(C371,away!$B$2:$E$405,3,FALSE)</f>
        <v>0.83</v>
      </c>
      <c r="J371" s="14">
        <f>VLOOKUP(B371,home!$B$2:$E$405,4,FALSE)</f>
        <v>0.67</v>
      </c>
      <c r="K371" s="16">
        <f t="shared" si="452"/>
        <v>1.0148809523809528</v>
      </c>
      <c r="L371" s="16">
        <f t="shared" si="453"/>
        <v>0.60641380952380919</v>
      </c>
      <c r="M371" s="17">
        <f t="shared" si="398"/>
        <v>0.1976426331949907</v>
      </c>
      <c r="N371" s="17">
        <f t="shared" si="399"/>
        <v>0.20058374380801147</v>
      </c>
      <c r="O371" s="17">
        <f t="shared" si="400"/>
        <v>0.11985322212009118</v>
      </c>
      <c r="P371" s="17">
        <f t="shared" si="401"/>
        <v>0.121636752211164</v>
      </c>
      <c r="Q371" s="17">
        <f t="shared" si="402"/>
        <v>0.10178431047400584</v>
      </c>
      <c r="R371" s="17">
        <f t="shared" si="403"/>
        <v>3.6340324504773876E-2</v>
      </c>
      <c r="S371" s="17">
        <f t="shared" si="404"/>
        <v>1.8714964541434655E-2</v>
      </c>
      <c r="T371" s="17">
        <f t="shared" si="405"/>
        <v>6.1723411464296031E-2</v>
      </c>
      <c r="U371" s="17">
        <f t="shared" si="406"/>
        <v>3.6881103143237788E-2</v>
      </c>
      <c r="V371" s="17">
        <f t="shared" si="407"/>
        <v>1.2797663404272399E-3</v>
      </c>
      <c r="W371" s="17">
        <f t="shared" si="408"/>
        <v>3.4432985983765887E-2</v>
      </c>
      <c r="X371" s="17">
        <f t="shared" si="409"/>
        <v>2.0880638203695397E-2</v>
      </c>
      <c r="Y371" s="17">
        <f t="shared" si="410"/>
        <v>6.3311536791956563E-3</v>
      </c>
      <c r="Z371" s="17">
        <f t="shared" si="411"/>
        <v>7.3457582074237891E-3</v>
      </c>
      <c r="AA371" s="17">
        <f t="shared" si="412"/>
        <v>7.4550700855104558E-3</v>
      </c>
      <c r="AB371" s="17">
        <f t="shared" si="413"/>
        <v>3.7830043142248002E-3</v>
      </c>
      <c r="AC371" s="17">
        <f t="shared" si="414"/>
        <v>4.9226038280022286E-5</v>
      </c>
      <c r="AD371" s="17">
        <f t="shared" si="415"/>
        <v>8.736345402131078E-3</v>
      </c>
      <c r="AE371" s="17">
        <f t="shared" si="416"/>
        <v>5.2978404966221217E-3</v>
      </c>
      <c r="AF371" s="17">
        <f t="shared" si="417"/>
        <v>1.6063418189030648E-3</v>
      </c>
      <c r="AG371" s="17">
        <f t="shared" si="418"/>
        <v>3.2470262059947086E-4</v>
      </c>
      <c r="AH371" s="17">
        <f t="shared" si="419"/>
        <v>1.1136423046011615E-3</v>
      </c>
      <c r="AI371" s="17">
        <f t="shared" si="420"/>
        <v>1.1302143627053461E-3</v>
      </c>
      <c r="AJ371" s="17">
        <f t="shared" si="421"/>
        <v>5.7351651440851648E-4</v>
      </c>
      <c r="AK371" s="17">
        <f t="shared" si="422"/>
        <v>1.9401699544970659E-4</v>
      </c>
      <c r="AL371" s="17">
        <f t="shared" si="423"/>
        <v>1.2118226364039578E-6</v>
      </c>
      <c r="AM371" s="17">
        <f t="shared" si="424"/>
        <v>1.77327010840875E-3</v>
      </c>
      <c r="AN371" s="17">
        <f t="shared" si="425"/>
        <v>1.0753354817548482E-3</v>
      </c>
      <c r="AO371" s="17">
        <f t="shared" si="426"/>
        <v>3.2604914300353899E-4</v>
      </c>
      <c r="AP371" s="17">
        <f t="shared" si="427"/>
        <v>6.5906900966916459E-5</v>
      </c>
      <c r="AQ371" s="17">
        <f t="shared" si="428"/>
        <v>9.9917137223140561E-6</v>
      </c>
      <c r="AR371" s="17">
        <f t="shared" si="429"/>
        <v>1.3506561447601301E-4</v>
      </c>
      <c r="AS371" s="17">
        <f t="shared" si="430"/>
        <v>1.3707551945333469E-4</v>
      </c>
      <c r="AT371" s="17">
        <f t="shared" si="431"/>
        <v>6.9557666865457046E-5</v>
      </c>
      <c r="AU371" s="17">
        <f t="shared" si="432"/>
        <v>2.3530917064604035E-5</v>
      </c>
      <c r="AV371" s="17">
        <f t="shared" si="433"/>
        <v>5.970269880230638E-6</v>
      </c>
      <c r="AW371" s="17">
        <f t="shared" si="434"/>
        <v>2.0716707974573258E-8</v>
      </c>
      <c r="AX371" s="17">
        <f t="shared" si="435"/>
        <v>2.999430094084245E-4</v>
      </c>
      <c r="AY371" s="17">
        <f t="shared" si="436"/>
        <v>1.8188958297539844E-4</v>
      </c>
      <c r="AZ371" s="17">
        <f t="shared" si="437"/>
        <v>5.5150177462404166E-5</v>
      </c>
      <c r="BA371" s="17">
        <f t="shared" si="438"/>
        <v>1.1147943070296882E-5</v>
      </c>
      <c r="BB371" s="17">
        <f t="shared" si="439"/>
        <v>1.6900666564033199E-6</v>
      </c>
      <c r="BC371" s="17">
        <f t="shared" si="440"/>
        <v>2.0497595189174088E-7</v>
      </c>
      <c r="BD371" s="17">
        <f t="shared" si="441"/>
        <v>1.3650942301678856E-5</v>
      </c>
      <c r="BE371" s="17">
        <f t="shared" si="442"/>
        <v>1.3854081324025273E-5</v>
      </c>
      <c r="BF371" s="17">
        <f t="shared" si="443"/>
        <v>7.0301216242449682E-6</v>
      </c>
      <c r="BG371" s="17">
        <f t="shared" si="444"/>
        <v>2.3782455097892223E-6</v>
      </c>
      <c r="BH371" s="17">
        <f t="shared" si="445"/>
        <v>6.0340901699265242E-7</v>
      </c>
      <c r="BI371" s="17">
        <f t="shared" si="446"/>
        <v>1.2247766356815157E-7</v>
      </c>
      <c r="BJ371" s="18">
        <f t="shared" si="447"/>
        <v>0.44550205305460722</v>
      </c>
      <c r="BK371" s="18">
        <f t="shared" si="448"/>
        <v>0.33950644373190841</v>
      </c>
      <c r="BL371" s="18">
        <f t="shared" si="449"/>
        <v>0.20773295361018279</v>
      </c>
      <c r="BM371" s="18">
        <f t="shared" si="450"/>
        <v>0.22206435342481776</v>
      </c>
      <c r="BN371" s="18">
        <f t="shared" si="451"/>
        <v>0.777840986313037</v>
      </c>
    </row>
    <row r="372" spans="1:66" x14ac:dyDescent="0.25">
      <c r="A372" t="s">
        <v>27</v>
      </c>
      <c r="B372" t="s">
        <v>188</v>
      </c>
      <c r="C372" t="s">
        <v>298</v>
      </c>
      <c r="D372" s="15">
        <v>44349</v>
      </c>
      <c r="E372" s="14">
        <f>VLOOKUP(A372,home!$A$2:$E$405,3,FALSE)</f>
        <v>1.30952380952381</v>
      </c>
      <c r="F372" s="14">
        <f>VLOOKUP(B372,home!$B$2:$E$405,3,FALSE)</f>
        <v>1.37</v>
      </c>
      <c r="G372" s="14">
        <f>VLOOKUP(C372,away!$B$2:$E$405,4,FALSE)</f>
        <v>0.83</v>
      </c>
      <c r="H372" s="14">
        <f>VLOOKUP(A372,away!$A$2:$E$405,3,FALSE)</f>
        <v>1.0904761904761899</v>
      </c>
      <c r="I372" s="14">
        <f>VLOOKUP(C372,away!$B$2:$E$405,3,FALSE)</f>
        <v>1.39</v>
      </c>
      <c r="J372" s="14">
        <f>VLOOKUP(B372,home!$B$2:$E$405,4,FALSE)</f>
        <v>0.55000000000000004</v>
      </c>
      <c r="K372" s="16">
        <f t="shared" si="452"/>
        <v>1.4890595238095243</v>
      </c>
      <c r="L372" s="16">
        <f t="shared" si="453"/>
        <v>0.83366904761904725</v>
      </c>
      <c r="M372" s="17">
        <f t="shared" si="398"/>
        <v>9.8005804602431731E-2</v>
      </c>
      <c r="N372" s="17">
        <f t="shared" si="399"/>
        <v>0.14593647673186627</v>
      </c>
      <c r="O372" s="17">
        <f t="shared" si="400"/>
        <v>8.1704405784047682E-2</v>
      </c>
      <c r="P372" s="17">
        <f t="shared" si="401"/>
        <v>0.12166272356993418</v>
      </c>
      <c r="Q372" s="17">
        <f t="shared" si="402"/>
        <v>0.1086540502743963</v>
      </c>
      <c r="R372" s="17">
        <f t="shared" si="403"/>
        <v>3.4057217078133611E-2</v>
      </c>
      <c r="S372" s="17">
        <f t="shared" si="404"/>
        <v>3.7757504176663244E-2</v>
      </c>
      <c r="T372" s="17">
        <f t="shared" si="405"/>
        <v>9.0581518612208034E-2</v>
      </c>
      <c r="U372" s="17">
        <f t="shared" si="406"/>
        <v>5.0713223444643227E-2</v>
      </c>
      <c r="V372" s="17">
        <f t="shared" si="407"/>
        <v>5.2079463977450051E-3</v>
      </c>
      <c r="W372" s="17">
        <f t="shared" si="408"/>
        <v>5.393078278718956E-2</v>
      </c>
      <c r="X372" s="17">
        <f t="shared" si="409"/>
        <v>4.4960424323546022E-2</v>
      </c>
      <c r="Y372" s="17">
        <f t="shared" si="410"/>
        <v>1.8741057063179429E-2</v>
      </c>
      <c r="Z372" s="17">
        <f t="shared" si="411"/>
        <v>9.4641492420275992E-3</v>
      </c>
      <c r="AA372" s="17">
        <f t="shared" si="412"/>
        <v>1.4092681563595886E-2</v>
      </c>
      <c r="AB372" s="17">
        <f t="shared" si="413"/>
        <v>1.0492420849143681E-2</v>
      </c>
      <c r="AC372" s="17">
        <f t="shared" si="414"/>
        <v>4.0406595400534304E-4</v>
      </c>
      <c r="AD372" s="17">
        <f t="shared" si="415"/>
        <v>2.0076536433941843E-2</v>
      </c>
      <c r="AE372" s="17">
        <f t="shared" si="416"/>
        <v>1.67371870083734E-2</v>
      </c>
      <c r="AF372" s="17">
        <f t="shared" si="417"/>
        <v>6.9766373765462715E-3</v>
      </c>
      <c r="AG372" s="17">
        <f t="shared" si="418"/>
        <v>1.9387355457629262E-3</v>
      </c>
      <c r="AH372" s="17">
        <f t="shared" si="419"/>
        <v>1.9724920712814184E-3</v>
      </c>
      <c r="AI372" s="17">
        <f t="shared" si="420"/>
        <v>2.9371581043803711E-3</v>
      </c>
      <c r="AJ372" s="17">
        <f t="shared" si="421"/>
        <v>2.1868016241309613E-3</v>
      </c>
      <c r="AK372" s="17">
        <f t="shared" si="422"/>
        <v>1.0854259283647812E-3</v>
      </c>
      <c r="AL372" s="17">
        <f t="shared" si="423"/>
        <v>2.0064021581413153E-5</v>
      </c>
      <c r="AM372" s="17">
        <f t="shared" si="424"/>
        <v>5.9790315564139974E-3</v>
      </c>
      <c r="AN372" s="17">
        <f t="shared" si="425"/>
        <v>4.9845335433198858E-3</v>
      </c>
      <c r="AO372" s="17">
        <f t="shared" si="426"/>
        <v>2.0777256659423424E-3</v>
      </c>
      <c r="AP372" s="17">
        <f t="shared" si="427"/>
        <v>5.7737852571326776E-4</v>
      </c>
      <c r="AQ372" s="17">
        <f t="shared" si="428"/>
        <v>1.2033565141176736E-4</v>
      </c>
      <c r="AR372" s="17">
        <f t="shared" si="429"/>
        <v>3.2888111730026049E-4</v>
      </c>
      <c r="AS372" s="17">
        <f t="shared" si="430"/>
        <v>4.8972355991707013E-4</v>
      </c>
      <c r="AT372" s="17">
        <f t="shared" si="431"/>
        <v>3.6461376546420896E-4</v>
      </c>
      <c r="AU372" s="17">
        <f t="shared" si="432"/>
        <v>1.8097719999217752E-4</v>
      </c>
      <c r="AV372" s="17">
        <f t="shared" si="433"/>
        <v>6.7371455810183233E-5</v>
      </c>
      <c r="AW372" s="17">
        <f t="shared" si="434"/>
        <v>6.9186477759685999E-7</v>
      </c>
      <c r="AX372" s="17">
        <f t="shared" si="435"/>
        <v>1.4838556470393224E-3</v>
      </c>
      <c r="AY372" s="17">
        <f t="shared" si="436"/>
        <v>1.2370445240714168E-3</v>
      </c>
      <c r="AZ372" s="17">
        <f t="shared" si="437"/>
        <v>5.1564286512248783E-4</v>
      </c>
      <c r="BA372" s="17">
        <f t="shared" si="438"/>
        <v>1.4329183209274045E-4</v>
      </c>
      <c r="BB372" s="17">
        <f t="shared" si="439"/>
        <v>2.986449129808583E-5</v>
      </c>
      <c r="BC372" s="17">
        <f t="shared" si="440"/>
        <v>4.9794204036205089E-6</v>
      </c>
      <c r="BD372" s="17">
        <f t="shared" si="441"/>
        <v>4.5696334639932705E-5</v>
      </c>
      <c r="BE372" s="17">
        <f t="shared" si="442"/>
        <v>6.8044562298778856E-5</v>
      </c>
      <c r="BF372" s="17">
        <f t="shared" si="443"/>
        <v>5.0661201767223604E-5</v>
      </c>
      <c r="BG372" s="17">
        <f t="shared" si="444"/>
        <v>2.5145848326373403E-5</v>
      </c>
      <c r="BH372" s="17">
        <f t="shared" si="445"/>
        <v>9.3609162336640259E-6</v>
      </c>
      <c r="BI372" s="17">
        <f t="shared" si="446"/>
        <v>2.7877922938641181E-6</v>
      </c>
      <c r="BJ372" s="18">
        <f t="shared" si="447"/>
        <v>0.52568708987983892</v>
      </c>
      <c r="BK372" s="18">
        <f t="shared" si="448"/>
        <v>0.26429515324643232</v>
      </c>
      <c r="BL372" s="18">
        <f t="shared" si="449"/>
        <v>0.20087509020176536</v>
      </c>
      <c r="BM372" s="18">
        <f t="shared" si="450"/>
        <v>0.40906445186996065</v>
      </c>
      <c r="BN372" s="18">
        <f t="shared" si="451"/>
        <v>0.59002067804080982</v>
      </c>
    </row>
    <row r="373" spans="1:66" x14ac:dyDescent="0.25">
      <c r="A373" t="s">
        <v>27</v>
      </c>
      <c r="B373" t="s">
        <v>192</v>
      </c>
      <c r="C373" t="s">
        <v>30</v>
      </c>
      <c r="D373" s="15">
        <v>44349</v>
      </c>
      <c r="E373" s="14">
        <f>VLOOKUP(A373,home!$A$2:$E$405,3,FALSE)</f>
        <v>1.30952380952381</v>
      </c>
      <c r="F373" s="14">
        <f>VLOOKUP(B373,home!$B$2:$E$405,3,FALSE)</f>
        <v>1.1100000000000001</v>
      </c>
      <c r="G373" s="14">
        <f>VLOOKUP(C373,away!$B$2:$E$405,4,FALSE)</f>
        <v>1.18</v>
      </c>
      <c r="H373" s="14">
        <f>VLOOKUP(A373,away!$A$2:$E$405,3,FALSE)</f>
        <v>1.0904761904761899</v>
      </c>
      <c r="I373" s="14">
        <f>VLOOKUP(C373,away!$B$2:$E$405,3,FALSE)</f>
        <v>1.1100000000000001</v>
      </c>
      <c r="J373" s="14">
        <f>VLOOKUP(B373,home!$B$2:$E$405,4,FALSE)</f>
        <v>1.08</v>
      </c>
      <c r="K373" s="16">
        <f t="shared" si="452"/>
        <v>1.7152142857142862</v>
      </c>
      <c r="L373" s="16">
        <f t="shared" si="453"/>
        <v>1.3072628571428568</v>
      </c>
      <c r="M373" s="17">
        <f t="shared" si="398"/>
        <v>4.8680480376886076E-2</v>
      </c>
      <c r="N373" s="17">
        <f t="shared" si="399"/>
        <v>8.3497455377868984E-2</v>
      </c>
      <c r="O373" s="17">
        <f t="shared" si="400"/>
        <v>6.3638183864574857E-2</v>
      </c>
      <c r="P373" s="17">
        <f t="shared" si="401"/>
        <v>0.10915312208143119</v>
      </c>
      <c r="Q373" s="17">
        <f t="shared" si="402"/>
        <v>7.1608014142456017E-2</v>
      </c>
      <c r="R373" s="17">
        <f t="shared" si="403"/>
        <v>4.1595917031093305E-2</v>
      </c>
      <c r="S373" s="17">
        <f t="shared" si="404"/>
        <v>6.1186762989405973E-2</v>
      </c>
      <c r="T373" s="17">
        <f t="shared" si="405"/>
        <v>9.3610497162193149E-2</v>
      </c>
      <c r="U373" s="17">
        <f t="shared" si="406"/>
        <v>7.1345911119117422E-2</v>
      </c>
      <c r="V373" s="17">
        <f t="shared" si="407"/>
        <v>1.5243906475320246E-2</v>
      </c>
      <c r="W373" s="17">
        <f t="shared" si="408"/>
        <v>4.0941029609590396E-2</v>
      </c>
      <c r="X373" s="17">
        <f t="shared" si="409"/>
        <v>5.3520687341803437E-2</v>
      </c>
      <c r="Y373" s="17">
        <f t="shared" si="410"/>
        <v>3.4982803325347755E-2</v>
      </c>
      <c r="Z373" s="17">
        <f t="shared" si="411"/>
        <v>1.8125599114514751E-2</v>
      </c>
      <c r="AA373" s="17">
        <f t="shared" si="412"/>
        <v>3.1089286538345917E-2</v>
      </c>
      <c r="AB373" s="17">
        <f t="shared" si="413"/>
        <v>2.6662394201617885E-2</v>
      </c>
      <c r="AC373" s="17">
        <f t="shared" si="414"/>
        <v>2.136277173643856E-3</v>
      </c>
      <c r="AD373" s="17">
        <f t="shared" si="415"/>
        <v>1.755565971455526E-2</v>
      </c>
      <c r="AE373" s="17">
        <f t="shared" si="416"/>
        <v>2.2949861877477259E-2</v>
      </c>
      <c r="AF373" s="17">
        <f t="shared" si="417"/>
        <v>1.500075100449243E-2</v>
      </c>
      <c r="AG373" s="17">
        <f t="shared" si="418"/>
        <v>6.5366415391404512E-3</v>
      </c>
      <c r="AH373" s="17">
        <f t="shared" si="419"/>
        <v>5.9237306214666458E-3</v>
      </c>
      <c r="AI373" s="17">
        <f t="shared" si="420"/>
        <v>1.0160467386662757E-2</v>
      </c>
      <c r="AJ373" s="17">
        <f t="shared" si="421"/>
        <v>8.7136894055690316E-3</v>
      </c>
      <c r="AK373" s="17">
        <f t="shared" si="422"/>
        <v>4.9819481832364086E-3</v>
      </c>
      <c r="AL373" s="17">
        <f t="shared" si="423"/>
        <v>1.9160149721549481E-4</v>
      </c>
      <c r="AM373" s="17">
        <f t="shared" si="424"/>
        <v>6.0223436675087847E-3</v>
      </c>
      <c r="AN373" s="17">
        <f t="shared" si="425"/>
        <v>7.8727861894837235E-3</v>
      </c>
      <c r="AO373" s="17">
        <f t="shared" si="426"/>
        <v>5.1459004838696606E-3</v>
      </c>
      <c r="AP373" s="17">
        <f t="shared" si="427"/>
        <v>2.2423481897054206E-3</v>
      </c>
      <c r="AQ373" s="17">
        <f t="shared" si="428"/>
        <v>7.3283462529585505E-4</v>
      </c>
      <c r="AR373" s="17">
        <f t="shared" si="429"/>
        <v>1.548774603432623E-3</v>
      </c>
      <c r="AS373" s="17">
        <f t="shared" si="430"/>
        <v>2.6564803251591137E-3</v>
      </c>
      <c r="AT373" s="17">
        <f t="shared" si="431"/>
        <v>2.2782165017159223E-3</v>
      </c>
      <c r="AU373" s="17">
        <f t="shared" si="432"/>
        <v>1.3025431632310582E-3</v>
      </c>
      <c r="AV373" s="17">
        <f t="shared" si="433"/>
        <v>5.5853516033334673E-4</v>
      </c>
      <c r="AW373" s="17">
        <f t="shared" si="434"/>
        <v>1.1933771135229235E-5</v>
      </c>
      <c r="AX373" s="17">
        <f t="shared" si="435"/>
        <v>1.7216016486653418E-3</v>
      </c>
      <c r="AY373" s="17">
        <f t="shared" si="436"/>
        <v>2.2505858900961069E-3</v>
      </c>
      <c r="AZ373" s="17">
        <f t="shared" si="437"/>
        <v>1.4710536704662187E-3</v>
      </c>
      <c r="BA373" s="17">
        <f t="shared" si="438"/>
        <v>6.410179414213852E-4</v>
      </c>
      <c r="BB373" s="17">
        <f t="shared" si="439"/>
        <v>2.0949473639558807E-4</v>
      </c>
      <c r="BC373" s="17">
        <f t="shared" si="440"/>
        <v>5.4772937531377202E-5</v>
      </c>
      <c r="BD373" s="17">
        <f t="shared" si="441"/>
        <v>3.3744258552560448E-4</v>
      </c>
      <c r="BE373" s="17">
        <f t="shared" si="442"/>
        <v>5.7878634330188168E-4</v>
      </c>
      <c r="BF373" s="17">
        <f t="shared" si="443"/>
        <v>4.9637130220386036E-4</v>
      </c>
      <c r="BG373" s="17">
        <f t="shared" si="444"/>
        <v>2.8379438285288809E-4</v>
      </c>
      <c r="BH373" s="17">
        <f t="shared" si="445"/>
        <v>1.216920449186858E-4</v>
      </c>
      <c r="BI373" s="17">
        <f t="shared" si="446"/>
        <v>4.1745586780462836E-5</v>
      </c>
      <c r="BJ373" s="18">
        <f t="shared" si="447"/>
        <v>0.46856814107536465</v>
      </c>
      <c r="BK373" s="18">
        <f t="shared" si="448"/>
        <v>0.23884273648399898</v>
      </c>
      <c r="BL373" s="18">
        <f t="shared" si="449"/>
        <v>0.27431591035113967</v>
      </c>
      <c r="BM373" s="18">
        <f t="shared" si="450"/>
        <v>0.57944056203174632</v>
      </c>
      <c r="BN373" s="18">
        <f t="shared" si="451"/>
        <v>0.41817317287431044</v>
      </c>
    </row>
    <row r="374" spans="1:66" x14ac:dyDescent="0.25">
      <c r="A374" t="s">
        <v>196</v>
      </c>
      <c r="B374" t="s">
        <v>197</v>
      </c>
      <c r="C374" t="s">
        <v>205</v>
      </c>
      <c r="D374" s="15">
        <v>44349</v>
      </c>
      <c r="E374" s="14">
        <f>VLOOKUP(A374,home!$A$2:$E$405,3,FALSE)</f>
        <v>1.58378378378378</v>
      </c>
      <c r="F374" s="14">
        <f>VLOOKUP(B374,home!$B$2:$E$405,3,FALSE)</f>
        <v>0.75</v>
      </c>
      <c r="G374" s="14">
        <f>VLOOKUP(C374,away!$B$2:$E$405,4,FALSE)</f>
        <v>0.98</v>
      </c>
      <c r="H374" s="14">
        <f>VLOOKUP(A374,away!$A$2:$E$405,3,FALSE)</f>
        <v>1.48648648648649</v>
      </c>
      <c r="I374" s="14">
        <f>VLOOKUP(C374,away!$B$2:$E$405,3,FALSE)</f>
        <v>1.55</v>
      </c>
      <c r="J374" s="14">
        <f>VLOOKUP(B374,home!$B$2:$E$405,4,FALSE)</f>
        <v>1.9</v>
      </c>
      <c r="K374" s="16">
        <f t="shared" si="452"/>
        <v>1.1640810810810784</v>
      </c>
      <c r="L374" s="16">
        <f t="shared" si="453"/>
        <v>4.3777027027027122</v>
      </c>
      <c r="M374" s="17">
        <f t="shared" si="398"/>
        <v>3.9195290065697462E-3</v>
      </c>
      <c r="N374" s="17">
        <f t="shared" si="399"/>
        <v>4.5626495632963551E-3</v>
      </c>
      <c r="O374" s="17">
        <f t="shared" si="400"/>
        <v>1.7158532725382054E-2</v>
      </c>
      <c r="P374" s="17">
        <f t="shared" si="401"/>
        <v>1.9973923324727805E-2</v>
      </c>
      <c r="Q374" s="17">
        <f t="shared" si="402"/>
        <v>2.6556470181180662E-3</v>
      </c>
      <c r="R374" s="17">
        <f t="shared" si="403"/>
        <v>3.7557477543158989E-2</v>
      </c>
      <c r="S374" s="17">
        <f t="shared" si="404"/>
        <v>2.544678278393845E-2</v>
      </c>
      <c r="T374" s="17">
        <f t="shared" si="405"/>
        <v>1.1625633128639856E-2</v>
      </c>
      <c r="U374" s="17">
        <f t="shared" si="406"/>
        <v>4.371994906111884E-2</v>
      </c>
      <c r="V374" s="17">
        <f t="shared" si="407"/>
        <v>1.4408536426342327E-2</v>
      </c>
      <c r="W374" s="17">
        <f t="shared" si="408"/>
        <v>1.0304628172735396E-3</v>
      </c>
      <c r="X374" s="17">
        <f t="shared" si="409"/>
        <v>4.5110598602130254E-3</v>
      </c>
      <c r="Y374" s="17">
        <f t="shared" si="410"/>
        <v>9.874039471054143E-3</v>
      </c>
      <c r="Z374" s="17">
        <f t="shared" si="411"/>
        <v>5.4805156982461169E-2</v>
      </c>
      <c r="AA374" s="17">
        <f t="shared" si="412"/>
        <v>6.3797646388961612E-2</v>
      </c>
      <c r="AB374" s="17">
        <f t="shared" si="413"/>
        <v>3.7132816589445401E-2</v>
      </c>
      <c r="AC374" s="17">
        <f t="shared" si="414"/>
        <v>4.5891196575997984E-3</v>
      </c>
      <c r="AD374" s="17">
        <f t="shared" si="415"/>
        <v>2.9988556758640909E-4</v>
      </c>
      <c r="AE374" s="17">
        <f t="shared" si="416"/>
        <v>1.3128098597245598E-3</v>
      </c>
      <c r="AF374" s="17">
        <f t="shared" si="417"/>
        <v>2.8735456355254881E-3</v>
      </c>
      <c r="AG374" s="17">
        <f t="shared" si="418"/>
        <v>4.19317616499317E-3</v>
      </c>
      <c r="AH374" s="17">
        <f t="shared" si="419"/>
        <v>5.9980170961041662E-2</v>
      </c>
      <c r="AI374" s="17">
        <f t="shared" si="420"/>
        <v>6.9821782255757289E-2</v>
      </c>
      <c r="AJ374" s="17">
        <f t="shared" si="421"/>
        <v>4.0639107885644808E-2</v>
      </c>
      <c r="AK374" s="17">
        <f t="shared" si="422"/>
        <v>1.5769072213897319E-2</v>
      </c>
      <c r="AL374" s="17">
        <f t="shared" si="423"/>
        <v>9.3544631526143516E-4</v>
      </c>
      <c r="AM374" s="17">
        <f t="shared" si="424"/>
        <v>6.9818223143320039E-5</v>
      </c>
      <c r="AN374" s="17">
        <f t="shared" si="425"/>
        <v>3.056434241524132E-4</v>
      </c>
      <c r="AO374" s="17">
        <f t="shared" si="426"/>
        <v>6.690080219876655E-4</v>
      </c>
      <c r="AP374" s="17">
        <f t="shared" si="427"/>
        <v>9.7623940866173287E-4</v>
      </c>
      <c r="AQ374" s="17">
        <f t="shared" si="428"/>
        <v>1.0684214744458413E-3</v>
      </c>
      <c r="AR374" s="17">
        <f t="shared" si="429"/>
        <v>5.2515071304944559E-2</v>
      </c>
      <c r="AS374" s="17">
        <f t="shared" si="430"/>
        <v>6.1131800977709781E-2</v>
      </c>
      <c r="AT374" s="17">
        <f t="shared" si="431"/>
        <v>3.558118648528287E-2</v>
      </c>
      <c r="AU374" s="17">
        <f t="shared" si="432"/>
        <v>1.3806462009978506E-2</v>
      </c>
      <c r="AV374" s="17">
        <f t="shared" si="433"/>
        <v>4.017960305620156E-3</v>
      </c>
      <c r="AW374" s="17">
        <f t="shared" si="434"/>
        <v>1.3241764610062422E-4</v>
      </c>
      <c r="AX374" s="17">
        <f t="shared" si="435"/>
        <v>1.3545678779305963E-5</v>
      </c>
      <c r="AY374" s="17">
        <f t="shared" si="436"/>
        <v>5.9298954602110487E-5</v>
      </c>
      <c r="AZ374" s="17">
        <f t="shared" si="437"/>
        <v>1.2979659691455229E-4</v>
      </c>
      <c r="BA374" s="17">
        <f t="shared" si="438"/>
        <v>1.894036377048167E-4</v>
      </c>
      <c r="BB374" s="17">
        <f t="shared" si="439"/>
        <v>2.0728820417052532E-4</v>
      </c>
      <c r="BC374" s="17">
        <f t="shared" si="440"/>
        <v>1.8148922632714004E-4</v>
      </c>
      <c r="BD374" s="17">
        <f t="shared" si="441"/>
        <v>3.8315894930713579E-2</v>
      </c>
      <c r="BE374" s="17">
        <f t="shared" si="442"/>
        <v>4.4602808393534081E-2</v>
      </c>
      <c r="BF374" s="17">
        <f t="shared" si="443"/>
        <v>2.5960642706998677E-2</v>
      </c>
      <c r="BG374" s="17">
        <f t="shared" si="444"/>
        <v>1.007343100930754E-2</v>
      </c>
      <c r="BH374" s="17">
        <f t="shared" si="445"/>
        <v>2.9315726148775962E-3</v>
      </c>
      <c r="BI374" s="17">
        <f t="shared" si="446"/>
        <v>6.8251764375887975E-4</v>
      </c>
      <c r="BJ374" s="18">
        <f t="shared" si="447"/>
        <v>4.6808861937314046E-2</v>
      </c>
      <c r="BK374" s="18">
        <f t="shared" si="448"/>
        <v>6.9332636469041656E-2</v>
      </c>
      <c r="BL374" s="18">
        <f t="shared" si="449"/>
        <v>0.67519590400713436</v>
      </c>
      <c r="BM374" s="18">
        <f t="shared" si="450"/>
        <v>0.7603879189061965</v>
      </c>
      <c r="BN374" s="18">
        <f t="shared" si="451"/>
        <v>8.5827759181253016E-2</v>
      </c>
    </row>
    <row r="375" spans="1:66" x14ac:dyDescent="0.25">
      <c r="A375" t="s">
        <v>196</v>
      </c>
      <c r="B375" t="s">
        <v>203</v>
      </c>
      <c r="C375" t="s">
        <v>300</v>
      </c>
      <c r="D375" s="15">
        <v>44349</v>
      </c>
      <c r="E375" s="14">
        <f>VLOOKUP(A375,home!$A$2:$E$405,3,FALSE)</f>
        <v>1.58378378378378</v>
      </c>
      <c r="F375" s="14">
        <f>VLOOKUP(B375,home!$B$2:$E$405,3,FALSE)</f>
        <v>0.63</v>
      </c>
      <c r="G375" s="14">
        <f>VLOOKUP(C375,away!$B$2:$E$405,4,FALSE)</f>
        <v>1.03</v>
      </c>
      <c r="H375" s="14">
        <f>VLOOKUP(A375,away!$A$2:$E$405,3,FALSE)</f>
        <v>1.48648648648649</v>
      </c>
      <c r="I375" s="14">
        <f>VLOOKUP(C375,away!$B$2:$E$405,3,FALSE)</f>
        <v>0.46</v>
      </c>
      <c r="J375" s="14">
        <f>VLOOKUP(B375,home!$B$2:$E$405,4,FALSE)</f>
        <v>0.8</v>
      </c>
      <c r="K375" s="16">
        <f t="shared" si="452"/>
        <v>1.0277172972972948</v>
      </c>
      <c r="L375" s="16">
        <f t="shared" si="453"/>
        <v>0.54702702702702843</v>
      </c>
      <c r="M375" s="17">
        <f t="shared" si="398"/>
        <v>0.2070604862436784</v>
      </c>
      <c r="N375" s="17">
        <f t="shared" si="399"/>
        <v>0.21279964329941686</v>
      </c>
      <c r="O375" s="17">
        <f t="shared" si="400"/>
        <v>0.11326768220465031</v>
      </c>
      <c r="P375" s="17">
        <f t="shared" si="401"/>
        <v>0.11640715622649211</v>
      </c>
      <c r="Q375" s="17">
        <f t="shared" si="402"/>
        <v>0.10934893713875253</v>
      </c>
      <c r="R375" s="17">
        <f t="shared" si="403"/>
        <v>3.0980241727326052E-2</v>
      </c>
      <c r="S375" s="17">
        <f t="shared" si="404"/>
        <v>1.6360709697155751E-2</v>
      </c>
      <c r="T375" s="17">
        <f t="shared" si="405"/>
        <v>5.9816823991577214E-2</v>
      </c>
      <c r="U375" s="17">
        <f t="shared" si="406"/>
        <v>3.1838930297624406E-2</v>
      </c>
      <c r="V375" s="17">
        <f t="shared" si="407"/>
        <v>1.0219792530960069E-3</v>
      </c>
      <c r="W375" s="17">
        <f t="shared" si="408"/>
        <v>3.7459931379523505E-2</v>
      </c>
      <c r="X375" s="17">
        <f t="shared" si="409"/>
        <v>2.0491594895177236E-2</v>
      </c>
      <c r="Y375" s="17">
        <f t="shared" si="410"/>
        <v>5.6047281172755172E-3</v>
      </c>
      <c r="Z375" s="17">
        <f t="shared" si="411"/>
        <v>5.6490098428926211E-3</v>
      </c>
      <c r="AA375" s="17">
        <f t="shared" si="412"/>
        <v>5.8055851281434206E-3</v>
      </c>
      <c r="AB375" s="17">
        <f t="shared" si="413"/>
        <v>2.9832501285624625E-3</v>
      </c>
      <c r="AC375" s="17">
        <f t="shared" si="414"/>
        <v>3.590910219447189E-5</v>
      </c>
      <c r="AD375" s="17">
        <f t="shared" si="415"/>
        <v>9.6245548585765072E-3</v>
      </c>
      <c r="AE375" s="17">
        <f t="shared" si="416"/>
        <v>5.2648916307456491E-3</v>
      </c>
      <c r="AF375" s="17">
        <f t="shared" si="417"/>
        <v>1.4400190081931376E-3</v>
      </c>
      <c r="AG375" s="17">
        <f t="shared" si="418"/>
        <v>2.6257643897143411E-4</v>
      </c>
      <c r="AH375" s="17">
        <f t="shared" si="419"/>
        <v>7.7254026500099288E-4</v>
      </c>
      <c r="AI375" s="17">
        <f t="shared" si="420"/>
        <v>7.9395299320015624E-4</v>
      </c>
      <c r="AJ375" s="17">
        <f t="shared" si="421"/>
        <v>4.0797961217638103E-4</v>
      </c>
      <c r="AK375" s="17">
        <f t="shared" si="422"/>
        <v>1.3976256812610292E-4</v>
      </c>
      <c r="AL375" s="17">
        <f t="shared" si="423"/>
        <v>8.0750828802471843E-7</v>
      </c>
      <c r="AM375" s="17">
        <f t="shared" si="424"/>
        <v>1.9782643013891597E-3</v>
      </c>
      <c r="AN375" s="17">
        <f t="shared" si="425"/>
        <v>1.0821640394626133E-3</v>
      </c>
      <c r="AO375" s="17">
        <f t="shared" si="426"/>
        <v>2.9598648863139656E-4</v>
      </c>
      <c r="AP375" s="17">
        <f t="shared" si="427"/>
        <v>5.3970869638734078E-5</v>
      </c>
      <c r="AQ375" s="17">
        <f t="shared" si="428"/>
        <v>7.3808810911350035E-6</v>
      </c>
      <c r="AR375" s="17">
        <f t="shared" si="429"/>
        <v>8.4520080884433195E-5</v>
      </c>
      <c r="AS375" s="17">
        <f t="shared" si="430"/>
        <v>8.6862749093898439E-5</v>
      </c>
      <c r="AT375" s="17">
        <f t="shared" si="431"/>
        <v>4.4635174867297165E-5</v>
      </c>
      <c r="AU375" s="17">
        <f t="shared" si="432"/>
        <v>1.5290780426336925E-5</v>
      </c>
      <c r="AV375" s="17">
        <f t="shared" si="433"/>
        <v>3.9286498833303418E-6</v>
      </c>
      <c r="AW375" s="17">
        <f t="shared" si="434"/>
        <v>1.2610344116181642E-8</v>
      </c>
      <c r="AX375" s="17">
        <f t="shared" si="435"/>
        <v>3.3884940686056456E-4</v>
      </c>
      <c r="AY375" s="17">
        <f t="shared" si="436"/>
        <v>1.8535978364480658E-4</v>
      </c>
      <c r="AZ375" s="17">
        <f t="shared" si="437"/>
        <v>5.0698405688795872E-5</v>
      </c>
      <c r="BA375" s="17">
        <f t="shared" si="438"/>
        <v>9.2444660463173977E-6</v>
      </c>
      <c r="BB375" s="17">
        <f t="shared" si="439"/>
        <v>1.2642431944423283E-6</v>
      </c>
      <c r="BC375" s="17">
        <f t="shared" si="440"/>
        <v>1.3831503921898813E-7</v>
      </c>
      <c r="BD375" s="17">
        <f t="shared" si="441"/>
        <v>7.7057947617159046E-6</v>
      </c>
      <c r="BE375" s="17">
        <f t="shared" si="442"/>
        <v>7.9193785660383226E-6</v>
      </c>
      <c r="BF375" s="17">
        <f t="shared" si="443"/>
        <v>4.0694411680815148E-6</v>
      </c>
      <c r="BG375" s="17">
        <f t="shared" si="444"/>
        <v>1.3940783595903602E-6</v>
      </c>
      <c r="BH375" s="17">
        <f t="shared" si="445"/>
        <v>3.5817961098471287E-7</v>
      </c>
      <c r="BI375" s="17">
        <f t="shared" si="446"/>
        <v>7.3621476349641133E-8</v>
      </c>
      <c r="BJ375" s="18">
        <f t="shared" si="447"/>
        <v>0.46611702195889676</v>
      </c>
      <c r="BK375" s="18">
        <f t="shared" si="448"/>
        <v>0.34107240781454956</v>
      </c>
      <c r="BL375" s="18">
        <f t="shared" si="449"/>
        <v>0.18724668285390828</v>
      </c>
      <c r="BM375" s="18">
        <f t="shared" si="450"/>
        <v>0.21003562845663032</v>
      </c>
      <c r="BN375" s="18">
        <f t="shared" si="451"/>
        <v>0.78986414684031625</v>
      </c>
    </row>
    <row r="376" spans="1:66" x14ac:dyDescent="0.25">
      <c r="A376" t="s">
        <v>196</v>
      </c>
      <c r="B376" t="s">
        <v>305</v>
      </c>
      <c r="C376" t="s">
        <v>198</v>
      </c>
      <c r="D376" s="15">
        <v>44349</v>
      </c>
      <c r="E376" s="14">
        <f>VLOOKUP(A376,home!$A$2:$E$405,3,FALSE)</f>
        <v>1.58378378378378</v>
      </c>
      <c r="F376" s="14">
        <f>VLOOKUP(B376,home!$B$2:$E$405,3,FALSE)</f>
        <v>1.01</v>
      </c>
      <c r="G376" s="14">
        <f>VLOOKUP(C376,away!$B$2:$E$405,4,FALSE)</f>
        <v>0.86</v>
      </c>
      <c r="H376" s="14">
        <f>VLOOKUP(A376,away!$A$2:$E$405,3,FALSE)</f>
        <v>1.48648648648649</v>
      </c>
      <c r="I376" s="14">
        <f>VLOOKUP(C376,away!$B$2:$E$405,3,FALSE)</f>
        <v>0.98</v>
      </c>
      <c r="J376" s="14">
        <f>VLOOKUP(B376,home!$B$2:$E$405,4,FALSE)</f>
        <v>0.74</v>
      </c>
      <c r="K376" s="16">
        <f t="shared" si="452"/>
        <v>1.3756745945945914</v>
      </c>
      <c r="L376" s="16">
        <f t="shared" si="453"/>
        <v>1.0780000000000025</v>
      </c>
      <c r="M376" s="17">
        <f t="shared" si="398"/>
        <v>8.5977074435776568E-2</v>
      </c>
      <c r="N376" s="17">
        <f t="shared" si="399"/>
        <v>0.11827647701886593</v>
      </c>
      <c r="O376" s="17">
        <f t="shared" si="400"/>
        <v>9.268328624176736E-2</v>
      </c>
      <c r="P376" s="17">
        <f t="shared" si="401"/>
        <v>0.12750204222633779</v>
      </c>
      <c r="Q376" s="17">
        <f t="shared" si="402"/>
        <v>8.1354972286502458E-2</v>
      </c>
      <c r="R376" s="17">
        <f t="shared" si="403"/>
        <v>4.9956291284312719E-2</v>
      </c>
      <c r="S376" s="17">
        <f t="shared" si="404"/>
        <v>4.7270655807294185E-2</v>
      </c>
      <c r="T376" s="17">
        <f t="shared" si="405"/>
        <v>8.7700660124849866E-2</v>
      </c>
      <c r="U376" s="17">
        <f t="shared" si="406"/>
        <v>6.8723600759996215E-2</v>
      </c>
      <c r="V376" s="17">
        <f t="shared" si="407"/>
        <v>7.7890339338339788E-3</v>
      </c>
      <c r="W376" s="17">
        <f t="shared" si="408"/>
        <v>3.7305989506162825E-2</v>
      </c>
      <c r="X376" s="17">
        <f t="shared" si="409"/>
        <v>4.0215856687643624E-2</v>
      </c>
      <c r="Y376" s="17">
        <f t="shared" si="410"/>
        <v>2.1676346754639961E-2</v>
      </c>
      <c r="Z376" s="17">
        <f t="shared" si="411"/>
        <v>1.7950960668163082E-2</v>
      </c>
      <c r="AA376" s="17">
        <f t="shared" si="412"/>
        <v>2.46946805397587E-2</v>
      </c>
      <c r="AB376" s="17">
        <f t="shared" si="413"/>
        <v>1.6985922320087752E-2</v>
      </c>
      <c r="AC376" s="17">
        <f t="shared" si="414"/>
        <v>7.2193498968431457E-4</v>
      </c>
      <c r="AD376" s="17">
        <f t="shared" si="415"/>
        <v>1.2830225497460167E-2</v>
      </c>
      <c r="AE376" s="17">
        <f t="shared" si="416"/>
        <v>1.3830983086262093E-2</v>
      </c>
      <c r="AF376" s="17">
        <f t="shared" si="417"/>
        <v>7.4548998834952848E-3</v>
      </c>
      <c r="AG376" s="17">
        <f t="shared" si="418"/>
        <v>2.6787940248026456E-3</v>
      </c>
      <c r="AH376" s="17">
        <f t="shared" si="419"/>
        <v>4.8377839000699613E-3</v>
      </c>
      <c r="AI376" s="17">
        <f t="shared" si="420"/>
        <v>6.6552164054649839E-3</v>
      </c>
      <c r="AJ376" s="17">
        <f t="shared" si="421"/>
        <v>4.577706065263659E-3</v>
      </c>
      <c r="AK376" s="17">
        <f t="shared" si="422"/>
        <v>2.099144645168262E-3</v>
      </c>
      <c r="AL376" s="17">
        <f t="shared" si="423"/>
        <v>4.2824525557988644E-5</v>
      </c>
      <c r="AM376" s="17">
        <f t="shared" si="424"/>
        <v>3.5300430519551373E-3</v>
      </c>
      <c r="AN376" s="17">
        <f t="shared" si="425"/>
        <v>3.8053864100076472E-3</v>
      </c>
      <c r="AO376" s="17">
        <f t="shared" si="426"/>
        <v>2.0511032749941263E-3</v>
      </c>
      <c r="AP376" s="17">
        <f t="shared" si="427"/>
        <v>7.3702977681455782E-4</v>
      </c>
      <c r="AQ376" s="17">
        <f t="shared" si="428"/>
        <v>1.9862952485152376E-4</v>
      </c>
      <c r="AR376" s="17">
        <f t="shared" si="429"/>
        <v>1.0430262088550865E-3</v>
      </c>
      <c r="AS376" s="17">
        <f t="shared" si="430"/>
        <v>1.4348646570182546E-3</v>
      </c>
      <c r="AT376" s="17">
        <f t="shared" si="431"/>
        <v>9.8695342767084757E-4</v>
      </c>
      <c r="AU376" s="17">
        <f t="shared" si="432"/>
        <v>4.5257558549827853E-4</v>
      </c>
      <c r="AV376" s="17">
        <f t="shared" si="433"/>
        <v>1.5564918377593864E-4</v>
      </c>
      <c r="AW376" s="17">
        <f t="shared" si="434"/>
        <v>1.7641054321909938E-6</v>
      </c>
      <c r="AX376" s="17">
        <f t="shared" si="435"/>
        <v>8.0936509073330568E-4</v>
      </c>
      <c r="AY376" s="17">
        <f t="shared" si="436"/>
        <v>8.7249556781050569E-4</v>
      </c>
      <c r="AZ376" s="17">
        <f t="shared" si="437"/>
        <v>4.7027511104986357E-4</v>
      </c>
      <c r="BA376" s="17">
        <f t="shared" si="438"/>
        <v>1.689855232372514E-4</v>
      </c>
      <c r="BB376" s="17">
        <f t="shared" si="439"/>
        <v>4.5541598512439347E-5</v>
      </c>
      <c r="BC376" s="17">
        <f t="shared" si="440"/>
        <v>9.8187686392819512E-6</v>
      </c>
      <c r="BD376" s="17">
        <f t="shared" si="441"/>
        <v>1.8739704219096422E-4</v>
      </c>
      <c r="BE376" s="17">
        <f t="shared" si="442"/>
        <v>2.5779735004428022E-4</v>
      </c>
      <c r="BF376" s="17">
        <f t="shared" si="443"/>
        <v>1.7732263250486261E-4</v>
      </c>
      <c r="BG376" s="17">
        <f t="shared" si="444"/>
        <v>8.1312746861190863E-5</v>
      </c>
      <c r="BH376" s="17">
        <f t="shared" si="445"/>
        <v>2.7964970018410361E-5</v>
      </c>
      <c r="BI376" s="17">
        <f t="shared" si="446"/>
        <v>7.6941397585853076E-6</v>
      </c>
      <c r="BJ376" s="18">
        <f t="shared" si="447"/>
        <v>0.43602387856929042</v>
      </c>
      <c r="BK376" s="18">
        <f t="shared" si="448"/>
        <v>0.2701760614862953</v>
      </c>
      <c r="BL376" s="18">
        <f t="shared" si="449"/>
        <v>0.27602619010608626</v>
      </c>
      <c r="BM376" s="18">
        <f t="shared" si="450"/>
        <v>0.44355621587389399</v>
      </c>
      <c r="BN376" s="18">
        <f t="shared" si="451"/>
        <v>0.55575014349356278</v>
      </c>
    </row>
    <row r="377" spans="1:66" x14ac:dyDescent="0.25">
      <c r="A377" t="s">
        <v>196</v>
      </c>
      <c r="B377" t="s">
        <v>200</v>
      </c>
      <c r="C377" t="s">
        <v>303</v>
      </c>
      <c r="D377" s="15">
        <v>44349</v>
      </c>
      <c r="E377" s="14">
        <f>VLOOKUP(A377,home!$A$2:$E$405,3,FALSE)</f>
        <v>1.58378378378378</v>
      </c>
      <c r="F377" s="14">
        <f>VLOOKUP(B377,home!$B$2:$E$405,3,FALSE)</f>
        <v>1.52</v>
      </c>
      <c r="G377" s="14">
        <f>VLOOKUP(C377,away!$B$2:$E$405,4,FALSE)</f>
        <v>0.82</v>
      </c>
      <c r="H377" s="14">
        <f>VLOOKUP(A377,away!$A$2:$E$405,3,FALSE)</f>
        <v>1.48648648648649</v>
      </c>
      <c r="I377" s="14">
        <f>VLOOKUP(C377,away!$B$2:$E$405,3,FALSE)</f>
        <v>1.2</v>
      </c>
      <c r="J377" s="14">
        <f>VLOOKUP(B377,home!$B$2:$E$405,4,FALSE)</f>
        <v>0.4</v>
      </c>
      <c r="K377" s="16">
        <f t="shared" si="452"/>
        <v>1.9740281081081033</v>
      </c>
      <c r="L377" s="16">
        <f t="shared" si="453"/>
        <v>0.71351351351351522</v>
      </c>
      <c r="M377" s="17">
        <f t="shared" si="398"/>
        <v>6.8048021697056607E-2</v>
      </c>
      <c r="N377" s="17">
        <f t="shared" si="399"/>
        <v>0.13432870753113982</v>
      </c>
      <c r="O377" s="17">
        <f t="shared" si="400"/>
        <v>4.8553183048710771E-2</v>
      </c>
      <c r="P377" s="17">
        <f t="shared" si="401"/>
        <v>9.5845348076272957E-2</v>
      </c>
      <c r="Q377" s="17">
        <f t="shared" si="402"/>
        <v>0.13258432219615132</v>
      </c>
      <c r="R377" s="17">
        <f t="shared" si="403"/>
        <v>1.7321676114675236E-2</v>
      </c>
      <c r="S377" s="17">
        <f t="shared" si="404"/>
        <v>3.3749440904978112E-2</v>
      </c>
      <c r="T377" s="17">
        <f t="shared" si="405"/>
        <v>9.460070556698387E-2</v>
      </c>
      <c r="U377" s="17">
        <f t="shared" si="406"/>
        <v>3.4193475529913676E-2</v>
      </c>
      <c r="V377" s="17">
        <f t="shared" si="407"/>
        <v>5.2817714938591977E-3</v>
      </c>
      <c r="W377" s="17">
        <f t="shared" si="408"/>
        <v>8.7241726236554601E-2</v>
      </c>
      <c r="X377" s="17">
        <f t="shared" si="409"/>
        <v>6.2248150612028291E-2</v>
      </c>
      <c r="Y377" s="17">
        <f t="shared" si="410"/>
        <v>2.220744832645339E-2</v>
      </c>
      <c r="Z377" s="17">
        <f t="shared" si="411"/>
        <v>4.1197499948416871E-3</v>
      </c>
      <c r="AA377" s="17">
        <f t="shared" si="412"/>
        <v>8.1325022881957049E-3</v>
      </c>
      <c r="AB377" s="17">
        <f t="shared" si="413"/>
        <v>8.0268940530758941E-3</v>
      </c>
      <c r="AC377" s="17">
        <f t="shared" si="414"/>
        <v>4.649595376390711E-4</v>
      </c>
      <c r="AD377" s="17">
        <f t="shared" si="415"/>
        <v>4.3054404947707722E-2</v>
      </c>
      <c r="AE377" s="17">
        <f t="shared" si="416"/>
        <v>3.0719899746472608E-2</v>
      </c>
      <c r="AF377" s="17">
        <f t="shared" si="417"/>
        <v>1.0959531801444308E-2</v>
      </c>
      <c r="AG377" s="17">
        <f t="shared" si="418"/>
        <v>2.6065913473705443E-3</v>
      </c>
      <c r="AH377" s="17">
        <f t="shared" si="419"/>
        <v>7.3487432340419454E-4</v>
      </c>
      <c r="AI377" s="17">
        <f t="shared" si="420"/>
        <v>1.4506625703268046E-3</v>
      </c>
      <c r="AJ377" s="17">
        <f t="shared" si="421"/>
        <v>1.4318243446027302E-3</v>
      </c>
      <c r="AK377" s="17">
        <f t="shared" si="422"/>
        <v>9.4215383403975083E-4</v>
      </c>
      <c r="AL377" s="17">
        <f t="shared" si="423"/>
        <v>2.619574095764042E-5</v>
      </c>
      <c r="AM377" s="17">
        <f t="shared" si="424"/>
        <v>1.6998121108928732E-2</v>
      </c>
      <c r="AN377" s="17">
        <f t="shared" si="425"/>
        <v>1.2128389115559988E-2</v>
      </c>
      <c r="AO377" s="17">
        <f t="shared" si="426"/>
        <v>4.3268847655511412E-3</v>
      </c>
      <c r="AP377" s="17">
        <f t="shared" si="427"/>
        <v>1.029096917212166E-3</v>
      </c>
      <c r="AQ377" s="17">
        <f t="shared" si="428"/>
        <v>1.8356863928649486E-4</v>
      </c>
      <c r="AR377" s="17">
        <f t="shared" si="429"/>
        <v>1.0486855209659885E-4</v>
      </c>
      <c r="AS377" s="17">
        <f t="shared" si="430"/>
        <v>2.070134694952851E-4</v>
      </c>
      <c r="AT377" s="17">
        <f t="shared" si="431"/>
        <v>2.0432520377033613E-4</v>
      </c>
      <c r="AU377" s="17">
        <f t="shared" si="432"/>
        <v>1.3444789847918642E-4</v>
      </c>
      <c r="AV377" s="17">
        <f t="shared" si="433"/>
        <v>6.6350982668494658E-5</v>
      </c>
      <c r="AW377" s="17">
        <f t="shared" si="434"/>
        <v>1.0249052587281277E-6</v>
      </c>
      <c r="AX377" s="17">
        <f t="shared" si="435"/>
        <v>5.5924614756751676E-3</v>
      </c>
      <c r="AY377" s="17">
        <f t="shared" si="436"/>
        <v>3.9902968366979669E-3</v>
      </c>
      <c r="AZ377" s="17">
        <f t="shared" si="437"/>
        <v>1.4235653579571157E-3</v>
      </c>
      <c r="BA377" s="17">
        <f t="shared" si="438"/>
        <v>3.3857770675736889E-4</v>
      </c>
      <c r="BB377" s="17">
        <f t="shared" si="439"/>
        <v>6.0394942286449719E-5</v>
      </c>
      <c r="BC377" s="17">
        <f t="shared" si="440"/>
        <v>8.6185214938501455E-6</v>
      </c>
      <c r="BD377" s="17">
        <f t="shared" si="441"/>
        <v>1.247085484391989E-5</v>
      </c>
      <c r="BE377" s="17">
        <f t="shared" si="442"/>
        <v>2.4617817994033957E-5</v>
      </c>
      <c r="BF377" s="17">
        <f t="shared" si="443"/>
        <v>2.429813234025624E-5</v>
      </c>
      <c r="BG377" s="17">
        <f t="shared" si="444"/>
        <v>1.5988398738065447E-5</v>
      </c>
      <c r="BH377" s="17">
        <f t="shared" si="445"/>
        <v>7.8903871281453269E-6</v>
      </c>
      <c r="BI377" s="17">
        <f t="shared" si="446"/>
        <v>3.1151691949626509E-6</v>
      </c>
      <c r="BJ377" s="18">
        <f t="shared" si="447"/>
        <v>0.66663146369971271</v>
      </c>
      <c r="BK377" s="18">
        <f t="shared" si="448"/>
        <v>0.20740603428746154</v>
      </c>
      <c r="BL377" s="18">
        <f t="shared" si="449"/>
        <v>0.12159263297369405</v>
      </c>
      <c r="BM377" s="18">
        <f t="shared" si="450"/>
        <v>0.49907935036026418</v>
      </c>
      <c r="BN377" s="18">
        <f t="shared" si="451"/>
        <v>0.49668125866400675</v>
      </c>
    </row>
    <row r="378" spans="1:66" x14ac:dyDescent="0.25">
      <c r="A378" t="s">
        <v>213</v>
      </c>
      <c r="B378" t="s">
        <v>214</v>
      </c>
      <c r="C378" t="s">
        <v>314</v>
      </c>
      <c r="D378" s="15">
        <v>44349</v>
      </c>
      <c r="E378" s="14">
        <f>VLOOKUP(A378,home!$A$2:$E$405,3,FALSE)</f>
        <v>1.25308641975309</v>
      </c>
      <c r="F378" s="14">
        <f>VLOOKUP(B378,home!$B$2:$E$405,3,FALSE)</f>
        <v>1.6</v>
      </c>
      <c r="G378" s="14">
        <f>VLOOKUP(C378,away!$B$2:$E$405,4,FALSE)</f>
        <v>1.1000000000000001</v>
      </c>
      <c r="H378" s="14">
        <f>VLOOKUP(A378,away!$A$2:$E$405,3,FALSE)</f>
        <v>1.2160493827160499</v>
      </c>
      <c r="I378" s="14">
        <f>VLOOKUP(C378,away!$B$2:$E$405,3,FALSE)</f>
        <v>0.74</v>
      </c>
      <c r="J378" s="14">
        <f>VLOOKUP(B378,home!$B$2:$E$405,4,FALSE)</f>
        <v>0.59</v>
      </c>
      <c r="K378" s="16">
        <f t="shared" si="452"/>
        <v>2.2054320987654386</v>
      </c>
      <c r="L378" s="16">
        <f t="shared" si="453"/>
        <v>0.53092716049382738</v>
      </c>
      <c r="M378" s="17">
        <f t="shared" si="398"/>
        <v>6.4805859245310654E-2</v>
      </c>
      <c r="N378" s="17">
        <f t="shared" si="399"/>
        <v>0.14292492216768307</v>
      </c>
      <c r="O378" s="17">
        <f t="shared" si="400"/>
        <v>3.4407190832475433E-2</v>
      </c>
      <c r="P378" s="17">
        <f t="shared" si="401"/>
        <v>7.5882723090289247E-2</v>
      </c>
      <c r="Q378" s="17">
        <f t="shared" si="402"/>
        <v>0.15760560553108013</v>
      </c>
      <c r="R378" s="17">
        <f t="shared" si="403"/>
        <v>9.1338560646277139E-3</v>
      </c>
      <c r="S378" s="17">
        <f t="shared" si="404"/>
        <v>2.2213221654082845E-2</v>
      </c>
      <c r="T378" s="17">
        <f t="shared" si="405"/>
        <v>8.3677096622526634E-2</v>
      </c>
      <c r="U378" s="17">
        <f t="shared" si="406"/>
        <v>2.0144099350433327E-2</v>
      </c>
      <c r="V378" s="17">
        <f t="shared" si="407"/>
        <v>2.8899988834162151E-3</v>
      </c>
      <c r="W378" s="17">
        <f t="shared" si="408"/>
        <v>0.11586282046120261</v>
      </c>
      <c r="X378" s="17">
        <f t="shared" si="409"/>
        <v>6.1514718274272427E-2</v>
      </c>
      <c r="Y378" s="17">
        <f t="shared" si="410"/>
        <v>1.6329917350968601E-2</v>
      </c>
      <c r="Z378" s="17">
        <f t="shared" si="411"/>
        <v>1.6164707549173726E-3</v>
      </c>
      <c r="AA378" s="17">
        <f t="shared" si="412"/>
        <v>3.5650164896103738E-3</v>
      </c>
      <c r="AB378" s="17">
        <f t="shared" si="413"/>
        <v>3.931200899407402E-3</v>
      </c>
      <c r="AC378" s="17">
        <f t="shared" si="414"/>
        <v>2.1149802999620974E-4</v>
      </c>
      <c r="AD378" s="17">
        <f t="shared" si="415"/>
        <v>6.3881895824658322E-2</v>
      </c>
      <c r="AE378" s="17">
        <f t="shared" si="416"/>
        <v>3.3916633557148329E-2</v>
      </c>
      <c r="AF378" s="17">
        <f t="shared" si="417"/>
        <v>9.0036309740032083E-3</v>
      </c>
      <c r="AG378" s="17">
        <f t="shared" si="418"/>
        <v>1.5934240757205995E-3</v>
      </c>
      <c r="AH378" s="17">
        <f t="shared" si="419"/>
        <v>2.1455705698239847E-4</v>
      </c>
      <c r="AI378" s="17">
        <f t="shared" si="420"/>
        <v>4.731910204856269E-4</v>
      </c>
      <c r="AJ378" s="17">
        <f t="shared" si="421"/>
        <v>5.2179533271328794E-4</v>
      </c>
      <c r="AK378" s="17">
        <f t="shared" si="422"/>
        <v>3.8359472525062557E-4</v>
      </c>
      <c r="AL378" s="17">
        <f t="shared" si="423"/>
        <v>9.9059230947580577E-6</v>
      </c>
      <c r="AM378" s="17">
        <f t="shared" si="424"/>
        <v>2.8177436716338249E-2</v>
      </c>
      <c r="AN378" s="17">
        <f t="shared" si="425"/>
        <v>1.4960166465799981E-2</v>
      </c>
      <c r="AO378" s="17">
        <f t="shared" si="426"/>
        <v>3.9713793511010793E-3</v>
      </c>
      <c r="AP378" s="17">
        <f t="shared" si="427"/>
        <v>7.0283772070797181E-4</v>
      </c>
      <c r="AQ378" s="17">
        <f t="shared" si="428"/>
        <v>9.3288908835859264E-5</v>
      </c>
      <c r="AR378" s="17">
        <f t="shared" si="429"/>
        <v>2.2782833805515433E-5</v>
      </c>
      <c r="AS378" s="17">
        <f t="shared" si="430"/>
        <v>5.0245992975522083E-5</v>
      </c>
      <c r="AT378" s="17">
        <f t="shared" si="431"/>
        <v>5.5407062871279587E-5</v>
      </c>
      <c r="AU378" s="17">
        <f t="shared" si="432"/>
        <v>4.0732171651544909E-5</v>
      </c>
      <c r="AV378" s="17">
        <f t="shared" si="433"/>
        <v>2.2458009703185196E-5</v>
      </c>
      <c r="AW378" s="17">
        <f t="shared" si="434"/>
        <v>3.221966980844918E-7</v>
      </c>
      <c r="AX378" s="17">
        <f t="shared" si="435"/>
        <v>1.035723723252404E-2</v>
      </c>
      <c r="AY378" s="17">
        <f t="shared" si="436"/>
        <v>5.4989385544249357E-3</v>
      </c>
      <c r="AZ378" s="17">
        <f t="shared" si="437"/>
        <v>1.4597679162154311E-3</v>
      </c>
      <c r="BA378" s="17">
        <f t="shared" si="438"/>
        <v>2.5834347824541681E-4</v>
      </c>
      <c r="BB378" s="17">
        <f t="shared" si="439"/>
        <v>3.4290392334234489E-5</v>
      </c>
      <c r="BC378" s="17">
        <f t="shared" si="440"/>
        <v>3.641140126846885E-6</v>
      </c>
      <c r="BD378" s="17">
        <f t="shared" si="441"/>
        <v>2.0160042100608475E-6</v>
      </c>
      <c r="BE378" s="17">
        <f t="shared" si="442"/>
        <v>4.4461603961144551E-6</v>
      </c>
      <c r="BF378" s="17">
        <f t="shared" si="443"/>
        <v>4.9028524269252388E-6</v>
      </c>
      <c r="BG378" s="17">
        <f t="shared" si="444"/>
        <v>3.6043027059503175E-6</v>
      </c>
      <c r="BH378" s="17">
        <f t="shared" si="445"/>
        <v>1.9872612203424897E-6</v>
      </c>
      <c r="BI378" s="17">
        <f t="shared" si="446"/>
        <v>8.7655393679502024E-7</v>
      </c>
      <c r="BJ378" s="18">
        <f t="shared" si="447"/>
        <v>0.75182799271591794</v>
      </c>
      <c r="BK378" s="18">
        <f t="shared" si="448"/>
        <v>0.17151214538061485</v>
      </c>
      <c r="BL378" s="18">
        <f t="shared" si="449"/>
        <v>7.2983960977889423E-2</v>
      </c>
      <c r="BM378" s="18">
        <f t="shared" si="450"/>
        <v>0.50768179654014656</v>
      </c>
      <c r="BN378" s="18">
        <f t="shared" si="451"/>
        <v>0.48476015693146624</v>
      </c>
    </row>
    <row r="379" spans="1:66" x14ac:dyDescent="0.25">
      <c r="A379" t="s">
        <v>213</v>
      </c>
      <c r="B379" t="s">
        <v>218</v>
      </c>
      <c r="C379" t="s">
        <v>221</v>
      </c>
      <c r="D379" s="15">
        <v>44349</v>
      </c>
      <c r="E379" s="14">
        <f>VLOOKUP(A379,home!$A$2:$E$405,3,FALSE)</f>
        <v>1.25308641975309</v>
      </c>
      <c r="F379" s="14">
        <f>VLOOKUP(B379,home!$B$2:$E$405,3,FALSE)</f>
        <v>0.97</v>
      </c>
      <c r="G379" s="14">
        <f>VLOOKUP(C379,away!$B$2:$E$405,4,FALSE)</f>
        <v>0.74</v>
      </c>
      <c r="H379" s="14">
        <f>VLOOKUP(A379,away!$A$2:$E$405,3,FALSE)</f>
        <v>1.2160493827160499</v>
      </c>
      <c r="I379" s="14">
        <f>VLOOKUP(C379,away!$B$2:$E$405,3,FALSE)</f>
        <v>0.61</v>
      </c>
      <c r="J379" s="14">
        <f>VLOOKUP(B379,home!$B$2:$E$405,4,FALSE)</f>
        <v>1</v>
      </c>
      <c r="K379" s="16">
        <f t="shared" si="452"/>
        <v>0.89946543209876784</v>
      </c>
      <c r="L379" s="16">
        <f t="shared" si="453"/>
        <v>0.74179012345679041</v>
      </c>
      <c r="M379" s="17">
        <f t="shared" si="398"/>
        <v>0.19373664240414118</v>
      </c>
      <c r="N379" s="17">
        <f t="shared" si="399"/>
        <v>0.17425941277340534</v>
      </c>
      <c r="O379" s="17">
        <f t="shared" si="400"/>
        <v>0.14371192788707196</v>
      </c>
      <c r="P379" s="17">
        <f t="shared" si="401"/>
        <v>0.12926391131469214</v>
      </c>
      <c r="Q379" s="17">
        <f t="shared" si="402"/>
        <v>7.8370159003754256E-2</v>
      </c>
      <c r="R379" s="17">
        <f t="shared" si="403"/>
        <v>5.3302044364782232E-2</v>
      </c>
      <c r="S379" s="17">
        <f t="shared" si="404"/>
        <v>2.1561691377819894E-2</v>
      </c>
      <c r="T379" s="17">
        <f t="shared" si="405"/>
        <v>5.8134209922723175E-2</v>
      </c>
      <c r="U379" s="17">
        <f t="shared" si="406"/>
        <v>4.7943346366316544E-2</v>
      </c>
      <c r="V379" s="17">
        <f t="shared" si="407"/>
        <v>1.5984749695202713E-3</v>
      </c>
      <c r="W379" s="17">
        <f t="shared" si="408"/>
        <v>2.3497082977320328E-2</v>
      </c>
      <c r="X379" s="17">
        <f t="shared" si="409"/>
        <v>1.7429904082620896E-2</v>
      </c>
      <c r="Y379" s="17">
        <f t="shared" si="410"/>
        <v>6.4646653506436839E-3</v>
      </c>
      <c r="Z379" s="17">
        <f t="shared" si="411"/>
        <v>1.3179643356617043E-2</v>
      </c>
      <c r="AA379" s="17">
        <f t="shared" si="412"/>
        <v>1.1854633606667204E-2</v>
      </c>
      <c r="AB379" s="17">
        <f t="shared" si="413"/>
        <v>5.3314165696967441E-3</v>
      </c>
      <c r="AC379" s="17">
        <f t="shared" si="414"/>
        <v>6.665786223205665E-5</v>
      </c>
      <c r="AD379" s="17">
        <f t="shared" si="415"/>
        <v>5.2837034733140067E-3</v>
      </c>
      <c r="AE379" s="17">
        <f t="shared" si="416"/>
        <v>3.9193990517786695E-3</v>
      </c>
      <c r="AF379" s="17">
        <f t="shared" si="417"/>
        <v>1.4536857532476632E-3</v>
      </c>
      <c r="AG379" s="17">
        <f t="shared" si="418"/>
        <v>3.5944324478965381E-4</v>
      </c>
      <c r="AH379" s="17">
        <f t="shared" si="419"/>
        <v>2.4441323181553557E-3</v>
      </c>
      <c r="AI379" s="17">
        <f t="shared" si="420"/>
        <v>2.1984125316561703E-3</v>
      </c>
      <c r="AJ379" s="17">
        <f t="shared" si="421"/>
        <v>9.8869803885873121E-4</v>
      </c>
      <c r="AK379" s="17">
        <f t="shared" si="422"/>
        <v>2.9643323624575779E-4</v>
      </c>
      <c r="AL379" s="17">
        <f t="shared" si="423"/>
        <v>1.7790038859076172E-6</v>
      </c>
      <c r="AM379" s="17">
        <f t="shared" si="424"/>
        <v>9.5050172554122896E-4</v>
      </c>
      <c r="AN379" s="17">
        <f t="shared" si="425"/>
        <v>7.0507279233512064E-4</v>
      </c>
      <c r="AO379" s="17">
        <f t="shared" si="426"/>
        <v>2.6150801683614649E-4</v>
      </c>
      <c r="AP379" s="17">
        <f t="shared" si="427"/>
        <v>6.4661354697941845E-5</v>
      </c>
      <c r="AQ379" s="17">
        <f t="shared" si="428"/>
        <v>1.1991288571067398E-5</v>
      </c>
      <c r="AR379" s="17">
        <f t="shared" si="429"/>
        <v>3.6260664280583858E-4</v>
      </c>
      <c r="AS379" s="17">
        <f t="shared" si="430"/>
        <v>3.2615214065323718E-4</v>
      </c>
      <c r="AT379" s="17">
        <f t="shared" si="431"/>
        <v>1.4668128806130098E-4</v>
      </c>
      <c r="AU379" s="17">
        <f t="shared" si="432"/>
        <v>4.397824938228732E-5</v>
      </c>
      <c r="AV379" s="17">
        <f t="shared" si="433"/>
        <v>9.8892287708966065E-6</v>
      </c>
      <c r="AW379" s="17">
        <f t="shared" si="434"/>
        <v>3.2971592215023008E-8</v>
      </c>
      <c r="AX379" s="17">
        <f t="shared" si="435"/>
        <v>1.4249057421242763E-4</v>
      </c>
      <c r="AY379" s="17">
        <f t="shared" si="436"/>
        <v>1.0569810063646565E-4</v>
      </c>
      <c r="AZ379" s="17">
        <f t="shared" si="437"/>
        <v>3.9202903560136049E-5</v>
      </c>
      <c r="BA379" s="17">
        <f t="shared" si="438"/>
        <v>9.6934422239126557E-6</v>
      </c>
      <c r="BB379" s="17">
        <f t="shared" si="439"/>
        <v>1.7976249259993583E-6</v>
      </c>
      <c r="BC379" s="17">
        <f t="shared" si="440"/>
        <v>2.666920831572136E-7</v>
      </c>
      <c r="BD379" s="17">
        <f t="shared" si="441"/>
        <v>4.482967105553254E-5</v>
      </c>
      <c r="BE379" s="17">
        <f t="shared" si="442"/>
        <v>4.0322739446810204E-5</v>
      </c>
      <c r="BF379" s="17">
        <f t="shared" si="443"/>
        <v>1.8134455129965579E-5</v>
      </c>
      <c r="BG379" s="17">
        <f t="shared" si="444"/>
        <v>5.4371051731167364E-6</v>
      </c>
      <c r="BH379" s="17">
        <f t="shared" si="445"/>
        <v>1.2226220384759726E-6</v>
      </c>
      <c r="BI379" s="17">
        <f t="shared" si="446"/>
        <v>2.1994125202625348E-7</v>
      </c>
      <c r="BJ379" s="18">
        <f t="shared" si="447"/>
        <v>0.37146455014922136</v>
      </c>
      <c r="BK379" s="18">
        <f t="shared" si="448"/>
        <v>0.34633485503292788</v>
      </c>
      <c r="BL379" s="18">
        <f t="shared" si="449"/>
        <v>0.26907051900322015</v>
      </c>
      <c r="BM379" s="18">
        <f t="shared" si="450"/>
        <v>0.22729980466509506</v>
      </c>
      <c r="BN379" s="18">
        <f t="shared" si="451"/>
        <v>0.77264409774784715</v>
      </c>
    </row>
    <row r="380" spans="1:66" x14ac:dyDescent="0.25">
      <c r="A380" t="s">
        <v>213</v>
      </c>
      <c r="B380" t="s">
        <v>215</v>
      </c>
      <c r="C380" t="s">
        <v>222</v>
      </c>
      <c r="D380" s="15">
        <v>44349</v>
      </c>
      <c r="E380" s="14">
        <f>VLOOKUP(A380,home!$A$2:$E$405,3,FALSE)</f>
        <v>1.25308641975309</v>
      </c>
      <c r="F380" s="14">
        <f>VLOOKUP(B380,home!$B$2:$E$405,3,FALSE)</f>
        <v>0.91</v>
      </c>
      <c r="G380" s="14">
        <f>VLOOKUP(C380,away!$B$2:$E$405,4,FALSE)</f>
        <v>1.38</v>
      </c>
      <c r="H380" s="14">
        <f>VLOOKUP(A380,away!$A$2:$E$405,3,FALSE)</f>
        <v>1.2160493827160499</v>
      </c>
      <c r="I380" s="14">
        <f>VLOOKUP(C380,away!$B$2:$E$405,3,FALSE)</f>
        <v>1.17</v>
      </c>
      <c r="J380" s="14">
        <f>VLOOKUP(B380,home!$B$2:$E$405,4,FALSE)</f>
        <v>1</v>
      </c>
      <c r="K380" s="16">
        <f t="shared" si="452"/>
        <v>1.5736259259259302</v>
      </c>
      <c r="L380" s="16">
        <f t="shared" si="453"/>
        <v>1.4227777777777784</v>
      </c>
      <c r="M380" s="17">
        <f t="shared" si="398"/>
        <v>4.996643976045325E-2</v>
      </c>
      <c r="N380" s="17">
        <f t="shared" si="399"/>
        <v>7.8628485033265458E-2</v>
      </c>
      <c r="O380" s="17">
        <f t="shared" si="400"/>
        <v>7.1091140125844901E-2</v>
      </c>
      <c r="P380" s="17">
        <f t="shared" si="401"/>
        <v>0.11187086120566272</v>
      </c>
      <c r="Q380" s="17">
        <f t="shared" si="402"/>
        <v>6.1865911282312766E-2</v>
      </c>
      <c r="R380" s="17">
        <f t="shared" si="403"/>
        <v>5.0573447183969139E-2</v>
      </c>
      <c r="S380" s="17">
        <f t="shared" si="404"/>
        <v>6.2617477085099085E-2</v>
      </c>
      <c r="T380" s="17">
        <f t="shared" si="405"/>
        <v>8.8021443774446137E-2</v>
      </c>
      <c r="U380" s="17">
        <f t="shared" si="406"/>
        <v>7.9583687652139565E-2</v>
      </c>
      <c r="V380" s="17">
        <f t="shared" si="407"/>
        <v>1.5577280185169771E-2</v>
      </c>
      <c r="W380" s="17">
        <f t="shared" si="408"/>
        <v>3.2451267308293626E-2</v>
      </c>
      <c r="X380" s="17">
        <f t="shared" si="409"/>
        <v>4.6170941986966668E-2</v>
      </c>
      <c r="Y380" s="17">
        <f t="shared" si="410"/>
        <v>3.2845495119061589E-2</v>
      </c>
      <c r="Z380" s="17">
        <f t="shared" si="411"/>
        <v>2.3984925599656488E-2</v>
      </c>
      <c r="AA380" s="17">
        <f t="shared" si="412"/>
        <v>3.7743300755023981E-2</v>
      </c>
      <c r="AB380" s="17">
        <f t="shared" si="413"/>
        <v>2.9696918299062746E-2</v>
      </c>
      <c r="AC380" s="17">
        <f t="shared" si="414"/>
        <v>2.1797677575080242E-3</v>
      </c>
      <c r="AD380" s="17">
        <f t="shared" si="415"/>
        <v>1.276653889137085E-2</v>
      </c>
      <c r="AE380" s="17">
        <f t="shared" si="416"/>
        <v>1.8163947833778199E-2</v>
      </c>
      <c r="AF380" s="17">
        <f t="shared" si="417"/>
        <v>1.2921630667307222E-2</v>
      </c>
      <c r="AG380" s="17">
        <f t="shared" si="418"/>
        <v>6.1282029886988538E-3</v>
      </c>
      <c r="AH380" s="17">
        <f t="shared" si="419"/>
        <v>8.5313047862111534E-3</v>
      </c>
      <c r="AI380" s="17">
        <f t="shared" si="420"/>
        <v>1.3425082393557846E-2</v>
      </c>
      <c r="AJ380" s="17">
        <f t="shared" si="421"/>
        <v>1.0563028856097187E-2</v>
      </c>
      <c r="AK380" s="17">
        <f t="shared" si="422"/>
        <v>5.5407520214194187E-3</v>
      </c>
      <c r="AL380" s="17">
        <f t="shared" si="423"/>
        <v>1.9521302492619039E-4</v>
      </c>
      <c r="AM380" s="17">
        <f t="shared" si="424"/>
        <v>4.0179513167605705E-3</v>
      </c>
      <c r="AN380" s="17">
        <f t="shared" si="425"/>
        <v>5.7166518456799025E-3</v>
      </c>
      <c r="AO380" s="17">
        <f t="shared" si="426"/>
        <v>4.0667626046628439E-3</v>
      </c>
      <c r="AP380" s="17">
        <f t="shared" si="427"/>
        <v>1.9286998204706572E-3</v>
      </c>
      <c r="AQ380" s="17">
        <f t="shared" si="428"/>
        <v>6.860278111424107E-4</v>
      </c>
      <c r="AR380" s="17">
        <f t="shared" si="429"/>
        <v>2.427630173054085E-3</v>
      </c>
      <c r="AS380" s="17">
        <f t="shared" si="430"/>
        <v>3.8201817788779601E-3</v>
      </c>
      <c r="AT380" s="17">
        <f t="shared" si="431"/>
        <v>3.0057685444960995E-3</v>
      </c>
      <c r="AU380" s="17">
        <f t="shared" si="432"/>
        <v>1.5766517696505699E-3</v>
      </c>
      <c r="AV380" s="17">
        <f t="shared" si="433"/>
        <v>6.2026502521978335E-4</v>
      </c>
      <c r="AW380" s="17">
        <f t="shared" si="434"/>
        <v>1.2140731815724287E-5</v>
      </c>
      <c r="AX380" s="17">
        <f t="shared" si="435"/>
        <v>1.0537920601937768E-3</v>
      </c>
      <c r="AY380" s="17">
        <f t="shared" si="436"/>
        <v>1.4993119256423684E-3</v>
      </c>
      <c r="AZ380" s="17">
        <f t="shared" si="437"/>
        <v>1.0665938448805856E-3</v>
      </c>
      <c r="BA380" s="17">
        <f t="shared" si="438"/>
        <v>5.0584200680355202E-4</v>
      </c>
      <c r="BB380" s="17">
        <f t="shared" si="439"/>
        <v>1.7992519158665246E-4</v>
      </c>
      <c r="BC380" s="17">
        <f t="shared" si="440"/>
        <v>5.1198712850379657E-5</v>
      </c>
      <c r="BD380" s="17">
        <f t="shared" si="441"/>
        <v>5.7566304381402881E-4</v>
      </c>
      <c r="BE380" s="17">
        <f t="shared" si="442"/>
        <v>9.0587829034319029E-4</v>
      </c>
      <c r="BF380" s="17">
        <f t="shared" si="443"/>
        <v>7.1275678170875094E-4</v>
      </c>
      <c r="BG380" s="17">
        <f t="shared" si="444"/>
        <v>3.7387085019213978E-4</v>
      </c>
      <c r="BH380" s="17">
        <f t="shared" si="445"/>
        <v>1.4708321570258009E-4</v>
      </c>
      <c r="BI380" s="17">
        <f t="shared" si="446"/>
        <v>4.6290792299627184E-5</v>
      </c>
      <c r="BJ380" s="18">
        <f t="shared" si="447"/>
        <v>0.410736622026175</v>
      </c>
      <c r="BK380" s="18">
        <f t="shared" si="448"/>
        <v>0.24390635094446142</v>
      </c>
      <c r="BL380" s="18">
        <f t="shared" si="449"/>
        <v>0.32096070233868457</v>
      </c>
      <c r="BM380" s="18">
        <f t="shared" si="450"/>
        <v>0.57410514512364308</v>
      </c>
      <c r="BN380" s="18">
        <f t="shared" si="451"/>
        <v>0.42399628459150829</v>
      </c>
    </row>
    <row r="381" spans="1:66" x14ac:dyDescent="0.25">
      <c r="A381" t="s">
        <v>213</v>
      </c>
      <c r="B381" t="s">
        <v>220</v>
      </c>
      <c r="C381" t="s">
        <v>217</v>
      </c>
      <c r="D381" s="15">
        <v>44349</v>
      </c>
      <c r="E381" s="14">
        <f>VLOOKUP(A381,home!$A$2:$E$405,3,FALSE)</f>
        <v>1.25308641975309</v>
      </c>
      <c r="F381" s="14">
        <f>VLOOKUP(B381,home!$B$2:$E$405,3,FALSE)</f>
        <v>0.63</v>
      </c>
      <c r="G381" s="14">
        <f>VLOOKUP(C381,away!$B$2:$E$405,4,FALSE)</f>
        <v>1.03</v>
      </c>
      <c r="H381" s="14">
        <f>VLOOKUP(A381,away!$A$2:$E$405,3,FALSE)</f>
        <v>1.2160493827160499</v>
      </c>
      <c r="I381" s="14">
        <f>VLOOKUP(C381,away!$B$2:$E$405,3,FALSE)</f>
        <v>0.46</v>
      </c>
      <c r="J381" s="14">
        <f>VLOOKUP(B381,home!$B$2:$E$405,4,FALSE)</f>
        <v>1.59</v>
      </c>
      <c r="K381" s="16">
        <f t="shared" si="452"/>
        <v>0.81312777777778011</v>
      </c>
      <c r="L381" s="16">
        <f t="shared" si="453"/>
        <v>0.88941851851851894</v>
      </c>
      <c r="M381" s="17">
        <f t="shared" si="398"/>
        <v>0.18221894939541958</v>
      </c>
      <c r="N381" s="17">
        <f t="shared" si="399"/>
        <v>0.14816728939089929</v>
      </c>
      <c r="O381" s="17">
        <f t="shared" si="400"/>
        <v>0.16206890801727503</v>
      </c>
      <c r="P381" s="17">
        <f t="shared" si="401"/>
        <v>0.13178273102295829</v>
      </c>
      <c r="Q381" s="17">
        <f t="shared" si="402"/>
        <v>6.0239469380889588E-2</v>
      </c>
      <c r="R381" s="17">
        <f t="shared" si="403"/>
        <v>7.2073544033319434E-2</v>
      </c>
      <c r="S381" s="17">
        <f t="shared" si="404"/>
        <v>2.3826676991457178E-2</v>
      </c>
      <c r="T381" s="17">
        <f t="shared" si="405"/>
        <v>5.3578099613092491E-2</v>
      </c>
      <c r="U381" s="17">
        <f t="shared" si="406"/>
        <v>5.8605000696382026E-2</v>
      </c>
      <c r="V381" s="17">
        <f t="shared" si="407"/>
        <v>1.9146347326505764E-3</v>
      </c>
      <c r="W381" s="17">
        <f t="shared" si="408"/>
        <v>1.6327461957398464E-2</v>
      </c>
      <c r="X381" s="17">
        <f t="shared" si="409"/>
        <v>1.4521947025316817E-2</v>
      </c>
      <c r="Y381" s="17">
        <f t="shared" si="410"/>
        <v>6.4580443046308479E-3</v>
      </c>
      <c r="Z381" s="17">
        <f t="shared" si="411"/>
        <v>2.136784825283141E-2</v>
      </c>
      <c r="AA381" s="17">
        <f t="shared" si="412"/>
        <v>1.7374790965717625E-2</v>
      </c>
      <c r="AB381" s="17">
        <f t="shared" si="413"/>
        <v>7.0639625836537105E-3</v>
      </c>
      <c r="AC381" s="17">
        <f t="shared" si="414"/>
        <v>8.654279467683581E-5</v>
      </c>
      <c r="AD381" s="17">
        <f t="shared" si="415"/>
        <v>3.3190782145426632E-3</v>
      </c>
      <c r="AE381" s="17">
        <f t="shared" si="416"/>
        <v>2.9520496284256262E-3</v>
      </c>
      <c r="AF381" s="17">
        <f t="shared" si="417"/>
        <v>1.3128038035537324E-3</v>
      </c>
      <c r="AG381" s="17">
        <f t="shared" si="418"/>
        <v>3.8921067135407923E-4</v>
      </c>
      <c r="AH381" s="17">
        <f t="shared" si="419"/>
        <v>4.7512399842404573E-3</v>
      </c>
      <c r="AI381" s="17">
        <f t="shared" si="420"/>
        <v>3.8633652100743786E-3</v>
      </c>
      <c r="AJ381" s="17">
        <f t="shared" si="421"/>
        <v>1.5707047840058828E-3</v>
      </c>
      <c r="AK381" s="17">
        <f t="shared" si="422"/>
        <v>4.2572789685454396E-4</v>
      </c>
      <c r="AL381" s="17">
        <f t="shared" si="423"/>
        <v>2.5035477091076346E-6</v>
      </c>
      <c r="AM381" s="17">
        <f t="shared" si="424"/>
        <v>5.3976693857234377E-4</v>
      </c>
      <c r="AN381" s="17">
        <f t="shared" si="425"/>
        <v>4.800787108502903E-4</v>
      </c>
      <c r="AO381" s="17">
        <f t="shared" si="426"/>
        <v>2.1349544788837281E-4</v>
      </c>
      <c r="AP381" s="17">
        <f t="shared" si="427"/>
        <v>6.3295601657108083E-5</v>
      </c>
      <c r="AQ381" s="17">
        <f t="shared" si="428"/>
        <v>1.4074070063650842E-5</v>
      </c>
      <c r="AR381" s="17">
        <f t="shared" si="429"/>
        <v>8.4516816558181994E-4</v>
      </c>
      <c r="AS381" s="17">
        <f t="shared" si="430"/>
        <v>6.872297123280682E-4</v>
      </c>
      <c r="AT381" s="17">
        <f t="shared" si="431"/>
        <v>2.7940278440409256E-4</v>
      </c>
      <c r="AU381" s="17">
        <f t="shared" si="432"/>
        <v>7.5730055062474676E-5</v>
      </c>
      <c r="AV381" s="17">
        <f t="shared" si="433"/>
        <v>1.5394552845984736E-5</v>
      </c>
      <c r="AW381" s="17">
        <f t="shared" si="434"/>
        <v>5.0294250016734083E-8</v>
      </c>
      <c r="AX381" s="17">
        <f t="shared" si="435"/>
        <v>7.3149915213207534E-5</v>
      </c>
      <c r="AY381" s="17">
        <f t="shared" si="436"/>
        <v>6.5060889218686305E-5</v>
      </c>
      <c r="AZ381" s="17">
        <f t="shared" si="437"/>
        <v>2.8933179851190726E-5</v>
      </c>
      <c r="BA381" s="17">
        <f t="shared" si="438"/>
        <v>8.5779019864253078E-6</v>
      </c>
      <c r="BB381" s="17">
        <f t="shared" si="439"/>
        <v>1.907336219190864E-6</v>
      </c>
      <c r="BC381" s="17">
        <f t="shared" si="440"/>
        <v>3.3928403087789032E-7</v>
      </c>
      <c r="BD381" s="17">
        <f t="shared" si="441"/>
        <v>1.2528470295513272E-4</v>
      </c>
      <c r="BE381" s="17">
        <f t="shared" si="442"/>
        <v>1.0187247210345635E-4</v>
      </c>
      <c r="BF381" s="17">
        <f t="shared" si="443"/>
        <v>4.1417668429106167E-5</v>
      </c>
      <c r="BG381" s="17">
        <f t="shared" si="444"/>
        <v>1.1225952230165343E-5</v>
      </c>
      <c r="BH381" s="17">
        <f t="shared" si="445"/>
        <v>2.2820333975884645E-6</v>
      </c>
      <c r="BI381" s="17">
        <f t="shared" si="446"/>
        <v>3.7111694907915719E-7</v>
      </c>
      <c r="BJ381" s="18">
        <f t="shared" si="447"/>
        <v>0.30875413326565504</v>
      </c>
      <c r="BK381" s="18">
        <f t="shared" si="448"/>
        <v>0.33989709937409024</v>
      </c>
      <c r="BL381" s="18">
        <f t="shared" si="449"/>
        <v>0.32998262338781004</v>
      </c>
      <c r="BM381" s="18">
        <f t="shared" si="450"/>
        <v>0.2433858024446568</v>
      </c>
      <c r="BN381" s="18">
        <f t="shared" si="451"/>
        <v>0.75655089124076136</v>
      </c>
    </row>
    <row r="382" spans="1:66" x14ac:dyDescent="0.25">
      <c r="A382" t="s">
        <v>213</v>
      </c>
      <c r="B382" t="s">
        <v>223</v>
      </c>
      <c r="C382" t="s">
        <v>219</v>
      </c>
      <c r="D382" s="15">
        <v>44349</v>
      </c>
      <c r="E382" s="14">
        <f>VLOOKUP(A382,home!$A$2:$E$405,3,FALSE)</f>
        <v>1.25308641975309</v>
      </c>
      <c r="F382" s="14">
        <f>VLOOKUP(B382,home!$B$2:$E$405,3,FALSE)</f>
        <v>0.73</v>
      </c>
      <c r="G382" s="14">
        <f>VLOOKUP(C382,away!$B$2:$E$405,4,FALSE)</f>
        <v>1.1399999999999999</v>
      </c>
      <c r="H382" s="14">
        <f>VLOOKUP(A382,away!$A$2:$E$405,3,FALSE)</f>
        <v>1.2160493827160499</v>
      </c>
      <c r="I382" s="14">
        <f>VLOOKUP(C382,away!$B$2:$E$405,3,FALSE)</f>
        <v>0.51</v>
      </c>
      <c r="J382" s="14">
        <f>VLOOKUP(B382,home!$B$2:$E$405,4,FALSE)</f>
        <v>1.03</v>
      </c>
      <c r="K382" s="16">
        <f t="shared" si="452"/>
        <v>1.0428185185185213</v>
      </c>
      <c r="L382" s="16">
        <f t="shared" si="453"/>
        <v>0.63879074074074105</v>
      </c>
      <c r="M382" s="17">
        <f t="shared" si="398"/>
        <v>0.18607429319115668</v>
      </c>
      <c r="N382" s="17">
        <f t="shared" si="399"/>
        <v>0.19404171875998294</v>
      </c>
      <c r="O382" s="17">
        <f t="shared" si="400"/>
        <v>0.11886253558038878</v>
      </c>
      <c r="P382" s="17">
        <f t="shared" si="401"/>
        <v>0.12395205326129602</v>
      </c>
      <c r="Q382" s="17">
        <f t="shared" si="402"/>
        <v>0.1011751488440365</v>
      </c>
      <c r="R382" s="17">
        <f t="shared" si="403"/>
        <v>3.7964143574859617E-2</v>
      </c>
      <c r="S382" s="17">
        <f t="shared" si="404"/>
        <v>2.0642442387121433E-2</v>
      </c>
      <c r="T382" s="17">
        <f t="shared" si="405"/>
        <v>6.4629748274636786E-2</v>
      </c>
      <c r="U382" s="17">
        <f t="shared" si="406"/>
        <v>3.9589711959559536E-2</v>
      </c>
      <c r="V382" s="17">
        <f t="shared" si="407"/>
        <v>1.5278682952866167E-3</v>
      </c>
      <c r="W382" s="17">
        <f t="shared" si="408"/>
        <v>3.5169106276143003E-2</v>
      </c>
      <c r="X382" s="17">
        <f t="shared" si="409"/>
        <v>2.246569944932723E-2</v>
      </c>
      <c r="Y382" s="17">
        <f t="shared" si="410"/>
        <v>7.1754403962472997E-3</v>
      </c>
      <c r="Z382" s="17">
        <f t="shared" si="411"/>
        <v>8.0837144652574754E-3</v>
      </c>
      <c r="AA382" s="17">
        <f t="shared" si="412"/>
        <v>8.4298471427865385E-3</v>
      </c>
      <c r="AB382" s="17">
        <f t="shared" si="413"/>
        <v>4.3954003543891246E-3</v>
      </c>
      <c r="AC382" s="17">
        <f t="shared" si="414"/>
        <v>6.3611155343425499E-5</v>
      </c>
      <c r="AD382" s="17">
        <f t="shared" si="415"/>
        <v>9.1687488261269681E-3</v>
      </c>
      <c r="AE382" s="17">
        <f t="shared" si="416"/>
        <v>5.8569118543074445E-3</v>
      </c>
      <c r="AF382" s="17">
        <f t="shared" si="417"/>
        <v>1.8706705309331397E-3</v>
      </c>
      <c r="AG382" s="17">
        <f t="shared" si="418"/>
        <v>3.98322338045552E-4</v>
      </c>
      <c r="AH382" s="17">
        <f t="shared" si="419"/>
        <v>1.2909504877996161E-3</v>
      </c>
      <c r="AI382" s="17">
        <f t="shared" si="420"/>
        <v>1.3462270751679578E-3</v>
      </c>
      <c r="AJ382" s="17">
        <f t="shared" si="421"/>
        <v>7.0193526205808595E-4</v>
      </c>
      <c r="AK382" s="17">
        <f t="shared" si="422"/>
        <v>2.4399703002510775E-4</v>
      </c>
      <c r="AL382" s="17">
        <f t="shared" si="423"/>
        <v>1.6949645606426171E-6</v>
      </c>
      <c r="AM382" s="17">
        <f t="shared" si="424"/>
        <v>1.9122682135060316E-3</v>
      </c>
      <c r="AN382" s="17">
        <f t="shared" si="425"/>
        <v>1.2215392286004912E-3</v>
      </c>
      <c r="AO382" s="17">
        <f t="shared" si="426"/>
        <v>3.9015397434079057E-4</v>
      </c>
      <c r="AP382" s="17">
        <f t="shared" si="427"/>
        <v>8.307558209069925E-5</v>
      </c>
      <c r="AQ382" s="17">
        <f t="shared" si="428"/>
        <v>1.3266978155296501E-5</v>
      </c>
      <c r="AR382" s="17">
        <f t="shared" si="429"/>
        <v>1.6492944367222761E-4</v>
      </c>
      <c r="AS382" s="17">
        <f t="shared" si="430"/>
        <v>1.7199147811035626E-4</v>
      </c>
      <c r="AT382" s="17">
        <f t="shared" si="431"/>
        <v>8.9677949200426215E-5</v>
      </c>
      <c r="AU382" s="17">
        <f t="shared" si="432"/>
        <v>3.1172608709655895E-5</v>
      </c>
      <c r="AV382" s="17">
        <f t="shared" si="433"/>
        <v>8.1268434082402268E-6</v>
      </c>
      <c r="AW382" s="17">
        <f t="shared" si="434"/>
        <v>3.1363568385879739E-8</v>
      </c>
      <c r="AX382" s="17">
        <f t="shared" si="435"/>
        <v>3.3235811756973649E-4</v>
      </c>
      <c r="AY382" s="17">
        <f t="shared" si="436"/>
        <v>2.1230728811357023E-4</v>
      </c>
      <c r="AZ382" s="17">
        <f t="shared" si="437"/>
        <v>6.7809964919362715E-5</v>
      </c>
      <c r="BA382" s="17">
        <f t="shared" si="438"/>
        <v>1.4438792573481129E-5</v>
      </c>
      <c r="BB382" s="17">
        <f t="shared" si="439"/>
        <v>2.3058417508539799E-6</v>
      </c>
      <c r="BC382" s="17">
        <f t="shared" si="440"/>
        <v>2.9459007201178831E-7</v>
      </c>
      <c r="BD382" s="17">
        <f t="shared" si="441"/>
        <v>1.7559233582223427E-5</v>
      </c>
      <c r="BE382" s="17">
        <f t="shared" si="442"/>
        <v>1.8311093950534897E-5</v>
      </c>
      <c r="BF382" s="17">
        <f t="shared" si="443"/>
        <v>9.5475739329751303E-6</v>
      </c>
      <c r="BG382" s="17">
        <f t="shared" si="444"/>
        <v>3.3187956347437258E-6</v>
      </c>
      <c r="BH382" s="17">
        <f t="shared" si="445"/>
        <v>8.6522538677229676E-7</v>
      </c>
      <c r="BI382" s="17">
        <f t="shared" si="446"/>
        <v>1.8045461120370026E-7</v>
      </c>
      <c r="BJ382" s="18">
        <f t="shared" si="447"/>
        <v>0.44620133412147905</v>
      </c>
      <c r="BK382" s="18">
        <f t="shared" si="448"/>
        <v>0.33247427054287837</v>
      </c>
      <c r="BL382" s="18">
        <f t="shared" si="449"/>
        <v>0.21334042916723378</v>
      </c>
      <c r="BM382" s="18">
        <f t="shared" si="450"/>
        <v>0.23781757916058308</v>
      </c>
      <c r="BN382" s="18">
        <f t="shared" si="451"/>
        <v>0.76206989321172069</v>
      </c>
    </row>
    <row r="383" spans="1:66" x14ac:dyDescent="0.25">
      <c r="A383" t="s">
        <v>37</v>
      </c>
      <c r="B383" t="s">
        <v>224</v>
      </c>
      <c r="C383" t="s">
        <v>228</v>
      </c>
      <c r="D383" s="15">
        <v>44349</v>
      </c>
      <c r="E383" s="14">
        <f>VLOOKUP(A383,home!$A$2:$E$405,3,FALSE)</f>
        <v>1.77142857142857</v>
      </c>
      <c r="F383" s="14">
        <f>VLOOKUP(B383,home!$B$2:$E$405,3,FALSE)</f>
        <v>0.85</v>
      </c>
      <c r="G383" s="14">
        <f>VLOOKUP(C383,away!$B$2:$E$405,4,FALSE)</f>
        <v>1.29</v>
      </c>
      <c r="H383" s="14">
        <f>VLOOKUP(A383,away!$A$2:$E$405,3,FALSE)</f>
        <v>1.3142857142857101</v>
      </c>
      <c r="I383" s="14">
        <f>VLOOKUP(C383,away!$B$2:$E$405,3,FALSE)</f>
        <v>0.65</v>
      </c>
      <c r="J383" s="14">
        <f>VLOOKUP(B383,home!$B$2:$E$405,4,FALSE)</f>
        <v>1.9</v>
      </c>
      <c r="K383" s="16">
        <f t="shared" si="452"/>
        <v>1.9423714285714271</v>
      </c>
      <c r="L383" s="16">
        <f t="shared" si="453"/>
        <v>1.6231428571428519</v>
      </c>
      <c r="M383" s="17">
        <f t="shared" si="398"/>
        <v>2.8282436490285705E-2</v>
      </c>
      <c r="N383" s="17">
        <f t="shared" si="399"/>
        <v>5.4934996569116899E-2</v>
      </c>
      <c r="O383" s="17">
        <f t="shared" si="400"/>
        <v>4.5906434771803596E-2</v>
      </c>
      <c r="P383" s="17">
        <f t="shared" si="401"/>
        <v>8.9167347288329174E-2</v>
      </c>
      <c r="Q383" s="17">
        <f t="shared" si="402"/>
        <v>5.335208388226103E-2</v>
      </c>
      <c r="R383" s="17">
        <f t="shared" si="403"/>
        <v>3.7256350848373636E-2</v>
      </c>
      <c r="S383" s="17">
        <f t="shared" si="404"/>
        <v>7.0280506288491182E-2</v>
      </c>
      <c r="T383" s="17">
        <f t="shared" si="405"/>
        <v>8.6598053867178268E-2</v>
      </c>
      <c r="U383" s="17">
        <f t="shared" si="406"/>
        <v>7.236567142071379E-2</v>
      </c>
      <c r="V383" s="17">
        <f t="shared" si="407"/>
        <v>2.461962298670161E-2</v>
      </c>
      <c r="W383" s="17">
        <f t="shared" si="408"/>
        <v>3.4543187795883334E-2</v>
      </c>
      <c r="X383" s="17">
        <f t="shared" si="409"/>
        <v>5.6068528533832158E-2</v>
      </c>
      <c r="Y383" s="17">
        <f t="shared" si="410"/>
        <v>4.5503615800099942E-2</v>
      </c>
      <c r="Z383" s="17">
        <f t="shared" si="411"/>
        <v>2.0157459920915229E-2</v>
      </c>
      <c r="AA383" s="17">
        <f t="shared" si="412"/>
        <v>3.9153274222959396E-2</v>
      </c>
      <c r="AB383" s="17">
        <f t="shared" si="413"/>
        <v>3.8025100592849248E-2</v>
      </c>
      <c r="AC383" s="17">
        <f t="shared" si="414"/>
        <v>4.8512140956211763E-3</v>
      </c>
      <c r="AD383" s="17">
        <f t="shared" si="415"/>
        <v>1.6773925256625254E-2</v>
      </c>
      <c r="AE383" s="17">
        <f t="shared" si="416"/>
        <v>2.7226476966539358E-2</v>
      </c>
      <c r="AF383" s="17">
        <f t="shared" si="417"/>
        <v>2.2096230806701377E-2</v>
      </c>
      <c r="AG383" s="17">
        <f t="shared" si="418"/>
        <v>1.1955113067892391E-2</v>
      </c>
      <c r="AH383" s="17">
        <f t="shared" si="419"/>
        <v>8.1796092721942194E-3</v>
      </c>
      <c r="AI383" s="17">
        <f t="shared" si="420"/>
        <v>1.5887839347187974E-2</v>
      </c>
      <c r="AJ383" s="17">
        <f t="shared" si="421"/>
        <v>1.5430042604855421E-2</v>
      </c>
      <c r="AK383" s="17">
        <f t="shared" si="422"/>
        <v>9.9902912991036725E-3</v>
      </c>
      <c r="AL383" s="17">
        <f t="shared" si="423"/>
        <v>6.1178589359918466E-4</v>
      </c>
      <c r="AM383" s="17">
        <f t="shared" si="424"/>
        <v>6.5162386326923045E-3</v>
      </c>
      <c r="AN383" s="17">
        <f t="shared" si="425"/>
        <v>1.0576786192092819E-2</v>
      </c>
      <c r="AO383" s="17">
        <f t="shared" si="426"/>
        <v>8.5838174796113026E-3</v>
      </c>
      <c r="AP383" s="17">
        <f t="shared" si="427"/>
        <v>4.6442540096830144E-3</v>
      </c>
      <c r="AQ383" s="17">
        <f t="shared" si="428"/>
        <v>1.8845719306435087E-3</v>
      </c>
      <c r="AR383" s="17">
        <f t="shared" si="429"/>
        <v>2.6553348728762961E-3</v>
      </c>
      <c r="AS383" s="17">
        <f t="shared" si="430"/>
        <v>5.1576465903642593E-3</v>
      </c>
      <c r="AT383" s="17">
        <f t="shared" si="431"/>
        <v>5.0090326878961889E-3</v>
      </c>
      <c r="AU383" s="17">
        <f t="shared" si="432"/>
        <v>3.2431339925832994E-3</v>
      </c>
      <c r="AV383" s="17">
        <f t="shared" si="433"/>
        <v>1.5748427015556453E-3</v>
      </c>
      <c r="AW383" s="17">
        <f t="shared" si="434"/>
        <v>5.357793662999249E-5</v>
      </c>
      <c r="AX383" s="17">
        <f t="shared" si="435"/>
        <v>2.1094926236491451E-3</v>
      </c>
      <c r="AY383" s="17">
        <f t="shared" si="436"/>
        <v>3.4240078842716444E-3</v>
      </c>
      <c r="AZ383" s="17">
        <f t="shared" si="437"/>
        <v>2.7788269700781648E-3</v>
      </c>
      <c r="BA383" s="17">
        <f t="shared" si="438"/>
        <v>1.5034777159060955E-3</v>
      </c>
      <c r="BB383" s="17">
        <f t="shared" si="439"/>
        <v>6.1008977886160723E-4</v>
      </c>
      <c r="BC383" s="17">
        <f t="shared" si="440"/>
        <v>1.9805257335501586E-4</v>
      </c>
      <c r="BD383" s="17">
        <f t="shared" si="441"/>
        <v>7.1833130537191428E-4</v>
      </c>
      <c r="BE383" s="17">
        <f t="shared" si="442"/>
        <v>1.3952662038028232E-3</v>
      </c>
      <c r="BF383" s="17">
        <f t="shared" si="443"/>
        <v>1.355062604758961E-3</v>
      </c>
      <c r="BG383" s="17">
        <f t="shared" si="444"/>
        <v>8.7734496246979425E-4</v>
      </c>
      <c r="BH383" s="17">
        <f t="shared" si="445"/>
        <v>4.2603244702559998E-4</v>
      </c>
      <c r="BI383" s="17">
        <f t="shared" si="446"/>
        <v>1.6550265054937903E-4</v>
      </c>
      <c r="BJ383" s="18">
        <f t="shared" si="447"/>
        <v>0.45188182833697449</v>
      </c>
      <c r="BK383" s="18">
        <f t="shared" si="448"/>
        <v>0.22123692092729969</v>
      </c>
      <c r="BL383" s="18">
        <f t="shared" si="449"/>
        <v>0.30477214539929515</v>
      </c>
      <c r="BM383" s="18">
        <f t="shared" si="450"/>
        <v>0.68577827478667286</v>
      </c>
      <c r="BN383" s="18">
        <f t="shared" si="451"/>
        <v>0.30889964985017004</v>
      </c>
    </row>
    <row r="384" spans="1:66" x14ac:dyDescent="0.25">
      <c r="A384" t="s">
        <v>37</v>
      </c>
      <c r="B384" t="s">
        <v>229</v>
      </c>
      <c r="C384" t="s">
        <v>39</v>
      </c>
      <c r="D384" s="15">
        <v>44349</v>
      </c>
      <c r="E384" s="14">
        <f>VLOOKUP(A384,home!$A$2:$E$405,3,FALSE)</f>
        <v>1.77142857142857</v>
      </c>
      <c r="F384" s="14">
        <f>VLOOKUP(B384,home!$B$2:$E$405,3,FALSE)</f>
        <v>0.49</v>
      </c>
      <c r="G384" s="14">
        <f>VLOOKUP(C384,away!$B$2:$E$405,4,FALSE)</f>
        <v>0.71</v>
      </c>
      <c r="H384" s="14">
        <f>VLOOKUP(A384,away!$A$2:$E$405,3,FALSE)</f>
        <v>1.3142857142857101</v>
      </c>
      <c r="I384" s="14">
        <f>VLOOKUP(C384,away!$B$2:$E$405,3,FALSE)</f>
        <v>0.71</v>
      </c>
      <c r="J384" s="14">
        <f>VLOOKUP(B384,home!$B$2:$E$405,4,FALSE)</f>
        <v>0.56999999999999995</v>
      </c>
      <c r="K384" s="16">
        <f t="shared" si="452"/>
        <v>0.61627999999999949</v>
      </c>
      <c r="L384" s="16">
        <f t="shared" si="453"/>
        <v>0.53189142857142679</v>
      </c>
      <c r="M384" s="17">
        <f t="shared" si="398"/>
        <v>0.31721629201656637</v>
      </c>
      <c r="N384" s="17">
        <f t="shared" si="399"/>
        <v>0.19549405644396931</v>
      </c>
      <c r="O384" s="17">
        <f t="shared" si="400"/>
        <v>0.16872462672682234</v>
      </c>
      <c r="P384" s="17">
        <f t="shared" si="401"/>
        <v>0.10398161295920597</v>
      </c>
      <c r="Q384" s="17">
        <f t="shared" si="402"/>
        <v>6.0239538552644661E-2</v>
      </c>
      <c r="R384" s="17">
        <f t="shared" si="403"/>
        <v>4.4871591372455139E-2</v>
      </c>
      <c r="S384" s="17">
        <f t="shared" si="404"/>
        <v>8.5211384989594564E-3</v>
      </c>
      <c r="T384" s="17">
        <f t="shared" si="405"/>
        <v>3.2040894217249705E-2</v>
      </c>
      <c r="U384" s="17">
        <f t="shared" si="406"/>
        <v>2.7653464331016623E-2</v>
      </c>
      <c r="V384" s="17">
        <f t="shared" si="407"/>
        <v>3.1035316619737496E-4</v>
      </c>
      <c r="W384" s="17">
        <f t="shared" si="408"/>
        <v>1.2374807606407941E-2</v>
      </c>
      <c r="X384" s="17">
        <f t="shared" si="409"/>
        <v>6.5820540960688781E-3</v>
      </c>
      <c r="Y384" s="17">
        <f t="shared" si="410"/>
        <v>1.7504690780462432E-3</v>
      </c>
      <c r="Z384" s="17">
        <f t="shared" si="411"/>
        <v>7.9556049457894917E-3</v>
      </c>
      <c r="AA384" s="17">
        <f t="shared" si="412"/>
        <v>4.9028802159911426E-3</v>
      </c>
      <c r="AB384" s="17">
        <f t="shared" si="413"/>
        <v>1.5107735097555097E-3</v>
      </c>
      <c r="AC384" s="17">
        <f t="shared" si="414"/>
        <v>6.3582450721261804E-6</v>
      </c>
      <c r="AD384" s="17">
        <f t="shared" si="415"/>
        <v>1.9065866079192697E-3</v>
      </c>
      <c r="AE384" s="17">
        <f t="shared" si="416"/>
        <v>1.014097074581331E-3</v>
      </c>
      <c r="AF384" s="17">
        <f t="shared" si="417"/>
        <v>2.6969477085458444E-4</v>
      </c>
      <c r="AG384" s="17">
        <f t="shared" si="418"/>
        <v>4.7816112316029515E-5</v>
      </c>
      <c r="AH384" s="17">
        <f t="shared" si="419"/>
        <v>1.0578795199414699E-3</v>
      </c>
      <c r="AI384" s="17">
        <f t="shared" si="420"/>
        <v>6.5194999054952844E-4</v>
      </c>
      <c r="AJ384" s="17">
        <f t="shared" si="421"/>
        <v>2.0089187008793155E-4</v>
      </c>
      <c r="AK384" s="17">
        <f t="shared" si="422"/>
        <v>4.1268547232596787E-5</v>
      </c>
      <c r="AL384" s="17">
        <f t="shared" si="423"/>
        <v>8.3367796021659106E-8</v>
      </c>
      <c r="AM384" s="17">
        <f t="shared" si="424"/>
        <v>2.3499823894569742E-4</v>
      </c>
      <c r="AN384" s="17">
        <f t="shared" si="425"/>
        <v>1.2499354902459648E-4</v>
      </c>
      <c r="AO384" s="17">
        <f t="shared" si="426"/>
        <v>3.3241498676452646E-5</v>
      </c>
      <c r="AP384" s="17">
        <f t="shared" si="427"/>
        <v>5.8936227396245312E-6</v>
      </c>
      <c r="AQ384" s="17">
        <f t="shared" si="428"/>
        <v>7.8369185460998421E-7</v>
      </c>
      <c r="AR384" s="17">
        <f t="shared" si="429"/>
        <v>1.1253540982362475E-4</v>
      </c>
      <c r="AS384" s="17">
        <f t="shared" si="430"/>
        <v>6.9353322366103387E-5</v>
      </c>
      <c r="AT384" s="17">
        <f t="shared" si="431"/>
        <v>2.1370532753891082E-5</v>
      </c>
      <c r="AU384" s="17">
        <f t="shared" si="432"/>
        <v>4.3900773085226625E-6</v>
      </c>
      <c r="AV384" s="17">
        <f t="shared" si="433"/>
        <v>6.7637921092408591E-7</v>
      </c>
      <c r="AW384" s="17">
        <f t="shared" si="434"/>
        <v>7.5909631844906307E-10</v>
      </c>
      <c r="AX384" s="17">
        <f t="shared" si="435"/>
        <v>2.4137452449575696E-5</v>
      </c>
      <c r="AY384" s="17">
        <f t="shared" si="436"/>
        <v>1.2838504065479701E-5</v>
      </c>
      <c r="AZ384" s="17">
        <f t="shared" si="437"/>
        <v>3.414345134054034E-6</v>
      </c>
      <c r="BA384" s="17">
        <f t="shared" si="438"/>
        <v>6.0535363699596676E-7</v>
      </c>
      <c r="BB384" s="17">
        <f t="shared" si="439"/>
        <v>8.049560269317339E-8</v>
      </c>
      <c r="BC384" s="17">
        <f t="shared" si="440"/>
        <v>8.5629842220379992E-9</v>
      </c>
      <c r="BD384" s="17">
        <f t="shared" si="441"/>
        <v>9.9761033159931228E-6</v>
      </c>
      <c r="BE384" s="17">
        <f t="shared" si="442"/>
        <v>6.1480729515802348E-6</v>
      </c>
      <c r="BF384" s="17">
        <f t="shared" si="443"/>
        <v>1.8944671992999322E-6</v>
      </c>
      <c r="BG384" s="17">
        <f t="shared" si="444"/>
        <v>3.8917408186152046E-7</v>
      </c>
      <c r="BH384" s="17">
        <f t="shared" si="445"/>
        <v>5.9960050792404403E-8</v>
      </c>
      <c r="BI384" s="17">
        <f t="shared" si="446"/>
        <v>7.3904360204685937E-9</v>
      </c>
      <c r="BJ384" s="18">
        <f t="shared" si="447"/>
        <v>0.31216100987517198</v>
      </c>
      <c r="BK384" s="18">
        <f t="shared" si="448"/>
        <v>0.43004867675786279</v>
      </c>
      <c r="BL384" s="18">
        <f t="shared" si="449"/>
        <v>0.24984212697335081</v>
      </c>
      <c r="BM384" s="18">
        <f t="shared" si="450"/>
        <v>0.10946686273554219</v>
      </c>
      <c r="BN384" s="18">
        <f t="shared" si="451"/>
        <v>0.89052771807166364</v>
      </c>
    </row>
    <row r="385" spans="1:66" x14ac:dyDescent="0.25">
      <c r="A385" t="s">
        <v>37</v>
      </c>
      <c r="B385" t="s">
        <v>226</v>
      </c>
      <c r="C385" t="s">
        <v>231</v>
      </c>
      <c r="D385" s="15">
        <v>44349</v>
      </c>
      <c r="E385" s="14">
        <f>VLOOKUP(A385,home!$A$2:$E$405,3,FALSE)</f>
        <v>1.77142857142857</v>
      </c>
      <c r="F385" s="14">
        <f>VLOOKUP(B385,home!$B$2:$E$405,3,FALSE)</f>
        <v>1.1299999999999999</v>
      </c>
      <c r="G385" s="14">
        <f>VLOOKUP(C385,away!$B$2:$E$405,4,FALSE)</f>
        <v>0.94</v>
      </c>
      <c r="H385" s="14">
        <f>VLOOKUP(A385,away!$A$2:$E$405,3,FALSE)</f>
        <v>1.3142857142857101</v>
      </c>
      <c r="I385" s="14">
        <f>VLOOKUP(C385,away!$B$2:$E$405,3,FALSE)</f>
        <v>0.85</v>
      </c>
      <c r="J385" s="14">
        <f>VLOOKUP(B385,home!$B$2:$E$405,4,FALSE)</f>
        <v>0.76</v>
      </c>
      <c r="K385" s="16">
        <f t="shared" si="452"/>
        <v>1.8816114285714269</v>
      </c>
      <c r="L385" s="16">
        <f t="shared" si="453"/>
        <v>0.84902857142856858</v>
      </c>
      <c r="M385" s="17">
        <f t="shared" si="398"/>
        <v>6.517756267680172E-2</v>
      </c>
      <c r="N385" s="17">
        <f t="shared" si="399"/>
        <v>0.12263884681910059</v>
      </c>
      <c r="O385" s="17">
        <f t="shared" si="400"/>
        <v>5.533761292868096E-2</v>
      </c>
      <c r="P385" s="17">
        <f t="shared" si="401"/>
        <v>0.10412388491646804</v>
      </c>
      <c r="Q385" s="17">
        <f t="shared" si="402"/>
        <v>0.11537932788082016</v>
      </c>
      <c r="R385" s="17">
        <f t="shared" si="403"/>
        <v>2.3491607225552536E-2</v>
      </c>
      <c r="S385" s="17">
        <f t="shared" si="404"/>
        <v>4.1585566277844016E-2</v>
      </c>
      <c r="T385" s="17">
        <f t="shared" si="405"/>
        <v>9.7960345923041162E-2</v>
      </c>
      <c r="U385" s="17">
        <f t="shared" si="406"/>
        <v>4.4202076631110761E-2</v>
      </c>
      <c r="V385" s="17">
        <f t="shared" si="407"/>
        <v>7.3816314481171975E-3</v>
      </c>
      <c r="W385" s="17">
        <f t="shared" si="408"/>
        <v>7.2366353987147025E-2</v>
      </c>
      <c r="X385" s="17">
        <f t="shared" si="409"/>
        <v>6.1441102145201543E-2</v>
      </c>
      <c r="Y385" s="17">
        <f t="shared" si="410"/>
        <v>2.6082625590668609E-2</v>
      </c>
      <c r="Z385" s="17">
        <f t="shared" si="411"/>
        <v>6.6483485744239694E-3</v>
      </c>
      <c r="AA385" s="17">
        <f t="shared" si="412"/>
        <v>1.2509608658762694E-2</v>
      </c>
      <c r="AB385" s="17">
        <f t="shared" si="413"/>
        <v>1.1769111309641986E-2</v>
      </c>
      <c r="AC385" s="17">
        <f t="shared" si="414"/>
        <v>7.3702907856001856E-4</v>
      </c>
      <c r="AD385" s="17">
        <f t="shared" si="415"/>
        <v>3.4041339676565328E-2</v>
      </c>
      <c r="AE385" s="17">
        <f t="shared" si="416"/>
        <v>2.8902069995108914E-2</v>
      </c>
      <c r="AF385" s="17">
        <f t="shared" si="417"/>
        <v>1.2269341599637907E-2</v>
      </c>
      <c r="AG385" s="17">
        <f t="shared" si="418"/>
        <v>3.4723405235698931E-3</v>
      </c>
      <c r="AH385" s="17">
        <f t="shared" si="419"/>
        <v>1.4111594731255857E-3</v>
      </c>
      <c r="AI385" s="17">
        <f t="shared" si="420"/>
        <v>2.6552537921699353E-3</v>
      </c>
      <c r="AJ385" s="17">
        <f t="shared" si="421"/>
        <v>2.4980779405522863E-3</v>
      </c>
      <c r="AK385" s="17">
        <f t="shared" si="422"/>
        <v>1.5668040008017851E-3</v>
      </c>
      <c r="AL385" s="17">
        <f t="shared" si="423"/>
        <v>4.7097392295332557E-5</v>
      </c>
      <c r="AM385" s="17">
        <f t="shared" si="424"/>
        <v>1.2810514755861462E-2</v>
      </c>
      <c r="AN385" s="17">
        <f t="shared" si="425"/>
        <v>1.0876493042433657E-2</v>
      </c>
      <c r="AO385" s="17">
        <f t="shared" si="426"/>
        <v>4.6172266749851055E-3</v>
      </c>
      <c r="AP385" s="17">
        <f t="shared" si="427"/>
        <v>1.3067191226081613E-3</v>
      </c>
      <c r="AQ385" s="17">
        <f t="shared" si="428"/>
        <v>2.7736046748159991E-4</v>
      </c>
      <c r="AR385" s="17">
        <f t="shared" si="429"/>
        <v>2.3962294230514159E-4</v>
      </c>
      <c r="AS385" s="17">
        <f t="shared" si="430"/>
        <v>4.5087726678926605E-4</v>
      </c>
      <c r="AT385" s="17">
        <f t="shared" si="431"/>
        <v>4.2418790903686577E-4</v>
      </c>
      <c r="AU385" s="17">
        <f t="shared" si="432"/>
        <v>2.6605227250186116E-4</v>
      </c>
      <c r="AV385" s="17">
        <f t="shared" si="433"/>
        <v>1.2515174913422541E-4</v>
      </c>
      <c r="AW385" s="17">
        <f t="shared" si="434"/>
        <v>2.0900015510716007E-6</v>
      </c>
      <c r="AX385" s="17">
        <f t="shared" si="435"/>
        <v>4.0174018284186387E-3</v>
      </c>
      <c r="AY385" s="17">
        <f t="shared" si="436"/>
        <v>3.4108889352367964E-3</v>
      </c>
      <c r="AZ385" s="17">
        <f t="shared" si="437"/>
        <v>1.447971079992804E-3</v>
      </c>
      <c r="BA385" s="17">
        <f t="shared" si="438"/>
        <v>4.09789605838724E-4</v>
      </c>
      <c r="BB385" s="17">
        <f t="shared" si="439"/>
        <v>8.6980770907882002E-5</v>
      </c>
      <c r="BC385" s="17">
        <f t="shared" si="440"/>
        <v>1.4769831933134936E-5</v>
      </c>
      <c r="BD385" s="17">
        <f t="shared" si="441"/>
        <v>3.3907787397807437E-5</v>
      </c>
      <c r="BE385" s="17">
        <f t="shared" si="442"/>
        <v>6.3801280285284668E-5</v>
      </c>
      <c r="BF385" s="17">
        <f t="shared" si="443"/>
        <v>6.002460907114027E-5</v>
      </c>
      <c r="BG385" s="17">
        <f t="shared" si="444"/>
        <v>3.7647663474596552E-5</v>
      </c>
      <c r="BH385" s="17">
        <f t="shared" si="445"/>
        <v>1.7709568463202993E-5</v>
      </c>
      <c r="BI385" s="17">
        <f t="shared" si="446"/>
        <v>6.6645052830861772E-6</v>
      </c>
      <c r="BJ385" s="18">
        <f t="shared" si="447"/>
        <v>0.61382981025655903</v>
      </c>
      <c r="BK385" s="18">
        <f t="shared" si="448"/>
        <v>0.22246366072532314</v>
      </c>
      <c r="BL385" s="18">
        <f t="shared" si="449"/>
        <v>0.15716695951414103</v>
      </c>
      <c r="BM385" s="18">
        <f t="shared" si="450"/>
        <v>0.51055113768933724</v>
      </c>
      <c r="BN385" s="18">
        <f t="shared" si="451"/>
        <v>0.48614884244742407</v>
      </c>
    </row>
    <row r="386" spans="1:66" x14ac:dyDescent="0.25">
      <c r="A386" t="s">
        <v>37</v>
      </c>
      <c r="B386" t="s">
        <v>38</v>
      </c>
      <c r="C386" t="s">
        <v>230</v>
      </c>
      <c r="D386" s="15">
        <v>44349</v>
      </c>
      <c r="E386" s="14">
        <f>VLOOKUP(A386,home!$A$2:$E$405,3,FALSE)</f>
        <v>1.77142857142857</v>
      </c>
      <c r="F386" s="14">
        <f>VLOOKUP(B386,home!$B$2:$E$405,3,FALSE)</f>
        <v>0.56000000000000005</v>
      </c>
      <c r="G386" s="14">
        <f>VLOOKUP(C386,away!$B$2:$E$405,4,FALSE)</f>
        <v>0.92</v>
      </c>
      <c r="H386" s="14">
        <f>VLOOKUP(A386,away!$A$2:$E$405,3,FALSE)</f>
        <v>1.3142857142857101</v>
      </c>
      <c r="I386" s="14">
        <f>VLOOKUP(C386,away!$B$2:$E$405,3,FALSE)</f>
        <v>1.1299999999999999</v>
      </c>
      <c r="J386" s="14">
        <f>VLOOKUP(B386,home!$B$2:$E$405,4,FALSE)</f>
        <v>0.76</v>
      </c>
      <c r="K386" s="16">
        <f t="shared" si="452"/>
        <v>0.91263999999999945</v>
      </c>
      <c r="L386" s="16">
        <f t="shared" si="453"/>
        <v>1.1287085714285676</v>
      </c>
      <c r="M386" s="17">
        <f t="shared" si="398"/>
        <v>0.1298534760589348</v>
      </c>
      <c r="N386" s="17">
        <f t="shared" si="399"/>
        <v>0.11850947639042617</v>
      </c>
      <c r="O386" s="17">
        <f t="shared" si="400"/>
        <v>0.14656673145751398</v>
      </c>
      <c r="P386" s="17">
        <f t="shared" si="401"/>
        <v>0.13376266179738547</v>
      </c>
      <c r="Q386" s="17">
        <f t="shared" si="402"/>
        <v>5.4078244266479239E-2</v>
      </c>
      <c r="R386" s="17">
        <f t="shared" si="403"/>
        <v>8.2715563041182563E-2</v>
      </c>
      <c r="S386" s="17">
        <f t="shared" si="404"/>
        <v>3.4447382993045825E-2</v>
      </c>
      <c r="T386" s="17">
        <f t="shared" si="405"/>
        <v>6.1038577831382904E-2</v>
      </c>
      <c r="U386" s="17">
        <f t="shared" si="406"/>
        <v>7.5489531453904801E-2</v>
      </c>
      <c r="V386" s="17">
        <f t="shared" si="407"/>
        <v>3.9427119284752158E-3</v>
      </c>
      <c r="W386" s="17">
        <f t="shared" si="408"/>
        <v>1.645132294911986E-2</v>
      </c>
      <c r="X386" s="17">
        <f t="shared" si="409"/>
        <v>1.8568749224011086E-2</v>
      </c>
      <c r="Y386" s="17">
        <f t="shared" si="410"/>
        <v>1.0479353204924441E-2</v>
      </c>
      <c r="Z386" s="17">
        <f t="shared" si="411"/>
        <v>3.1120588331707603E-2</v>
      </c>
      <c r="AA386" s="17">
        <f t="shared" si="412"/>
        <v>2.8401893735049605E-2</v>
      </c>
      <c r="AB386" s="17">
        <f t="shared" si="413"/>
        <v>1.2960352149177829E-2</v>
      </c>
      <c r="AC386" s="17">
        <f t="shared" si="414"/>
        <v>2.5383785356552081E-4</v>
      </c>
      <c r="AD386" s="17">
        <f t="shared" si="415"/>
        <v>3.7535338440711843E-3</v>
      </c>
      <c r="AE386" s="17">
        <f t="shared" si="416"/>
        <v>4.2366458229503657E-3</v>
      </c>
      <c r="AF386" s="17">
        <f t="shared" si="417"/>
        <v>2.3909692272355582E-3</v>
      </c>
      <c r="AG386" s="17">
        <f t="shared" si="418"/>
        <v>8.9956915360090448E-4</v>
      </c>
      <c r="AH386" s="17">
        <f t="shared" si="419"/>
        <v>8.7815186994745654E-3</v>
      </c>
      <c r="AI386" s="17">
        <f t="shared" si="420"/>
        <v>8.0143652258884614E-3</v>
      </c>
      <c r="AJ386" s="17">
        <f t="shared" si="421"/>
        <v>3.6571151398774207E-3</v>
      </c>
      <c r="AK386" s="17">
        <f t="shared" si="422"/>
        <v>1.1125431870859092E-3</v>
      </c>
      <c r="AL386" s="17">
        <f t="shared" si="423"/>
        <v>1.0459181529325791E-5</v>
      </c>
      <c r="AM386" s="17">
        <f t="shared" si="424"/>
        <v>6.8512502549062499E-4</v>
      </c>
      <c r="AN386" s="17">
        <f t="shared" si="425"/>
        <v>7.733064887714842E-4</v>
      </c>
      <c r="AO386" s="17">
        <f t="shared" si="426"/>
        <v>4.3641883110885187E-4</v>
      </c>
      <c r="AP386" s="17">
        <f t="shared" si="427"/>
        <v>1.6419655846846586E-4</v>
      </c>
      <c r="AQ386" s="17">
        <f t="shared" si="428"/>
        <v>4.6332515735607374E-5</v>
      </c>
      <c r="AR386" s="17">
        <f t="shared" si="429"/>
        <v>1.9823550852514351E-3</v>
      </c>
      <c r="AS386" s="17">
        <f t="shared" si="430"/>
        <v>1.8091765450038684E-3</v>
      </c>
      <c r="AT386" s="17">
        <f t="shared" si="431"/>
        <v>8.2556344101616475E-4</v>
      </c>
      <c r="AU386" s="17">
        <f t="shared" si="432"/>
        <v>2.5114740626966408E-4</v>
      </c>
      <c r="AV386" s="17">
        <f t="shared" si="433"/>
        <v>5.7301792214486502E-5</v>
      </c>
      <c r="AW386" s="17">
        <f t="shared" si="434"/>
        <v>2.9927919187711092E-7</v>
      </c>
      <c r="AX386" s="17">
        <f t="shared" si="435"/>
        <v>1.0421208387729389E-4</v>
      </c>
      <c r="AY386" s="17">
        <f t="shared" si="436"/>
        <v>1.1762507231873444E-4</v>
      </c>
      <c r="AZ386" s="17">
        <f t="shared" si="437"/>
        <v>6.6382213670530355E-5</v>
      </c>
      <c r="BA386" s="17">
        <f t="shared" si="438"/>
        <v>2.4975391186776752E-5</v>
      </c>
      <c r="BB386" s="17">
        <f t="shared" si="439"/>
        <v>7.0474845268241112E-6</v>
      </c>
      <c r="BC386" s="17">
        <f t="shared" si="440"/>
        <v>1.5909112384873133E-6</v>
      </c>
      <c r="BD386" s="17">
        <f t="shared" si="441"/>
        <v>3.7291686272305E-4</v>
      </c>
      <c r="BE386" s="17">
        <f t="shared" si="442"/>
        <v>3.4033884559556409E-4</v>
      </c>
      <c r="BF386" s="17">
        <f t="shared" si="443"/>
        <v>1.5530342202216773E-4</v>
      </c>
      <c r="BG386" s="17">
        <f t="shared" si="444"/>
        <v>4.7245371691437027E-5</v>
      </c>
      <c r="BH386" s="17">
        <f t="shared" si="445"/>
        <v>1.0779504005118263E-5</v>
      </c>
      <c r="BI386" s="17">
        <f t="shared" si="446"/>
        <v>1.9675613070462259E-6</v>
      </c>
      <c r="BJ386" s="18">
        <f t="shared" si="447"/>
        <v>0.2928336544905954</v>
      </c>
      <c r="BK386" s="18">
        <f t="shared" si="448"/>
        <v>0.30238815488525489</v>
      </c>
      <c r="BL386" s="18">
        <f t="shared" si="449"/>
        <v>0.37355370992625514</v>
      </c>
      <c r="BM386" s="18">
        <f t="shared" si="450"/>
        <v>0.33429262882876393</v>
      </c>
      <c r="BN386" s="18">
        <f t="shared" si="451"/>
        <v>0.66548615301192215</v>
      </c>
    </row>
    <row r="387" spans="1:66" x14ac:dyDescent="0.25">
      <c r="A387" t="s">
        <v>340</v>
      </c>
      <c r="B387" t="s">
        <v>394</v>
      </c>
      <c r="C387" t="s">
        <v>387</v>
      </c>
      <c r="D387" s="15">
        <v>44349</v>
      </c>
      <c r="E387" s="14">
        <f>VLOOKUP(A387,home!$A$2:$E$405,3,FALSE)</f>
        <v>1.36279069767442</v>
      </c>
      <c r="F387" s="14">
        <f>VLOOKUP(B387,home!$B$2:$E$405,3,FALSE)</f>
        <v>1.32</v>
      </c>
      <c r="G387" s="14">
        <f>VLOOKUP(C387,away!$B$2:$E$405,4,FALSE)</f>
        <v>1.53</v>
      </c>
      <c r="H387" s="14">
        <f>VLOOKUP(A387,away!$A$2:$E$405,3,FALSE)</f>
        <v>1.15348837209302</v>
      </c>
      <c r="I387" s="14">
        <f>VLOOKUP(C387,away!$B$2:$E$405,3,FALSE)</f>
        <v>0.67</v>
      </c>
      <c r="J387" s="14">
        <f>VLOOKUP(B387,home!$B$2:$E$405,4,FALSE)</f>
        <v>1.21</v>
      </c>
      <c r="K387" s="16">
        <f t="shared" si="452"/>
        <v>2.7522920930232586</v>
      </c>
      <c r="L387" s="16">
        <f t="shared" si="453"/>
        <v>0.93513302325581138</v>
      </c>
      <c r="M387" s="17">
        <f t="shared" si="398"/>
        <v>2.5036384897424994E-2</v>
      </c>
      <c r="N387" s="17">
        <f t="shared" si="399"/>
        <v>6.8907444191069728E-2</v>
      </c>
      <c r="O387" s="17">
        <f t="shared" si="400"/>
        <v>2.3412350300525169E-2</v>
      </c>
      <c r="P387" s="17">
        <f t="shared" si="401"/>
        <v>6.4437626611226123E-2</v>
      </c>
      <c r="Q387" s="17">
        <f t="shared" si="402"/>
        <v>9.4826706898761368E-2</v>
      </c>
      <c r="R387" s="17">
        <f t="shared" si="403"/>
        <v>1.0946830959027102E-2</v>
      </c>
      <c r="S387" s="17">
        <f t="shared" si="404"/>
        <v>4.146173399533868E-2</v>
      </c>
      <c r="T387" s="17">
        <f t="shared" si="405"/>
        <v>8.8675585107631419E-2</v>
      </c>
      <c r="U387" s="17">
        <f t="shared" si="406"/>
        <v>3.0128876292192502E-2</v>
      </c>
      <c r="V387" s="17">
        <f t="shared" si="407"/>
        <v>1.1856946709943474E-2</v>
      </c>
      <c r="W387" s="17">
        <f t="shared" si="408"/>
        <v>8.6996931868298336E-2</v>
      </c>
      <c r="X387" s="17">
        <f t="shared" si="409"/>
        <v>8.1353703911981656E-2</v>
      </c>
      <c r="Y387" s="17">
        <f t="shared" si="410"/>
        <v>3.8038267546134763E-2</v>
      </c>
      <c r="Z387" s="17">
        <f t="shared" si="411"/>
        <v>3.4122477099284431E-3</v>
      </c>
      <c r="AA387" s="17">
        <f t="shared" si="412"/>
        <v>9.3915023914727738E-3</v>
      </c>
      <c r="AB387" s="17">
        <f t="shared" si="413"/>
        <v>1.2924078886829773E-2</v>
      </c>
      <c r="AC387" s="17">
        <f t="shared" si="414"/>
        <v>1.9073078740571413E-3</v>
      </c>
      <c r="AD387" s="17">
        <f t="shared" si="415"/>
        <v>5.9860241924600169E-2</v>
      </c>
      <c r="AE387" s="17">
        <f t="shared" si="416"/>
        <v>5.5977289003775618E-2</v>
      </c>
      <c r="AF387" s="17">
        <f t="shared" si="417"/>
        <v>2.6173105749882488E-2</v>
      </c>
      <c r="AG387" s="17">
        <f t="shared" si="418"/>
        <v>8.1584451692938934E-3</v>
      </c>
      <c r="AH387" s="17">
        <f t="shared" si="419"/>
        <v>7.9772637927077571E-4</v>
      </c>
      <c r="AI387" s="17">
        <f t="shared" si="420"/>
        <v>2.1955760060630288E-3</v>
      </c>
      <c r="AJ387" s="17">
        <f t="shared" si="421"/>
        <v>3.0214332405594309E-3</v>
      </c>
      <c r="AK387" s="17">
        <f t="shared" si="422"/>
        <v>2.7719556058631209E-3</v>
      </c>
      <c r="AL387" s="17">
        <f t="shared" si="423"/>
        <v>1.963580494942561E-4</v>
      </c>
      <c r="AM387" s="17">
        <f t="shared" si="424"/>
        <v>3.2950574107107264E-2</v>
      </c>
      <c r="AN387" s="17">
        <f t="shared" si="425"/>
        <v>3.0813169982793868E-2</v>
      </c>
      <c r="AO387" s="17">
        <f t="shared" si="426"/>
        <v>1.4407206401052622E-2</v>
      </c>
      <c r="AP387" s="17">
        <f t="shared" si="427"/>
        <v>4.4908848261622728E-3</v>
      </c>
      <c r="AQ387" s="17">
        <f t="shared" si="428"/>
        <v>1.0498936761456936E-3</v>
      </c>
      <c r="AR387" s="17">
        <f t="shared" si="429"/>
        <v>1.4919605615567856E-4</v>
      </c>
      <c r="AS387" s="17">
        <f t="shared" si="430"/>
        <v>4.1063112566752815E-4</v>
      </c>
      <c r="AT387" s="17">
        <f t="shared" si="431"/>
        <v>5.6508840016198899E-4</v>
      </c>
      <c r="AU387" s="17">
        <f t="shared" si="432"/>
        <v>5.184294452083352E-4</v>
      </c>
      <c r="AV387" s="17">
        <f t="shared" si="433"/>
        <v>3.5671731570933394E-4</v>
      </c>
      <c r="AW387" s="17">
        <f t="shared" si="434"/>
        <v>1.4038287262561098E-5</v>
      </c>
      <c r="AX387" s="17">
        <f t="shared" si="435"/>
        <v>1.511493409592805E-2</v>
      </c>
      <c r="AY387" s="17">
        <f t="shared" si="436"/>
        <v>1.413447401743754E-2</v>
      </c>
      <c r="AZ387" s="17">
        <f t="shared" si="437"/>
        <v>6.6088067100285395E-3</v>
      </c>
      <c r="BA387" s="17">
        <f t="shared" si="438"/>
        <v>2.0600377996207609E-3</v>
      </c>
      <c r="BB387" s="17">
        <f t="shared" si="439"/>
        <v>4.8160234389515273E-4</v>
      </c>
      <c r="BC387" s="17">
        <f t="shared" si="440"/>
        <v>9.0072451170751855E-5</v>
      </c>
      <c r="BD387" s="17">
        <f t="shared" si="441"/>
        <v>2.3253026508450575E-5</v>
      </c>
      <c r="BE387" s="17">
        <f t="shared" si="442"/>
        <v>6.3999120998068737E-5</v>
      </c>
      <c r="BF387" s="17">
        <f t="shared" si="443"/>
        <v>8.80721373417117E-5</v>
      </c>
      <c r="BG387" s="17">
        <f t="shared" si="444"/>
        <v>8.0800082407083868E-5</v>
      </c>
      <c r="BH387" s="17">
        <f t="shared" si="445"/>
        <v>5.5596356981161165E-5</v>
      </c>
      <c r="BI387" s="17">
        <f t="shared" si="446"/>
        <v>3.0603482744029645E-5</v>
      </c>
      <c r="BJ387" s="18">
        <f t="shared" si="447"/>
        <v>0.73116937778277169</v>
      </c>
      <c r="BK387" s="18">
        <f t="shared" si="448"/>
        <v>0.15903083215492217</v>
      </c>
      <c r="BL387" s="18">
        <f t="shared" si="449"/>
        <v>9.7932716611687051E-2</v>
      </c>
      <c r="BM387" s="18">
        <f t="shared" si="450"/>
        <v>0.68985739467109997</v>
      </c>
      <c r="BN387" s="18">
        <f t="shared" si="451"/>
        <v>0.28756734385803451</v>
      </c>
    </row>
    <row r="388" spans="1:66" x14ac:dyDescent="0.25">
      <c r="A388" t="s">
        <v>340</v>
      </c>
      <c r="B388" t="s">
        <v>390</v>
      </c>
      <c r="C388" t="s">
        <v>413</v>
      </c>
      <c r="D388" s="15">
        <v>44349</v>
      </c>
      <c r="E388" s="14">
        <f>VLOOKUP(A388,home!$A$2:$E$405,3,FALSE)</f>
        <v>1.36279069767442</v>
      </c>
      <c r="F388" s="14">
        <f>VLOOKUP(B388,home!$B$2:$E$405,3,FALSE)</f>
        <v>0.4</v>
      </c>
      <c r="G388" s="14">
        <f>VLOOKUP(C388,away!$B$2:$E$405,4,FALSE)</f>
        <v>0.73</v>
      </c>
      <c r="H388" s="14">
        <f>VLOOKUP(A388,away!$A$2:$E$405,3,FALSE)</f>
        <v>1.15348837209302</v>
      </c>
      <c r="I388" s="14">
        <f>VLOOKUP(C388,away!$B$2:$E$405,3,FALSE)</f>
        <v>1.28</v>
      </c>
      <c r="J388" s="14">
        <f>VLOOKUP(B388,home!$B$2:$E$405,4,FALSE)</f>
        <v>0.95</v>
      </c>
      <c r="K388" s="16">
        <f t="shared" si="452"/>
        <v>0.39793488372093061</v>
      </c>
      <c r="L388" s="16">
        <f t="shared" si="453"/>
        <v>1.4026418604651123</v>
      </c>
      <c r="M388" s="17">
        <f t="shared" si="398"/>
        <v>0.16520358053556417</v>
      </c>
      <c r="N388" s="17">
        <f t="shared" si="399"/>
        <v>6.5740267610701106E-2</v>
      </c>
      <c r="O388" s="17">
        <f t="shared" si="400"/>
        <v>0.23172145755790174</v>
      </c>
      <c r="P388" s="17">
        <f t="shared" si="401"/>
        <v>9.221005126894817E-2</v>
      </c>
      <c r="Q388" s="17">
        <f t="shared" si="402"/>
        <v>1.3080172873723603E-2</v>
      </c>
      <c r="R388" s="17">
        <f t="shared" si="403"/>
        <v>0.16251110816935149</v>
      </c>
      <c r="S388" s="17">
        <f t="shared" si="404"/>
        <v>1.2866993450531839E-2</v>
      </c>
      <c r="T388" s="17">
        <f t="shared" si="405"/>
        <v>1.8346798014804971E-2</v>
      </c>
      <c r="U388" s="17">
        <f t="shared" si="406"/>
        <v>6.4668838932730441E-2</v>
      </c>
      <c r="V388" s="17">
        <f t="shared" si="407"/>
        <v>7.9798252011543263E-4</v>
      </c>
      <c r="W388" s="17">
        <f t="shared" si="408"/>
        <v>1.7350190238516244E-3</v>
      </c>
      <c r="X388" s="17">
        <f t="shared" si="409"/>
        <v>2.4336103115576058E-3</v>
      </c>
      <c r="Y388" s="17">
        <f t="shared" si="410"/>
        <v>1.7067418475251212E-3</v>
      </c>
      <c r="Z388" s="17">
        <f t="shared" si="411"/>
        <v>7.5981627702968721E-2</v>
      </c>
      <c r="AA388" s="17">
        <f t="shared" si="412"/>
        <v>3.0235740184907892E-2</v>
      </c>
      <c r="AB388" s="17">
        <f t="shared" si="413"/>
        <v>6.0159278773487951E-3</v>
      </c>
      <c r="AC388" s="17">
        <f t="shared" si="414"/>
        <v>2.7837626480698537E-5</v>
      </c>
      <c r="AD388" s="17">
        <f t="shared" si="415"/>
        <v>1.7260614837749967E-4</v>
      </c>
      <c r="AE388" s="17">
        <f t="shared" si="416"/>
        <v>2.4210460908793337E-4</v>
      </c>
      <c r="AF388" s="17">
        <f t="shared" si="417"/>
        <v>1.6979302965913884E-4</v>
      </c>
      <c r="AG388" s="17">
        <f t="shared" si="418"/>
        <v>7.9386270338367457E-5</v>
      </c>
      <c r="AH388" s="17">
        <f t="shared" si="419"/>
        <v>2.6643752910614903E-2</v>
      </c>
      <c r="AI388" s="17">
        <f t="shared" si="420"/>
        <v>1.0602478716374746E-2</v>
      </c>
      <c r="AJ388" s="17">
        <f t="shared" si="421"/>
        <v>2.1095480675771129E-3</v>
      </c>
      <c r="AK388" s="17">
        <f t="shared" si="422"/>
        <v>2.7982092165833745E-4</v>
      </c>
      <c r="AL388" s="17">
        <f t="shared" si="423"/>
        <v>6.2151412376645141E-7</v>
      </c>
      <c r="AM388" s="17">
        <f t="shared" si="424"/>
        <v>1.3737201516823608E-5</v>
      </c>
      <c r="AN388" s="17">
        <f t="shared" si="425"/>
        <v>1.9268373893141629E-5</v>
      </c>
      <c r="AO388" s="17">
        <f t="shared" si="426"/>
        <v>1.3513313902806791E-5</v>
      </c>
      <c r="AP388" s="17">
        <f t="shared" si="427"/>
        <v>6.3181132512273254E-6</v>
      </c>
      <c r="AQ388" s="17">
        <f t="shared" si="428"/>
        <v>2.2155125313326947E-6</v>
      </c>
      <c r="AR388" s="17">
        <f t="shared" si="429"/>
        <v>7.474328630463517E-3</v>
      </c>
      <c r="AS388" s="17">
        <f t="shared" si="430"/>
        <v>2.9742960944555215E-3</v>
      </c>
      <c r="AT388" s="17">
        <f t="shared" si="431"/>
        <v>5.9178808524938795E-4</v>
      </c>
      <c r="AU388" s="17">
        <f t="shared" si="432"/>
        <v>7.8497707630382463E-5</v>
      </c>
      <c r="AV388" s="17">
        <f t="shared" si="433"/>
        <v>7.8092440395639637E-6</v>
      </c>
      <c r="AW388" s="17">
        <f t="shared" si="434"/>
        <v>9.6362333725674609E-9</v>
      </c>
      <c r="AX388" s="17">
        <f t="shared" si="435"/>
        <v>9.110852813746987E-7</v>
      </c>
      <c r="AY388" s="17">
        <f t="shared" si="436"/>
        <v>1.2779263541097877E-6</v>
      </c>
      <c r="AZ388" s="17">
        <f t="shared" si="437"/>
        <v>8.9623649943297554E-7</v>
      </c>
      <c r="BA388" s="17">
        <f t="shared" si="438"/>
        <v>4.1903294366046928E-7</v>
      </c>
      <c r="BB388" s="17">
        <f t="shared" si="439"/>
        <v>1.4693828692302336E-7</v>
      </c>
      <c r="BC388" s="17">
        <f t="shared" si="440"/>
        <v>4.1220358428653136E-8</v>
      </c>
      <c r="BD388" s="17">
        <f t="shared" si="441"/>
        <v>1.7473010359934989E-3</v>
      </c>
      <c r="BE388" s="17">
        <f t="shared" si="442"/>
        <v>6.9531203458353451E-4</v>
      </c>
      <c r="BF388" s="17">
        <f t="shared" si="443"/>
        <v>1.3834445681588123E-4</v>
      </c>
      <c r="BG388" s="17">
        <f t="shared" si="444"/>
        <v>1.8350695112154335E-5</v>
      </c>
      <c r="BH388" s="17">
        <f t="shared" si="445"/>
        <v>1.8255954314133463E-6</v>
      </c>
      <c r="BI388" s="17">
        <f t="shared" si="446"/>
        <v>1.4529362114418645E-7</v>
      </c>
      <c r="BJ388" s="18">
        <f t="shared" si="447"/>
        <v>0.10376524469444624</v>
      </c>
      <c r="BK388" s="18">
        <f t="shared" si="448"/>
        <v>0.27110834484211815</v>
      </c>
      <c r="BL388" s="18">
        <f t="shared" si="449"/>
        <v>0.5485166722118614</v>
      </c>
      <c r="BM388" s="18">
        <f t="shared" si="450"/>
        <v>0.26890398314508374</v>
      </c>
      <c r="BN388" s="18">
        <f t="shared" si="451"/>
        <v>0.73046663801619038</v>
      </c>
    </row>
    <row r="389" spans="1:66" x14ac:dyDescent="0.25">
      <c r="A389" t="s">
        <v>340</v>
      </c>
      <c r="B389" t="s">
        <v>378</v>
      </c>
      <c r="C389" t="s">
        <v>431</v>
      </c>
      <c r="D389" s="15">
        <v>44349</v>
      </c>
      <c r="E389" s="14">
        <f>VLOOKUP(A389,home!$A$2:$E$405,3,FALSE)</f>
        <v>1.36279069767442</v>
      </c>
      <c r="F389" s="14">
        <f>VLOOKUP(B389,home!$B$2:$E$405,3,FALSE)</f>
        <v>0.67</v>
      </c>
      <c r="G389" s="14">
        <f>VLOOKUP(C389,away!$B$2:$E$405,4,FALSE)</f>
        <v>0.8</v>
      </c>
      <c r="H389" s="14">
        <f>VLOOKUP(A389,away!$A$2:$E$405,3,FALSE)</f>
        <v>1.15348837209302</v>
      </c>
      <c r="I389" s="14">
        <f>VLOOKUP(C389,away!$B$2:$E$405,3,FALSE)</f>
        <v>0.93</v>
      </c>
      <c r="J389" s="14">
        <f>VLOOKUP(B389,home!$B$2:$E$405,4,FALSE)</f>
        <v>1.34</v>
      </c>
      <c r="K389" s="16">
        <f t="shared" si="452"/>
        <v>0.73045581395348913</v>
      </c>
      <c r="L389" s="16">
        <f t="shared" si="453"/>
        <v>1.4374772093023218</v>
      </c>
      <c r="M389" s="17">
        <f t="shared" si="398"/>
        <v>0.1144138634636519</v>
      </c>
      <c r="N389" s="17">
        <f t="shared" si="399"/>
        <v>8.3574271763905222E-2</v>
      </c>
      <c r="O389" s="17">
        <f t="shared" si="400"/>
        <v>0.1644673211572272</v>
      </c>
      <c r="P389" s="17">
        <f t="shared" si="401"/>
        <v>0.12013611094465232</v>
      </c>
      <c r="Q389" s="17">
        <f t="shared" si="402"/>
        <v>3.0523656353436738E-2</v>
      </c>
      <c r="R389" s="17">
        <f t="shared" si="403"/>
        <v>0.11820901291925986</v>
      </c>
      <c r="S389" s="17">
        <f t="shared" si="404"/>
        <v>3.1536137134052206E-2</v>
      </c>
      <c r="T389" s="17">
        <f t="shared" si="405"/>
        <v>4.3877060352641328E-2</v>
      </c>
      <c r="U389" s="17">
        <f t="shared" si="406"/>
        <v>8.6346460748576478E-2</v>
      </c>
      <c r="V389" s="17">
        <f t="shared" si="407"/>
        <v>3.679263600881407E-3</v>
      </c>
      <c r="W389" s="17">
        <f t="shared" si="408"/>
        <v>7.432060748828742E-3</v>
      </c>
      <c r="X389" s="17">
        <f t="shared" si="409"/>
        <v>1.0683417944591664E-2</v>
      </c>
      <c r="Y389" s="17">
        <f t="shared" si="410"/>
        <v>7.6785849064009877E-3</v>
      </c>
      <c r="Z389" s="17">
        <f t="shared" si="411"/>
        <v>5.6640920668519917E-2</v>
      </c>
      <c r="AA389" s="17">
        <f t="shared" si="412"/>
        <v>4.1373689809998726E-2</v>
      </c>
      <c r="AB389" s="17">
        <f t="shared" si="413"/>
        <v>1.5110826133210895E-2</v>
      </c>
      <c r="AC389" s="17">
        <f t="shared" si="414"/>
        <v>2.4145479772351444E-4</v>
      </c>
      <c r="AD389" s="17">
        <f t="shared" si="415"/>
        <v>1.3571979959093692E-3</v>
      </c>
      <c r="AE389" s="17">
        <f t="shared" si="416"/>
        <v>1.9509411876305039E-3</v>
      </c>
      <c r="AF389" s="17">
        <f t="shared" si="417"/>
        <v>1.4022167469540272E-3</v>
      </c>
      <c r="AG389" s="17">
        <f t="shared" si="418"/>
        <v>6.7188487208281827E-4</v>
      </c>
      <c r="AH389" s="17">
        <f t="shared" si="419"/>
        <v>2.0355008143724564E-2</v>
      </c>
      <c r="AI389" s="17">
        <f t="shared" si="420"/>
        <v>1.4868434041654228E-2</v>
      </c>
      <c r="AJ389" s="17">
        <f t="shared" si="421"/>
        <v>5.4303670450551508E-3</v>
      </c>
      <c r="AK389" s="17">
        <f t="shared" si="422"/>
        <v>1.3222143933206548E-3</v>
      </c>
      <c r="AL389" s="17">
        <f t="shared" si="423"/>
        <v>1.0141232710543367E-5</v>
      </c>
      <c r="AM389" s="17">
        <f t="shared" si="424"/>
        <v>1.9827463335960456E-4</v>
      </c>
      <c r="AN389" s="17">
        <f t="shared" si="425"/>
        <v>2.8501526663720538E-4</v>
      </c>
      <c r="AO389" s="17">
        <f t="shared" si="426"/>
        <v>2.048514750471036E-4</v>
      </c>
      <c r="AP389" s="17">
        <f t="shared" si="427"/>
        <v>9.8156442224058222E-5</v>
      </c>
      <c r="AQ389" s="17">
        <f t="shared" si="428"/>
        <v>3.527441216082097E-5</v>
      </c>
      <c r="AR389" s="17">
        <f t="shared" si="429"/>
        <v>5.8519720603534466E-3</v>
      </c>
      <c r="AS389" s="17">
        <f t="shared" si="430"/>
        <v>4.2746070145785542E-3</v>
      </c>
      <c r="AT389" s="17">
        <f t="shared" si="431"/>
        <v>1.5612057730826354E-3</v>
      </c>
      <c r="AU389" s="17">
        <f t="shared" si="432"/>
        <v>3.8013061124198764E-4</v>
      </c>
      <c r="AV389" s="17">
        <f t="shared" si="433"/>
        <v>6.9417153760850856E-5</v>
      </c>
      <c r="AW389" s="17">
        <f t="shared" si="434"/>
        <v>2.9578978095323529E-7</v>
      </c>
      <c r="AX389" s="17">
        <f t="shared" si="435"/>
        <v>2.4138476449503248E-5</v>
      </c>
      <c r="AY389" s="17">
        <f t="shared" si="436"/>
        <v>3.4698509763441744E-5</v>
      </c>
      <c r="AZ389" s="17">
        <f t="shared" si="437"/>
        <v>2.4939158490850807E-5</v>
      </c>
      <c r="BA389" s="17">
        <f t="shared" si="438"/>
        <v>1.194982398325884E-5</v>
      </c>
      <c r="BB389" s="17">
        <f t="shared" si="439"/>
        <v>4.294399907777221E-6</v>
      </c>
      <c r="BC389" s="17">
        <f t="shared" si="440"/>
        <v>1.2346203990119499E-6</v>
      </c>
      <c r="BD389" s="17">
        <f t="shared" si="441"/>
        <v>1.4020127443720011E-3</v>
      </c>
      <c r="BE389" s="17">
        <f t="shared" si="442"/>
        <v>1.0241083603634152E-3</v>
      </c>
      <c r="BF389" s="17">
        <f t="shared" si="443"/>
        <v>3.7403295297291569E-4</v>
      </c>
      <c r="BG389" s="17">
        <f t="shared" si="444"/>
        <v>9.1071515036419433E-5</v>
      </c>
      <c r="BH389" s="17">
        <f t="shared" si="445"/>
        <v>1.6630929410976296E-5</v>
      </c>
      <c r="BI389" s="17">
        <f t="shared" si="446"/>
        <v>2.4296318159395428E-6</v>
      </c>
      <c r="BJ389" s="18">
        <f t="shared" si="447"/>
        <v>0.19007412009080402</v>
      </c>
      <c r="BK389" s="18">
        <f t="shared" si="448"/>
        <v>0.2700516696834353</v>
      </c>
      <c r="BL389" s="18">
        <f t="shared" si="449"/>
        <v>0.48253095313901684</v>
      </c>
      <c r="BM389" s="18">
        <f t="shared" si="450"/>
        <v>0.36793902425966041</v>
      </c>
      <c r="BN389" s="18">
        <f t="shared" si="451"/>
        <v>0.63132423660213333</v>
      </c>
    </row>
    <row r="390" spans="1:66" x14ac:dyDescent="0.25">
      <c r="A390" t="s">
        <v>340</v>
      </c>
      <c r="B390" t="s">
        <v>415</v>
      </c>
      <c r="C390" t="s">
        <v>385</v>
      </c>
      <c r="D390" s="15">
        <v>44349</v>
      </c>
      <c r="E390" s="14">
        <f>VLOOKUP(A390,home!$A$2:$E$405,3,FALSE)</f>
        <v>1.36279069767442</v>
      </c>
      <c r="F390" s="14">
        <f>VLOOKUP(B390,home!$B$2:$E$405,3,FALSE)</f>
        <v>1.32</v>
      </c>
      <c r="G390" s="14">
        <f>VLOOKUP(C390,away!$B$2:$E$405,4,FALSE)</f>
        <v>1.32</v>
      </c>
      <c r="H390" s="14">
        <f>VLOOKUP(A390,away!$A$2:$E$405,3,FALSE)</f>
        <v>1.15348837209302</v>
      </c>
      <c r="I390" s="14">
        <f>VLOOKUP(C390,away!$B$2:$E$405,3,FALSE)</f>
        <v>0.59</v>
      </c>
      <c r="J390" s="14">
        <f>VLOOKUP(B390,home!$B$2:$E$405,4,FALSE)</f>
        <v>0.61</v>
      </c>
      <c r="K390" s="16">
        <f t="shared" si="452"/>
        <v>2.3745265116279097</v>
      </c>
      <c r="L390" s="16">
        <f t="shared" si="453"/>
        <v>0.41514046511627783</v>
      </c>
      <c r="M390" s="17">
        <f t="shared" si="398"/>
        <v>6.1441672013956332E-2</v>
      </c>
      <c r="N390" s="17">
        <f t="shared" si="399"/>
        <v>0.14589487911588589</v>
      </c>
      <c r="O390" s="17">
        <f t="shared" si="400"/>
        <v>2.5506924297395626E-2</v>
      </c>
      <c r="P390" s="17">
        <f t="shared" si="401"/>
        <v>6.0566867974252009E-2</v>
      </c>
      <c r="Q390" s="17">
        <f t="shared" si="402"/>
        <v>0.1732156291857101</v>
      </c>
      <c r="R390" s="17">
        <f t="shared" si="403"/>
        <v>5.2944782082532541E-3</v>
      </c>
      <c r="S390" s="17">
        <f t="shared" si="404"/>
        <v>1.4926129839765826E-2</v>
      </c>
      <c r="T390" s="17">
        <f t="shared" si="405"/>
        <v>7.1908816865564412E-2</v>
      </c>
      <c r="U390" s="17">
        <f t="shared" si="406"/>
        <v>1.2571878870733584E-2</v>
      </c>
      <c r="V390" s="17">
        <f t="shared" si="407"/>
        <v>1.6348458007933331E-3</v>
      </c>
      <c r="W390" s="17">
        <f t="shared" si="408"/>
        <v>0.13710170124325924</v>
      </c>
      <c r="X390" s="17">
        <f t="shared" si="409"/>
        <v>5.6916464022359614E-2</v>
      </c>
      <c r="Y390" s="17">
        <f t="shared" si="410"/>
        <v>1.181416367350813E-2</v>
      </c>
      <c r="Z390" s="17">
        <f t="shared" si="411"/>
        <v>7.3265071530741784E-4</v>
      </c>
      <c r="AA390" s="17">
        <f t="shared" si="412"/>
        <v>1.7396985472606155E-3</v>
      </c>
      <c r="AB390" s="17">
        <f t="shared" si="413"/>
        <v>2.0654801613554465E-3</v>
      </c>
      <c r="AC390" s="17">
        <f t="shared" si="414"/>
        <v>1.0072305827755076E-4</v>
      </c>
      <c r="AD390" s="17">
        <f t="shared" si="415"/>
        <v>8.1387906097852084E-2</v>
      </c>
      <c r="AE390" s="17">
        <f t="shared" si="416"/>
        <v>3.3787413192302267E-2</v>
      </c>
      <c r="AF390" s="17">
        <f t="shared" si="417"/>
        <v>7.0132612138641111E-3</v>
      </c>
      <c r="AG390" s="17">
        <f t="shared" si="418"/>
        <v>9.7049617410183294E-4</v>
      </c>
      <c r="AH390" s="17">
        <f t="shared" si="419"/>
        <v>7.6038239680123763E-5</v>
      </c>
      <c r="AI390" s="17">
        <f t="shared" si="420"/>
        <v>1.8055481601797116E-4</v>
      </c>
      <c r="AJ390" s="17">
        <f t="shared" si="421"/>
        <v>2.1436609871838613E-4</v>
      </c>
      <c r="AK390" s="17">
        <f t="shared" si="422"/>
        <v>1.6967266153368449E-4</v>
      </c>
      <c r="AL390" s="17">
        <f t="shared" si="423"/>
        <v>3.9715586979948019E-6</v>
      </c>
      <c r="AM390" s="17">
        <f t="shared" si="424"/>
        <v>3.8651548151046503E-2</v>
      </c>
      <c r="AN390" s="17">
        <f t="shared" si="425"/>
        <v>1.6045821676889654E-2</v>
      </c>
      <c r="AO390" s="17">
        <f t="shared" si="426"/>
        <v>3.3306349370584121E-3</v>
      </c>
      <c r="AP390" s="17">
        <f t="shared" si="427"/>
        <v>4.6089377896765138E-4</v>
      </c>
      <c r="AQ390" s="17">
        <f t="shared" si="428"/>
        <v>4.7833914442457426E-5</v>
      </c>
      <c r="AR390" s="17">
        <f t="shared" si="429"/>
        <v>6.3133100374859166E-6</v>
      </c>
      <c r="AS390" s="17">
        <f t="shared" si="430"/>
        <v>1.4991122060136901E-5</v>
      </c>
      <c r="AT390" s="17">
        <f t="shared" si="431"/>
        <v>1.7798408385422543E-5</v>
      </c>
      <c r="AU390" s="17">
        <f t="shared" si="432"/>
        <v>1.4087597525322108E-5</v>
      </c>
      <c r="AV390" s="17">
        <f t="shared" si="433"/>
        <v>8.3628434522552731E-6</v>
      </c>
      <c r="AW390" s="17">
        <f t="shared" si="434"/>
        <v>1.0875032794373216E-7</v>
      </c>
      <c r="AX390" s="17">
        <f t="shared" si="435"/>
        <v>1.5296520966687103E-2</v>
      </c>
      <c r="AY390" s="17">
        <f t="shared" si="436"/>
        <v>6.3502048287713804E-3</v>
      </c>
      <c r="AZ390" s="17">
        <f t="shared" si="437"/>
        <v>1.3181134930998922E-3</v>
      </c>
      <c r="BA390" s="17">
        <f t="shared" si="438"/>
        <v>1.8240074953384364E-4</v>
      </c>
      <c r="BB390" s="17">
        <f t="shared" si="439"/>
        <v>1.8930482999759386E-5</v>
      </c>
      <c r="BC390" s="17">
        <f t="shared" si="440"/>
        <v>1.57176190347918E-6</v>
      </c>
      <c r="BD390" s="17">
        <f t="shared" si="441"/>
        <v>4.3681841089752815E-7</v>
      </c>
      <c r="BE390" s="17">
        <f t="shared" si="442"/>
        <v>1.0372368974433543E-6</v>
      </c>
      <c r="BF390" s="17">
        <f t="shared" si="443"/>
        <v>1.2314732559089625E-6</v>
      </c>
      <c r="BG390" s="17">
        <f t="shared" si="444"/>
        <v>9.747219648388574E-7</v>
      </c>
      <c r="BH390" s="17">
        <f t="shared" si="445"/>
        <v>5.7862578674397879E-7</v>
      </c>
      <c r="BI390" s="17">
        <f t="shared" si="446"/>
        <v>2.7479245418702683E-7</v>
      </c>
      <c r="BJ390" s="18">
        <f t="shared" si="447"/>
        <v>0.80171520552580777</v>
      </c>
      <c r="BK390" s="18">
        <f t="shared" si="448"/>
        <v>0.14502441507451444</v>
      </c>
      <c r="BL390" s="18">
        <f t="shared" si="449"/>
        <v>4.7885178851179329E-2</v>
      </c>
      <c r="BM390" s="18">
        <f t="shared" si="450"/>
        <v>0.51708690329291229</v>
      </c>
      <c r="BN390" s="18">
        <f t="shared" si="451"/>
        <v>0.47192045079545319</v>
      </c>
    </row>
    <row r="391" spans="1:66" x14ac:dyDescent="0.25">
      <c r="A391" t="s">
        <v>342</v>
      </c>
      <c r="B391" t="s">
        <v>363</v>
      </c>
      <c r="C391" t="s">
        <v>406</v>
      </c>
      <c r="D391" s="15">
        <v>44349</v>
      </c>
      <c r="E391" s="14">
        <f>VLOOKUP(A391,home!$A$2:$E$405,3,FALSE)</f>
        <v>1.1178707224334601</v>
      </c>
      <c r="F391" s="14">
        <f>VLOOKUP(B391,home!$B$2:$E$405,3,FALSE)</f>
        <v>1.1200000000000001</v>
      </c>
      <c r="G391" s="14">
        <f>VLOOKUP(C391,away!$B$2:$E$405,4,FALSE)</f>
        <v>0.82</v>
      </c>
      <c r="H391" s="14">
        <f>VLOOKUP(A391,away!$A$2:$E$405,3,FALSE)</f>
        <v>0.85171102661596998</v>
      </c>
      <c r="I391" s="14">
        <f>VLOOKUP(C391,away!$B$2:$E$405,3,FALSE)</f>
        <v>0.67</v>
      </c>
      <c r="J391" s="14">
        <f>VLOOKUP(B391,home!$B$2:$E$405,4,FALSE)</f>
        <v>1.47</v>
      </c>
      <c r="K391" s="16">
        <f t="shared" si="452"/>
        <v>1.0266524714828897</v>
      </c>
      <c r="L391" s="16">
        <f t="shared" si="453"/>
        <v>0.83885019011406892</v>
      </c>
      <c r="M391" s="17">
        <f t="shared" si="398"/>
        <v>0.15481836907411559</v>
      </c>
      <c r="N391" s="17">
        <f t="shared" si="399"/>
        <v>0.15894466124089091</v>
      </c>
      <c r="O391" s="17">
        <f t="shared" si="400"/>
        <v>0.12986941833097196</v>
      </c>
      <c r="P391" s="17">
        <f t="shared" si="401"/>
        <v>0.13333075929953764</v>
      </c>
      <c r="Q391" s="17">
        <f t="shared" si="402"/>
        <v>8.1590464645985669E-2</v>
      </c>
      <c r="R391" s="17">
        <f t="shared" si="403"/>
        <v>5.4470493128469674E-2</v>
      </c>
      <c r="S391" s="17">
        <f t="shared" si="404"/>
        <v>2.8706366501769706E-2</v>
      </c>
      <c r="T391" s="17">
        <f t="shared" si="405"/>
        <v>6.8442176779780303E-2</v>
      </c>
      <c r="U391" s="17">
        <f t="shared" si="406"/>
        <v>5.5922266393235151E-2</v>
      </c>
      <c r="V391" s="17">
        <f t="shared" si="407"/>
        <v>2.7469046221364033E-3</v>
      </c>
      <c r="W391" s="17">
        <f t="shared" si="408"/>
        <v>2.7921684059412848E-2</v>
      </c>
      <c r="X391" s="17">
        <f t="shared" si="409"/>
        <v>2.342210998154344E-2</v>
      </c>
      <c r="Y391" s="17">
        <f t="shared" si="410"/>
        <v>9.8238207054451715E-3</v>
      </c>
      <c r="Z391" s="17">
        <f t="shared" si="411"/>
        <v>1.5230861172141293E-2</v>
      </c>
      <c r="AA391" s="17">
        <f t="shared" si="412"/>
        <v>1.5636801265191638E-2</v>
      </c>
      <c r="AB391" s="17">
        <f t="shared" si="413"/>
        <v>8.0267803324978876E-3</v>
      </c>
      <c r="AC391" s="17">
        <f t="shared" si="414"/>
        <v>1.4785344965167056E-4</v>
      </c>
      <c r="AD391" s="17">
        <f t="shared" si="415"/>
        <v>7.1664664868901495E-3</v>
      </c>
      <c r="AE391" s="17">
        <f t="shared" si="416"/>
        <v>6.0115917749739064E-3</v>
      </c>
      <c r="AF391" s="17">
        <f t="shared" si="417"/>
        <v>2.5214124516625166E-3</v>
      </c>
      <c r="AG391" s="17">
        <f t="shared" si="418"/>
        <v>7.0502910481102772E-4</v>
      </c>
      <c r="AH391" s="17">
        <f t="shared" si="419"/>
        <v>3.1941026974629276E-3</v>
      </c>
      <c r="AI391" s="17">
        <f t="shared" si="420"/>
        <v>3.2792334285204794E-3</v>
      </c>
      <c r="AJ391" s="17">
        <f t="shared" si="421"/>
        <v>1.6833165519799301E-3</v>
      </c>
      <c r="AK391" s="17">
        <f t="shared" si="422"/>
        <v>5.7606036612608397E-4</v>
      </c>
      <c r="AL391" s="17">
        <f t="shared" si="423"/>
        <v>5.0933007045632634E-6</v>
      </c>
      <c r="AM391" s="17">
        <f t="shared" si="424"/>
        <v>1.4714941061130154E-3</v>
      </c>
      <c r="AN391" s="17">
        <f t="shared" si="425"/>
        <v>1.2343631106646348E-3</v>
      </c>
      <c r="AO391" s="17">
        <f t="shared" si="426"/>
        <v>5.1772286502541119E-4</v>
      </c>
      <c r="AP391" s="17">
        <f t="shared" si="427"/>
        <v>1.4476397458432222E-4</v>
      </c>
      <c r="AQ391" s="17">
        <f t="shared" si="428"/>
        <v>3.0358821900431726E-5</v>
      </c>
      <c r="AR391" s="17">
        <f t="shared" si="429"/>
        <v>5.3587473100212763E-4</v>
      </c>
      <c r="AS391" s="17">
        <f t="shared" si="430"/>
        <v>5.5015711698856295E-4</v>
      </c>
      <c r="AT391" s="17">
        <f t="shared" si="431"/>
        <v>2.8241008193010471E-4</v>
      </c>
      <c r="AU391" s="17">
        <f t="shared" si="432"/>
        <v>9.6645669528409162E-5</v>
      </c>
      <c r="AV391" s="17">
        <f t="shared" si="433"/>
        <v>2.4805378869864959E-5</v>
      </c>
      <c r="AW391" s="17">
        <f t="shared" si="434"/>
        <v>1.2184414950628546E-7</v>
      </c>
      <c r="AX391" s="17">
        <f t="shared" si="435"/>
        <v>2.51785510135572E-4</v>
      </c>
      <c r="AY391" s="17">
        <f t="shared" si="436"/>
        <v>2.1121032304519244E-4</v>
      </c>
      <c r="AZ391" s="17">
        <f t="shared" si="437"/>
        <v>8.8586909820256781E-5</v>
      </c>
      <c r="BA391" s="17">
        <f t="shared" si="438"/>
        <v>2.477038204811343E-5</v>
      </c>
      <c r="BB391" s="17">
        <f t="shared" si="439"/>
        <v>5.1946599225645166E-6</v>
      </c>
      <c r="BC391" s="17">
        <f t="shared" si="440"/>
        <v>8.7150829272423598E-7</v>
      </c>
      <c r="BD391" s="17">
        <f t="shared" si="441"/>
        <v>7.4919769996410022E-5</v>
      </c>
      <c r="BE391" s="17">
        <f t="shared" si="442"/>
        <v>7.6916567029743993E-5</v>
      </c>
      <c r="BF391" s="17">
        <f t="shared" si="443"/>
        <v>3.948329181953301E-5</v>
      </c>
      <c r="BG391" s="17">
        <f t="shared" si="444"/>
        <v>1.351187304293458E-5</v>
      </c>
      <c r="BH391" s="17">
        <f t="shared" si="445"/>
        <v>3.4679994634729539E-6</v>
      </c>
      <c r="BI391" s="17">
        <f t="shared" si="446"/>
        <v>7.1208604405516897E-7</v>
      </c>
      <c r="BJ391" s="18">
        <f t="shared" si="447"/>
        <v>0.39053053940294835</v>
      </c>
      <c r="BK391" s="18">
        <f t="shared" si="448"/>
        <v>0.31996655657096085</v>
      </c>
      <c r="BL391" s="18">
        <f t="shared" si="449"/>
        <v>0.27435737706017094</v>
      </c>
      <c r="BM391" s="18">
        <f t="shared" si="450"/>
        <v>0.28685008000735418</v>
      </c>
      <c r="BN391" s="18">
        <f t="shared" si="451"/>
        <v>0.7130241657199714</v>
      </c>
    </row>
    <row r="392" spans="1:66" x14ac:dyDescent="0.25">
      <c r="A392" t="s">
        <v>342</v>
      </c>
      <c r="B392" t="s">
        <v>396</v>
      </c>
      <c r="C392" t="s">
        <v>420</v>
      </c>
      <c r="D392" s="15">
        <v>44349</v>
      </c>
      <c r="E392" s="14">
        <f>VLOOKUP(A392,home!$A$2:$E$405,3,FALSE)</f>
        <v>1.1178707224334601</v>
      </c>
      <c r="F392" s="14">
        <f>VLOOKUP(B392,home!$B$2:$E$405,3,FALSE)</f>
        <v>0.82</v>
      </c>
      <c r="G392" s="14">
        <f>VLOOKUP(C392,away!$B$2:$E$405,4,FALSE)</f>
        <v>0.82</v>
      </c>
      <c r="H392" s="14">
        <f>VLOOKUP(A392,away!$A$2:$E$405,3,FALSE)</f>
        <v>0.85171102661596998</v>
      </c>
      <c r="I392" s="14">
        <f>VLOOKUP(C392,away!$B$2:$E$405,3,FALSE)</f>
        <v>0.75</v>
      </c>
      <c r="J392" s="14">
        <f>VLOOKUP(B392,home!$B$2:$E$405,4,FALSE)</f>
        <v>1.47</v>
      </c>
      <c r="K392" s="16">
        <f t="shared" si="452"/>
        <v>0.75165627376425848</v>
      </c>
      <c r="L392" s="16">
        <f t="shared" si="453"/>
        <v>0.939011406844107</v>
      </c>
      <c r="M392" s="17">
        <f t="shared" si="398"/>
        <v>0.18439636500496367</v>
      </c>
      <c r="N392" s="17">
        <f t="shared" si="399"/>
        <v>0.13860268461530509</v>
      </c>
      <c r="O392" s="17">
        <f t="shared" si="400"/>
        <v>0.17315029012025041</v>
      </c>
      <c r="P392" s="17">
        <f t="shared" si="401"/>
        <v>0.13014950187298771</v>
      </c>
      <c r="Q392" s="17">
        <f t="shared" si="402"/>
        <v>5.2090788725831477E-2</v>
      </c>
      <c r="R392" s="17">
        <f t="shared" si="403"/>
        <v>8.1295048760640795E-2</v>
      </c>
      <c r="S392" s="17">
        <f t="shared" si="404"/>
        <v>2.2965329112277864E-2</v>
      </c>
      <c r="T392" s="17">
        <f t="shared" si="405"/>
        <v>4.8913844805062168E-2</v>
      </c>
      <c r="U392" s="17">
        <f t="shared" si="406"/>
        <v>6.1105933426906955E-2</v>
      </c>
      <c r="V392" s="17">
        <f t="shared" si="407"/>
        <v>1.8010273950608336E-3</v>
      </c>
      <c r="W392" s="17">
        <f t="shared" si="408"/>
        <v>1.3051456050366578E-2</v>
      </c>
      <c r="X392" s="17">
        <f t="shared" si="409"/>
        <v>1.2255466107218754E-2</v>
      </c>
      <c r="Y392" s="17">
        <f t="shared" si="410"/>
        <v>5.7540112354348754E-3</v>
      </c>
      <c r="Z392" s="17">
        <f t="shared" si="411"/>
        <v>2.5445659368729865E-2</v>
      </c>
      <c r="AA392" s="17">
        <f t="shared" si="412"/>
        <v>1.9126389504574084E-2</v>
      </c>
      <c r="AB392" s="17">
        <f t="shared" si="413"/>
        <v>7.1882353327859892E-3</v>
      </c>
      <c r="AC392" s="17">
        <f t="shared" si="414"/>
        <v>7.9449376049408007E-5</v>
      </c>
      <c r="AD392" s="17">
        <f t="shared" si="415"/>
        <v>2.4525522055041317E-3</v>
      </c>
      <c r="AE392" s="17">
        <f t="shared" si="416"/>
        <v>2.3029744968490525E-3</v>
      </c>
      <c r="AF392" s="17">
        <f t="shared" si="417"/>
        <v>1.0812596611061637E-3</v>
      </c>
      <c r="AG392" s="17">
        <f t="shared" si="418"/>
        <v>3.3843838517969379E-4</v>
      </c>
      <c r="AH392" s="17">
        <f t="shared" si="419"/>
        <v>5.973441100476741E-3</v>
      </c>
      <c r="AI392" s="17">
        <f t="shared" si="420"/>
        <v>4.4899744791346181E-3</v>
      </c>
      <c r="AJ392" s="17">
        <f t="shared" si="421"/>
        <v>1.6874587431414724E-3</v>
      </c>
      <c r="AK392" s="17">
        <f t="shared" si="422"/>
        <v>4.2279631700021272E-4</v>
      </c>
      <c r="AL392" s="17">
        <f t="shared" si="423"/>
        <v>2.2430586886399404E-6</v>
      </c>
      <c r="AM392" s="17">
        <f t="shared" si="424"/>
        <v>3.6869525040031002E-4</v>
      </c>
      <c r="AN392" s="17">
        <f t="shared" si="425"/>
        <v>3.4620904577513546E-4</v>
      </c>
      <c r="AO392" s="17">
        <f t="shared" si="426"/>
        <v>1.6254712156773285E-4</v>
      </c>
      <c r="AP392" s="17">
        <f t="shared" si="427"/>
        <v>5.0877867100592311E-5</v>
      </c>
      <c r="AQ392" s="17">
        <f t="shared" si="428"/>
        <v>1.1943724390838674E-5</v>
      </c>
      <c r="AR392" s="17">
        <f t="shared" si="429"/>
        <v>1.1218258662918153E-3</v>
      </c>
      <c r="AS392" s="17">
        <f t="shared" si="430"/>
        <v>8.4322745046926714E-4</v>
      </c>
      <c r="AT392" s="17">
        <f t="shared" si="431"/>
        <v>3.1690860167773262E-4</v>
      </c>
      <c r="AU392" s="17">
        <f t="shared" si="432"/>
        <v>7.9402112886975371E-5</v>
      </c>
      <c r="AV392" s="17">
        <f t="shared" si="433"/>
        <v>1.4920774075408226E-5</v>
      </c>
      <c r="AW392" s="17">
        <f t="shared" si="434"/>
        <v>4.3977272513917168E-8</v>
      </c>
      <c r="AX392" s="17">
        <f t="shared" si="435"/>
        <v>4.6188683011746193E-5</v>
      </c>
      <c r="AY392" s="17">
        <f t="shared" si="436"/>
        <v>4.3371700215136303E-5</v>
      </c>
      <c r="AZ392" s="17">
        <f t="shared" si="437"/>
        <v>2.0363260618117993E-5</v>
      </c>
      <c r="BA392" s="17">
        <f t="shared" si="438"/>
        <v>6.3737780003173931E-6</v>
      </c>
      <c r="BB392" s="17">
        <f t="shared" si="439"/>
        <v>1.4962625617475136E-6</v>
      </c>
      <c r="BC392" s="17">
        <f t="shared" si="440"/>
        <v>2.8100152262294011E-7</v>
      </c>
      <c r="BD392" s="17">
        <f t="shared" si="441"/>
        <v>1.7556788082346433E-4</v>
      </c>
      <c r="BE392" s="17">
        <f t="shared" si="442"/>
        <v>1.3196669909245262E-4</v>
      </c>
      <c r="BF392" s="17">
        <f t="shared" si="443"/>
        <v>4.9596798650401039E-5</v>
      </c>
      <c r="BG392" s="17">
        <f t="shared" si="444"/>
        <v>1.2426581621398883E-5</v>
      </c>
      <c r="BH392" s="17">
        <f t="shared" si="445"/>
        <v>2.3351295092920253E-6</v>
      </c>
      <c r="BI392" s="17">
        <f t="shared" si="446"/>
        <v>3.5104294914228116E-7</v>
      </c>
      <c r="BJ392" s="18">
        <f t="shared" si="447"/>
        <v>0.27790182398302232</v>
      </c>
      <c r="BK392" s="18">
        <f t="shared" si="448"/>
        <v>0.33943728752024327</v>
      </c>
      <c r="BL392" s="18">
        <f t="shared" si="449"/>
        <v>0.35718809672295865</v>
      </c>
      <c r="BM392" s="18">
        <f t="shared" si="450"/>
        <v>0.2402448607720323</v>
      </c>
      <c r="BN392" s="18">
        <f t="shared" si="451"/>
        <v>0.75968467909997917</v>
      </c>
    </row>
    <row r="393" spans="1:66" x14ac:dyDescent="0.25">
      <c r="A393" t="s">
        <v>342</v>
      </c>
      <c r="B393" t="s">
        <v>384</v>
      </c>
      <c r="C393" t="s">
        <v>348</v>
      </c>
      <c r="D393" s="15">
        <v>44349</v>
      </c>
      <c r="E393" s="14">
        <f>VLOOKUP(A393,home!$A$2:$E$405,3,FALSE)</f>
        <v>1.1178707224334601</v>
      </c>
      <c r="F393" s="14">
        <f>VLOOKUP(B393,home!$B$2:$E$405,3,FALSE)</f>
        <v>0.6</v>
      </c>
      <c r="G393" s="14">
        <f>VLOOKUP(C393,away!$B$2:$E$405,4,FALSE)</f>
        <v>0.81</v>
      </c>
      <c r="H393" s="14">
        <f>VLOOKUP(A393,away!$A$2:$E$405,3,FALSE)</f>
        <v>0.85171102661596998</v>
      </c>
      <c r="I393" s="14">
        <f>VLOOKUP(C393,away!$B$2:$E$405,3,FALSE)</f>
        <v>1.1399999999999999</v>
      </c>
      <c r="J393" s="14">
        <f>VLOOKUP(B393,home!$B$2:$E$405,4,FALSE)</f>
        <v>0.78</v>
      </c>
      <c r="K393" s="16">
        <f t="shared" si="452"/>
        <v>0.54328517110266161</v>
      </c>
      <c r="L393" s="16">
        <f t="shared" si="453"/>
        <v>0.75734144486692045</v>
      </c>
      <c r="M393" s="17">
        <f t="shared" si="398"/>
        <v>0.27236107375357838</v>
      </c>
      <c r="N393" s="17">
        <f t="shared" si="399"/>
        <v>0.14796973255591747</v>
      </c>
      <c r="O393" s="17">
        <f t="shared" si="400"/>
        <v>0.20627032912204094</v>
      </c>
      <c r="P393" s="17">
        <f t="shared" si="401"/>
        <v>0.11206361105047034</v>
      </c>
      <c r="Q393" s="17">
        <f t="shared" si="402"/>
        <v>4.0194880734828353E-2</v>
      </c>
      <c r="R393" s="17">
        <f t="shared" si="403"/>
        <v>7.8108534545230854E-2</v>
      </c>
      <c r="S393" s="17">
        <f t="shared" si="404"/>
        <v>1.152720977028578E-2</v>
      </c>
      <c r="T393" s="17">
        <f t="shared" si="405"/>
        <v>3.0441249051968454E-2</v>
      </c>
      <c r="U393" s="17">
        <f t="shared" si="406"/>
        <v>4.2435208554983894E-2</v>
      </c>
      <c r="V393" s="17">
        <f t="shared" si="407"/>
        <v>5.2698865043445146E-4</v>
      </c>
      <c r="W393" s="17">
        <f t="shared" si="408"/>
        <v>7.2790942191574342E-3</v>
      </c>
      <c r="X393" s="17">
        <f t="shared" si="409"/>
        <v>5.5127597332591391E-3</v>
      </c>
      <c r="Y393" s="17">
        <f t="shared" si="410"/>
        <v>2.0875207107953278E-3</v>
      </c>
      <c r="Z393" s="17">
        <f t="shared" si="411"/>
        <v>1.9718276802974301E-2</v>
      </c>
      <c r="AA393" s="17">
        <f t="shared" si="412"/>
        <v>1.0712647386753538E-2</v>
      </c>
      <c r="AB393" s="17">
        <f t="shared" si="413"/>
        <v>2.9100112342374386E-3</v>
      </c>
      <c r="AC393" s="17">
        <f t="shared" si="414"/>
        <v>1.3551920786716938E-5</v>
      </c>
      <c r="AD393" s="17">
        <f t="shared" si="415"/>
        <v>9.886559870818355E-4</v>
      </c>
      <c r="AE393" s="17">
        <f t="shared" si="416"/>
        <v>7.4875015373288868E-4</v>
      </c>
      <c r="AF393" s="17">
        <f t="shared" si="417"/>
        <v>2.8352976163619734E-4</v>
      </c>
      <c r="AG393" s="17">
        <f t="shared" si="418"/>
        <v>7.1576279780110423E-5</v>
      </c>
      <c r="AH393" s="17">
        <f t="shared" si="419"/>
        <v>3.7333670610626086E-3</v>
      </c>
      <c r="AI393" s="17">
        <f t="shared" si="420"/>
        <v>2.0282829625584402E-3</v>
      </c>
      <c r="AJ393" s="17">
        <f t="shared" si="421"/>
        <v>5.5096802817908785E-4</v>
      </c>
      <c r="AK393" s="17">
        <f t="shared" si="422"/>
        <v>9.9777586487123952E-5</v>
      </c>
      <c r="AL393" s="17">
        <f t="shared" si="423"/>
        <v>2.2303880053042699E-7</v>
      </c>
      <c r="AM393" s="17">
        <f t="shared" si="424"/>
        <v>1.074244274206852E-4</v>
      </c>
      <c r="AN393" s="17">
        <f t="shared" si="425"/>
        <v>8.1356971076783355E-5</v>
      </c>
      <c r="AO393" s="17">
        <f t="shared" si="426"/>
        <v>3.0807503012643682E-5</v>
      </c>
      <c r="AP393" s="17">
        <f t="shared" si="427"/>
        <v>7.7772662814458578E-6</v>
      </c>
      <c r="AQ393" s="17">
        <f t="shared" si="428"/>
        <v>1.4725115206762463E-6</v>
      </c>
      <c r="AR393" s="17">
        <f t="shared" si="429"/>
        <v>5.6548672084874509E-4</v>
      </c>
      <c r="AS393" s="17">
        <f t="shared" si="430"/>
        <v>3.0722054989259351E-4</v>
      </c>
      <c r="AT393" s="17">
        <f t="shared" si="431"/>
        <v>8.3454184507325736E-5</v>
      </c>
      <c r="AU393" s="17">
        <f t="shared" si="432"/>
        <v>1.511314030309852E-5</v>
      </c>
      <c r="AV393" s="17">
        <f t="shared" si="433"/>
        <v>2.0526862538668525E-6</v>
      </c>
      <c r="AW393" s="17">
        <f t="shared" si="434"/>
        <v>2.5491623477919578E-9</v>
      </c>
      <c r="AX393" s="17">
        <f t="shared" si="435"/>
        <v>9.7270164053087269E-6</v>
      </c>
      <c r="AY393" s="17">
        <f t="shared" si="436"/>
        <v>7.3666726586407506E-6</v>
      </c>
      <c r="AZ393" s="17">
        <f t="shared" si="437"/>
        <v>2.789543257578312E-6</v>
      </c>
      <c r="BA393" s="17">
        <f t="shared" si="438"/>
        <v>7.042122404043783E-7</v>
      </c>
      <c r="BB393" s="17">
        <f t="shared" si="439"/>
        <v>1.3333227891020572E-7</v>
      </c>
      <c r="BC393" s="17">
        <f t="shared" si="440"/>
        <v>2.019561215145089E-8</v>
      </c>
      <c r="BD393" s="17">
        <f t="shared" si="441"/>
        <v>7.1377755036774223E-5</v>
      </c>
      <c r="BE393" s="17">
        <f t="shared" si="442"/>
        <v>3.8778475858077748E-5</v>
      </c>
      <c r="BF393" s="17">
        <f t="shared" si="443"/>
        <v>1.0533885445828102E-5</v>
      </c>
      <c r="BG393" s="17">
        <f t="shared" si="444"/>
        <v>1.9076345856041858E-6</v>
      </c>
      <c r="BH393" s="17">
        <f t="shared" si="445"/>
        <v>2.5909739556033131E-7</v>
      </c>
      <c r="BI393" s="17">
        <f t="shared" si="446"/>
        <v>2.8152754575849729E-8</v>
      </c>
      <c r="BJ393" s="18">
        <f t="shared" si="447"/>
        <v>0.23582732883992244</v>
      </c>
      <c r="BK393" s="18">
        <f t="shared" si="448"/>
        <v>0.39650002485701485</v>
      </c>
      <c r="BL393" s="18">
        <f t="shared" si="449"/>
        <v>0.34794533876441591</v>
      </c>
      <c r="BM393" s="18">
        <f t="shared" si="450"/>
        <v>0.14301544337876496</v>
      </c>
      <c r="BN393" s="18">
        <f t="shared" si="451"/>
        <v>0.85696816176206625</v>
      </c>
    </row>
    <row r="394" spans="1:66" s="14" customFormat="1" x14ac:dyDescent="0.25">
      <c r="A394" s="14" t="s">
        <v>40</v>
      </c>
      <c r="B394" s="14" t="s">
        <v>334</v>
      </c>
      <c r="C394" s="14" t="s">
        <v>317</v>
      </c>
      <c r="D394" s="19">
        <v>44349</v>
      </c>
      <c r="E394" s="14">
        <f>VLOOKUP(A394,home!$A$2:$E$405,3,FALSE)</f>
        <v>1.5125</v>
      </c>
      <c r="F394" s="14">
        <f>VLOOKUP(B394,home!$B$2:$E$405,3,FALSE)</f>
        <v>0.77</v>
      </c>
      <c r="G394" s="14">
        <f>VLOOKUP(C394,away!$B$2:$E$405,4,FALSE)</f>
        <v>0.94</v>
      </c>
      <c r="H394" s="14">
        <f>VLOOKUP(A394,away!$A$2:$E$405,3,FALSE)</f>
        <v>1.1875</v>
      </c>
      <c r="I394" s="14">
        <f>VLOOKUP(C394,away!$B$2:$E$405,3,FALSE)</f>
        <v>1.1599999999999999</v>
      </c>
      <c r="J394" s="14">
        <f>VLOOKUP(B394,home!$B$2:$E$405,4,FALSE)</f>
        <v>1.26</v>
      </c>
      <c r="K394" s="16">
        <f t="shared" si="452"/>
        <v>1.0947475</v>
      </c>
      <c r="L394" s="16">
        <f t="shared" si="453"/>
        <v>1.7356499999999999</v>
      </c>
      <c r="M394" s="17">
        <f t="shared" si="398"/>
        <v>5.8989400721696422E-2</v>
      </c>
      <c r="N394" s="17">
        <f t="shared" si="399"/>
        <v>6.4578498966575359E-2</v>
      </c>
      <c r="O394" s="17">
        <f t="shared" si="400"/>
        <v>0.1023849533626124</v>
      </c>
      <c r="P394" s="17">
        <f t="shared" si="401"/>
        <v>0.11208567173133652</v>
      </c>
      <c r="Q394" s="17">
        <f t="shared" si="402"/>
        <v>3.5348575148705472E-2</v>
      </c>
      <c r="R394" s="17">
        <f t="shared" si="403"/>
        <v>8.8852222151909105E-2</v>
      </c>
      <c r="S394" s="17">
        <f t="shared" si="404"/>
        <v>5.3243454136516419E-2</v>
      </c>
      <c r="T394" s="17">
        <f t="shared" si="405"/>
        <v>6.135275445685065E-2</v>
      </c>
      <c r="U394" s="17">
        <f t="shared" si="406"/>
        <v>9.7270748070247118E-2</v>
      </c>
      <c r="V394" s="17">
        <f t="shared" si="407"/>
        <v>1.1240867472565891E-2</v>
      </c>
      <c r="W394" s="17">
        <f t="shared" si="408"/>
        <v>1.2899254757535818E-2</v>
      </c>
      <c r="X394" s="17">
        <f t="shared" si="409"/>
        <v>2.2388591519917039E-2</v>
      </c>
      <c r="Y394" s="17">
        <f t="shared" si="410"/>
        <v>1.9429379435772005E-2</v>
      </c>
      <c r="Z394" s="17">
        <f t="shared" si="411"/>
        <v>5.1405453125986995E-2</v>
      </c>
      <c r="AA394" s="17">
        <f t="shared" si="412"/>
        <v>5.6275991296041446E-2</v>
      </c>
      <c r="AB394" s="17">
        <f t="shared" si="413"/>
        <v>3.0804000390681562E-2</v>
      </c>
      <c r="AC394" s="17">
        <f t="shared" si="414"/>
        <v>1.3349222128159269E-3</v>
      </c>
      <c r="AD394" s="17">
        <f t="shared" si="415"/>
        <v>3.5303567244188597E-3</v>
      </c>
      <c r="AE394" s="17">
        <f t="shared" si="416"/>
        <v>6.1274636487375937E-3</v>
      </c>
      <c r="AF394" s="17">
        <f t="shared" si="417"/>
        <v>5.3175661409657019E-3</v>
      </c>
      <c r="AG394" s="17">
        <f t="shared" si="418"/>
        <v>3.0764778908557058E-3</v>
      </c>
      <c r="AH394" s="17">
        <f t="shared" si="419"/>
        <v>2.2305468679529837E-2</v>
      </c>
      <c r="AI394" s="17">
        <f t="shared" si="420"/>
        <v>2.4418856073243594E-2</v>
      </c>
      <c r="AJ394" s="17">
        <f t="shared" si="421"/>
        <v>1.3366240819521617E-2</v>
      </c>
      <c r="AK394" s="17">
        <f t="shared" si="422"/>
        <v>4.8775529071897481E-3</v>
      </c>
      <c r="AL394" s="17">
        <f t="shared" si="423"/>
        <v>1.0145934768075897E-4</v>
      </c>
      <c r="AM394" s="17">
        <f t="shared" si="424"/>
        <v>7.7296983963314738E-4</v>
      </c>
      <c r="AN394" s="17">
        <f t="shared" si="425"/>
        <v>1.3416051021592722E-3</v>
      </c>
      <c r="AO394" s="17">
        <f t="shared" si="426"/>
        <v>1.1642784477813705E-3</v>
      </c>
      <c r="AP394" s="17">
        <f t="shared" si="427"/>
        <v>6.7359329596391158E-4</v>
      </c>
      <c r="AQ394" s="17">
        <f t="shared" si="428"/>
        <v>2.9228055103494089E-4</v>
      </c>
      <c r="AR394" s="17">
        <f t="shared" si="429"/>
        <v>7.742897342725188E-3</v>
      </c>
      <c r="AS394" s="17">
        <f t="shared" si="430"/>
        <v>8.4765175087050428E-3</v>
      </c>
      <c r="AT394" s="17">
        <f t="shared" si="431"/>
        <v>4.6398231756805365E-3</v>
      </c>
      <c r="AU394" s="17">
        <f t="shared" si="432"/>
        <v>1.6931449406727764E-3</v>
      </c>
      <c r="AV394" s="17">
        <f t="shared" si="433"/>
        <v>4.6339154773479243E-4</v>
      </c>
      <c r="AW394" s="17">
        <f t="shared" si="434"/>
        <v>5.3550765048421482E-6</v>
      </c>
      <c r="AX394" s="17">
        <f t="shared" si="435"/>
        <v>1.4103446658563144E-4</v>
      </c>
      <c r="AY394" s="17">
        <f t="shared" si="436"/>
        <v>2.4478647192935121E-4</v>
      </c>
      <c r="AZ394" s="17">
        <f t="shared" si="437"/>
        <v>2.1243182000208922E-4</v>
      </c>
      <c r="BA394" s="17">
        <f t="shared" si="438"/>
        <v>1.2290242946220867E-4</v>
      </c>
      <c r="BB394" s="17">
        <f t="shared" si="439"/>
        <v>5.3328900424020638E-5</v>
      </c>
      <c r="BC394" s="17">
        <f t="shared" si="440"/>
        <v>1.8512061204190274E-5</v>
      </c>
      <c r="BD394" s="17">
        <f t="shared" si="441"/>
        <v>2.2398266288168318E-3</v>
      </c>
      <c r="BE394" s="17">
        <f t="shared" si="442"/>
        <v>2.4520446023306545E-3</v>
      </c>
      <c r="BF394" s="17">
        <f t="shared" si="443"/>
        <v>1.3421848491449889E-3</v>
      </c>
      <c r="BG394" s="17">
        <f t="shared" si="444"/>
        <v>4.8978450271311804E-4</v>
      </c>
      <c r="BH394" s="17">
        <f t="shared" si="445"/>
        <v>1.3404758997098226E-4</v>
      </c>
      <c r="BI394" s="17">
        <f t="shared" si="446"/>
        <v>2.9349652800351589E-5</v>
      </c>
      <c r="BJ394" s="18">
        <f t="shared" si="447"/>
        <v>0.23908664207651434</v>
      </c>
      <c r="BK394" s="18">
        <f t="shared" si="448"/>
        <v>0.23724056209454131</v>
      </c>
      <c r="BL394" s="18">
        <f t="shared" si="449"/>
        <v>0.4702590460922717</v>
      </c>
      <c r="BM394" s="18">
        <f t="shared" si="450"/>
        <v>0.53551294991105425</v>
      </c>
      <c r="BN394" s="18">
        <f t="shared" si="451"/>
        <v>0.46223932208283536</v>
      </c>
    </row>
    <row r="395" spans="1:66" x14ac:dyDescent="0.25">
      <c r="A395" t="s">
        <v>40</v>
      </c>
      <c r="B395" t="s">
        <v>339</v>
      </c>
      <c r="C395" t="s">
        <v>319</v>
      </c>
      <c r="D395" s="15">
        <v>44349</v>
      </c>
      <c r="E395" s="14">
        <f>VLOOKUP(A395,home!$A$2:$E$405,3,FALSE)</f>
        <v>1.5125</v>
      </c>
      <c r="F395" s="14">
        <f>VLOOKUP(B395,home!$B$2:$E$405,3,FALSE)</f>
        <v>1.54</v>
      </c>
      <c r="G395" s="14">
        <f>VLOOKUP(C395,away!$B$2:$E$405,4,FALSE)</f>
        <v>1.27</v>
      </c>
      <c r="H395" s="14">
        <f>VLOOKUP(A395,away!$A$2:$E$405,3,FALSE)</f>
        <v>1.1875</v>
      </c>
      <c r="I395" s="14">
        <f>VLOOKUP(C395,away!$B$2:$E$405,3,FALSE)</f>
        <v>0.55000000000000004</v>
      </c>
      <c r="J395" s="14">
        <f>VLOOKUP(B395,home!$B$2:$E$405,4,FALSE)</f>
        <v>0.7</v>
      </c>
      <c r="K395" s="16">
        <f t="shared" si="452"/>
        <v>2.9581474999999999</v>
      </c>
      <c r="L395" s="16">
        <f t="shared" si="453"/>
        <v>0.45718750000000002</v>
      </c>
      <c r="M395" s="17">
        <f t="shared" si="398"/>
        <v>3.2865394949839838E-2</v>
      </c>
      <c r="N395" s="17">
        <f t="shared" si="399"/>
        <v>9.7220685907381338E-2</v>
      </c>
      <c r="O395" s="17">
        <f t="shared" si="400"/>
        <v>1.5025647753629899E-2</v>
      </c>
      <c r="P395" s="17">
        <f t="shared" si="401"/>
        <v>4.4448082338280903E-2</v>
      </c>
      <c r="Q395" s="17">
        <f t="shared" si="402"/>
        <v>0.14379656448260267</v>
      </c>
      <c r="R395" s="17">
        <f t="shared" si="403"/>
        <v>3.434769166181335E-3</v>
      </c>
      <c r="S395" s="17">
        <f t="shared" si="404"/>
        <v>1.502820844360663E-2</v>
      </c>
      <c r="T395" s="17">
        <f t="shared" si="405"/>
        <v>6.5741991824389903E-2</v>
      </c>
      <c r="U395" s="17">
        <f t="shared" si="406"/>
        <v>1.01605538220164E-2</v>
      </c>
      <c r="V395" s="17">
        <f t="shared" si="407"/>
        <v>2.2582856436678556E-3</v>
      </c>
      <c r="W395" s="17">
        <f t="shared" si="408"/>
        <v>0.14179048257759996</v>
      </c>
      <c r="X395" s="17">
        <f t="shared" si="409"/>
        <v>6.4824836253446483E-2</v>
      </c>
      <c r="Y395" s="17">
        <f t="shared" si="410"/>
        <v>1.4818552412311285E-2</v>
      </c>
      <c r="Z395" s="17">
        <f t="shared" si="411"/>
        <v>5.2344450938784318E-4</v>
      </c>
      <c r="AA395" s="17">
        <f t="shared" si="412"/>
        <v>1.5484260668343747E-3</v>
      </c>
      <c r="AB395" s="17">
        <f t="shared" si="413"/>
        <v>2.2902363492704695E-3</v>
      </c>
      <c r="AC395" s="17">
        <f t="shared" si="414"/>
        <v>1.9088555452152664E-4</v>
      </c>
      <c r="AD395" s="17">
        <f t="shared" si="415"/>
        <v>0.10485929039018022</v>
      </c>
      <c r="AE395" s="17">
        <f t="shared" si="416"/>
        <v>4.7940356825260523E-2</v>
      </c>
      <c r="AF395" s="17">
        <f t="shared" si="417"/>
        <v>1.0958865943024398E-2</v>
      </c>
      <c r="AG395" s="17">
        <f t="shared" si="418"/>
        <v>1.6700855077754894E-3</v>
      </c>
      <c r="AH395" s="17">
        <f t="shared" si="419"/>
        <v>5.9828071658938634E-5</v>
      </c>
      <c r="AI395" s="17">
        <f t="shared" si="420"/>
        <v>1.7698026060771019E-4</v>
      </c>
      <c r="AJ395" s="17">
        <f t="shared" si="421"/>
        <v>2.6176685773302314E-4</v>
      </c>
      <c r="AK395" s="17">
        <f t="shared" si="422"/>
        <v>2.5811499192859941E-4</v>
      </c>
      <c r="AL395" s="17">
        <f t="shared" si="423"/>
        <v>1.0326359208535933E-5</v>
      </c>
      <c r="AM395" s="17">
        <f t="shared" si="424"/>
        <v>6.2037849543897107E-2</v>
      </c>
      <c r="AN395" s="17">
        <f t="shared" si="425"/>
        <v>2.8362929338350461E-2</v>
      </c>
      <c r="AO395" s="17">
        <f t="shared" si="426"/>
        <v>6.4835883784385507E-3</v>
      </c>
      <c r="AP395" s="17">
        <f t="shared" si="427"/>
        <v>9.8807185392245844E-4</v>
      </c>
      <c r="AQ395" s="17">
        <f t="shared" si="428"/>
        <v>1.129335251787935E-4</v>
      </c>
      <c r="AR395" s="17">
        <f t="shared" si="429"/>
        <v>5.4705293023142028E-6</v>
      </c>
      <c r="AS395" s="17">
        <f t="shared" si="430"/>
        <v>1.6182632579317502E-5</v>
      </c>
      <c r="AT395" s="17">
        <f t="shared" si="431"/>
        <v>2.3935307053963311E-5</v>
      </c>
      <c r="AU395" s="17">
        <f t="shared" si="432"/>
        <v>2.3601389574471315E-5</v>
      </c>
      <c r="AV395" s="17">
        <f t="shared" si="433"/>
        <v>1.7454097891562094E-5</v>
      </c>
      <c r="AW395" s="17">
        <f t="shared" si="434"/>
        <v>3.8793494313546888E-7</v>
      </c>
      <c r="AX395" s="17">
        <f t="shared" si="435"/>
        <v>3.05861849222759E-2</v>
      </c>
      <c r="AY395" s="17">
        <f t="shared" si="436"/>
        <v>1.3983621419153013E-2</v>
      </c>
      <c r="AZ395" s="17">
        <f t="shared" si="437"/>
        <v>3.196568458784509E-3</v>
      </c>
      <c r="BA395" s="17">
        <f t="shared" si="438"/>
        <v>4.8714371408351437E-4</v>
      </c>
      <c r="BB395" s="17">
        <f t="shared" si="439"/>
        <v>5.5679004195639184E-5</v>
      </c>
      <c r="BC395" s="17">
        <f t="shared" si="440"/>
        <v>5.091148946138759E-6</v>
      </c>
      <c r="BD395" s="17">
        <f t="shared" si="441"/>
        <v>4.1684293590029567E-7</v>
      </c>
      <c r="BE395" s="17">
        <f t="shared" si="442"/>
        <v>1.2330828887261199E-6</v>
      </c>
      <c r="BF395" s="17">
        <f t="shared" si="443"/>
        <v>1.823820532288975E-6</v>
      </c>
      <c r="BG395" s="17">
        <f t="shared" si="444"/>
        <v>1.7983767160131005E-6</v>
      </c>
      <c r="BH395" s="17">
        <f t="shared" si="445"/>
        <v>1.3299658966330906E-6</v>
      </c>
      <c r="BI395" s="17">
        <f t="shared" si="446"/>
        <v>7.8684705844208688E-7</v>
      </c>
      <c r="BJ395" s="18">
        <f t="shared" si="447"/>
        <v>0.83992137343119855</v>
      </c>
      <c r="BK395" s="18">
        <f t="shared" si="448"/>
        <v>0.10878480470827831</v>
      </c>
      <c r="BL395" s="18">
        <f t="shared" si="449"/>
        <v>3.3310356232290367E-2</v>
      </c>
      <c r="BM395" s="18">
        <f t="shared" si="450"/>
        <v>0.63176560079902899</v>
      </c>
      <c r="BN395" s="18">
        <f t="shared" si="451"/>
        <v>0.33679114459791604</v>
      </c>
    </row>
    <row r="396" spans="1:66" x14ac:dyDescent="0.25">
      <c r="A396" t="s">
        <v>40</v>
      </c>
      <c r="B396" t="s">
        <v>234</v>
      </c>
      <c r="C396" t="s">
        <v>42</v>
      </c>
      <c r="D396" s="15">
        <v>44349</v>
      </c>
      <c r="E396" s="14">
        <f>VLOOKUP(A396,home!$A$2:$E$405,3,FALSE)</f>
        <v>1.5125</v>
      </c>
      <c r="F396" s="14">
        <f>VLOOKUP(B396,home!$B$2:$E$405,3,FALSE)</f>
        <v>0.94</v>
      </c>
      <c r="G396" s="14">
        <f>VLOOKUP(C396,away!$B$2:$E$405,4,FALSE)</f>
        <v>0.94</v>
      </c>
      <c r="H396" s="14">
        <f>VLOOKUP(A396,away!$A$2:$E$405,3,FALSE)</f>
        <v>1.1875</v>
      </c>
      <c r="I396" s="14">
        <f>VLOOKUP(C396,away!$B$2:$E$405,3,FALSE)</f>
        <v>0.77</v>
      </c>
      <c r="J396" s="14">
        <f>VLOOKUP(B396,home!$B$2:$E$405,4,FALSE)</f>
        <v>1.33</v>
      </c>
      <c r="K396" s="16">
        <f t="shared" si="452"/>
        <v>1.3364449999999999</v>
      </c>
      <c r="L396" s="16">
        <f t="shared" si="453"/>
        <v>1.2161187500000001</v>
      </c>
      <c r="M396" s="17">
        <f t="shared" si="398"/>
        <v>7.7881740518926296E-2</v>
      </c>
      <c r="N396" s="17">
        <f t="shared" si="399"/>
        <v>0.10408466270781644</v>
      </c>
      <c r="O396" s="17">
        <f t="shared" si="400"/>
        <v>9.4713444927701021E-2</v>
      </c>
      <c r="P396" s="17">
        <f t="shared" si="401"/>
        <v>0.12657930990640137</v>
      </c>
      <c r="Q396" s="17">
        <f t="shared" si="402"/>
        <v>6.9551713526273873E-2</v>
      </c>
      <c r="R396" s="17">
        <f t="shared" si="403"/>
        <v>5.7591398126834802E-2</v>
      </c>
      <c r="S396" s="17">
        <f t="shared" si="404"/>
        <v>5.1431573015780142E-2</v>
      </c>
      <c r="T396" s="17">
        <f t="shared" si="405"/>
        <v>8.4583142913930306E-2</v>
      </c>
      <c r="U396" s="17">
        <f t="shared" si="406"/>
        <v>7.6967736069617737E-2</v>
      </c>
      <c r="V396" s="17">
        <f t="shared" si="407"/>
        <v>9.2878324614856112E-3</v>
      </c>
      <c r="W396" s="17">
        <f t="shared" si="408"/>
        <v>3.0984013261207029E-2</v>
      </c>
      <c r="X396" s="17">
        <f t="shared" si="409"/>
        <v>3.7680239477202525E-2</v>
      </c>
      <c r="Y396" s="17">
        <f t="shared" si="410"/>
        <v>2.2911822866358098E-2</v>
      </c>
      <c r="Z396" s="17">
        <f t="shared" si="411"/>
        <v>2.3345993033586233E-2</v>
      </c>
      <c r="AA396" s="17">
        <f t="shared" si="412"/>
        <v>3.1200635659771152E-2</v>
      </c>
      <c r="AB396" s="17">
        <f t="shared" si="413"/>
        <v>2.0848966762161431E-2</v>
      </c>
      <c r="AC396" s="17">
        <f t="shared" si="414"/>
        <v>9.4345559664224532E-4</v>
      </c>
      <c r="AD396" s="17">
        <f t="shared" si="415"/>
        <v>1.0352107400718456E-2</v>
      </c>
      <c r="AE396" s="17">
        <f t="shared" si="416"/>
        <v>1.2589391912027481E-2</v>
      </c>
      <c r="AF396" s="17">
        <f t="shared" si="417"/>
        <v>7.6550977776574857E-3</v>
      </c>
      <c r="AG396" s="17">
        <f t="shared" si="418"/>
        <v>3.1031693134975342E-3</v>
      </c>
      <c r="AH396" s="17">
        <f t="shared" si="419"/>
        <v>7.0978749663784032E-3</v>
      </c>
      <c r="AI396" s="17">
        <f t="shared" si="420"/>
        <v>9.485919509441585E-3</v>
      </c>
      <c r="AJ396" s="17">
        <f t="shared" si="421"/>
        <v>6.3387048493978304E-3</v>
      </c>
      <c r="AK396" s="17">
        <f t="shared" si="422"/>
        <v>2.8237768008178275E-3</v>
      </c>
      <c r="AL396" s="17">
        <f t="shared" si="423"/>
        <v>6.133502284597058E-5</v>
      </c>
      <c r="AM396" s="17">
        <f t="shared" si="424"/>
        <v>2.7670044350306361E-3</v>
      </c>
      <c r="AN396" s="17">
        <f t="shared" si="425"/>
        <v>3.3650059747739143E-3</v>
      </c>
      <c r="AO396" s="17">
        <f t="shared" si="426"/>
        <v>2.0461234298922923E-3</v>
      </c>
      <c r="AP396" s="17">
        <f t="shared" si="427"/>
        <v>8.2944302263544259E-4</v>
      </c>
      <c r="AQ396" s="17">
        <f t="shared" si="428"/>
        <v>2.521753029709092E-4</v>
      </c>
      <c r="AR396" s="17">
        <f t="shared" si="429"/>
        <v>1.7263717663536765E-3</v>
      </c>
      <c r="AS396" s="17">
        <f t="shared" si="430"/>
        <v>2.3072009152845393E-3</v>
      </c>
      <c r="AT396" s="17">
        <f t="shared" si="431"/>
        <v>1.541723563613723E-3</v>
      </c>
      <c r="AU396" s="17">
        <f t="shared" si="432"/>
        <v>6.8680958265791403E-4</v>
      </c>
      <c r="AV396" s="17">
        <f t="shared" si="433"/>
        <v>2.2947080817381396E-4</v>
      </c>
      <c r="AW396" s="17">
        <f t="shared" si="434"/>
        <v>2.7690647145868083E-6</v>
      </c>
      <c r="AX396" s="17">
        <f t="shared" si="435"/>
        <v>6.1632487369575248E-4</v>
      </c>
      <c r="AY396" s="17">
        <f t="shared" si="436"/>
        <v>7.4952423499278662E-4</v>
      </c>
      <c r="AZ396" s="17">
        <f t="shared" si="437"/>
        <v>4.5575523787706696E-4</v>
      </c>
      <c r="BA396" s="17">
        <f t="shared" si="438"/>
        <v>1.8475083006433716E-4</v>
      </c>
      <c r="BB396" s="17">
        <f t="shared" si="439"/>
        <v>5.6169737129826068E-5</v>
      </c>
      <c r="BC396" s="17">
        <f t="shared" si="440"/>
        <v>1.3661814101230512E-5</v>
      </c>
      <c r="BD396" s="17">
        <f t="shared" si="441"/>
        <v>3.4991217908888811E-4</v>
      </c>
      <c r="BE396" s="17">
        <f t="shared" si="442"/>
        <v>4.6763838218244903E-4</v>
      </c>
      <c r="BF396" s="17">
        <f t="shared" si="443"/>
        <v>3.1248648883791156E-4</v>
      </c>
      <c r="BG396" s="17">
        <f t="shared" si="444"/>
        <v>1.3920700185832759E-4</v>
      </c>
      <c r="BH396" s="17">
        <f t="shared" si="445"/>
        <v>4.6510625399638144E-5</v>
      </c>
      <c r="BI396" s="17">
        <f t="shared" si="446"/>
        <v>1.2431778552443884E-5</v>
      </c>
      <c r="BJ396" s="18">
        <f t="shared" si="447"/>
        <v>0.3948313000498534</v>
      </c>
      <c r="BK396" s="18">
        <f t="shared" si="448"/>
        <v>0.26693477075707439</v>
      </c>
      <c r="BL396" s="18">
        <f t="shared" si="449"/>
        <v>0.31488822076412498</v>
      </c>
      <c r="BM396" s="18">
        <f t="shared" si="450"/>
        <v>0.46885125972040703</v>
      </c>
      <c r="BN396" s="18">
        <f t="shared" si="451"/>
        <v>0.53040226971395377</v>
      </c>
    </row>
    <row r="397" spans="1:66" x14ac:dyDescent="0.25">
      <c r="A397" t="s">
        <v>40</v>
      </c>
      <c r="B397" t="s">
        <v>332</v>
      </c>
      <c r="C397" t="s">
        <v>321</v>
      </c>
      <c r="D397" s="15">
        <v>44349</v>
      </c>
      <c r="E397" s="14">
        <f>VLOOKUP(A397,home!$A$2:$E$405,3,FALSE)</f>
        <v>1.5125</v>
      </c>
      <c r="F397" s="14">
        <f>VLOOKUP(B397,home!$B$2:$E$405,3,FALSE)</f>
        <v>1.1599999999999999</v>
      </c>
      <c r="G397" s="14">
        <f>VLOOKUP(C397,away!$B$2:$E$405,4,FALSE)</f>
        <v>0.66</v>
      </c>
      <c r="H397" s="14">
        <f>VLOOKUP(A397,away!$A$2:$E$405,3,FALSE)</f>
        <v>1.1875</v>
      </c>
      <c r="I397" s="14">
        <f>VLOOKUP(C397,away!$B$2:$E$405,3,FALSE)</f>
        <v>1.1000000000000001</v>
      </c>
      <c r="J397" s="14">
        <f>VLOOKUP(B397,home!$B$2:$E$405,4,FALSE)</f>
        <v>1.05</v>
      </c>
      <c r="K397" s="16">
        <f t="shared" si="452"/>
        <v>1.1579699999999999</v>
      </c>
      <c r="L397" s="16">
        <f t="shared" si="453"/>
        <v>1.3715625000000002</v>
      </c>
      <c r="M397" s="17">
        <f t="shared" si="398"/>
        <v>7.9696269584226723E-2</v>
      </c>
      <c r="N397" s="17">
        <f t="shared" si="399"/>
        <v>9.2285889290447023E-2</v>
      </c>
      <c r="O397" s="17">
        <f t="shared" si="400"/>
        <v>0.10930841475161598</v>
      </c>
      <c r="P397" s="17">
        <f t="shared" si="401"/>
        <v>0.12657586502992876</v>
      </c>
      <c r="Q397" s="17">
        <f t="shared" si="402"/>
        <v>5.3432145610829464E-2</v>
      </c>
      <c r="R397" s="17">
        <f t="shared" si="403"/>
        <v>7.4961661303881683E-2</v>
      </c>
      <c r="S397" s="17">
        <f t="shared" si="404"/>
        <v>5.0257840459968242E-2</v>
      </c>
      <c r="T397" s="17">
        <f t="shared" si="405"/>
        <v>7.3285527214353288E-2</v>
      </c>
      <c r="U397" s="17">
        <f t="shared" si="406"/>
        <v>8.680335494005588E-2</v>
      </c>
      <c r="V397" s="17">
        <f t="shared" si="407"/>
        <v>8.8689912114582551E-3</v>
      </c>
      <c r="W397" s="17">
        <f t="shared" si="408"/>
        <v>2.0624273884324057E-2</v>
      </c>
      <c r="X397" s="17">
        <f t="shared" si="409"/>
        <v>2.8287480649468219E-2</v>
      </c>
      <c r="Y397" s="17">
        <f t="shared" si="410"/>
        <v>1.9399023839143135E-2</v>
      </c>
      <c r="Z397" s="17">
        <f t="shared" si="411"/>
        <v>3.4271534527368412E-2</v>
      </c>
      <c r="AA397" s="17">
        <f t="shared" si="412"/>
        <v>3.9685408836656805E-2</v>
      </c>
      <c r="AB397" s="17">
        <f t="shared" si="413"/>
        <v>2.2977256435291738E-2</v>
      </c>
      <c r="AC397" s="17">
        <f t="shared" si="414"/>
        <v>8.8037388731440971E-4</v>
      </c>
      <c r="AD397" s="17">
        <f t="shared" si="415"/>
        <v>5.9705726074576878E-3</v>
      </c>
      <c r="AE397" s="17">
        <f t="shared" si="416"/>
        <v>8.1890134919161868E-3</v>
      </c>
      <c r="AF397" s="17">
        <f t="shared" si="417"/>
        <v>5.6158719087531497E-3</v>
      </c>
      <c r="AG397" s="17">
        <f t="shared" si="418"/>
        <v>2.5675064382830811E-3</v>
      </c>
      <c r="AH397" s="17">
        <f t="shared" si="419"/>
        <v>1.1751387893798437E-2</v>
      </c>
      <c r="AI397" s="17">
        <f t="shared" si="420"/>
        <v>1.3607754639381776E-2</v>
      </c>
      <c r="AJ397" s="17">
        <f t="shared" si="421"/>
        <v>7.8786858198824569E-3</v>
      </c>
      <c r="AK397" s="17">
        <f t="shared" si="422"/>
        <v>3.0410939396164284E-3</v>
      </c>
      <c r="AL397" s="17">
        <f t="shared" si="423"/>
        <v>5.5929386365475278E-5</v>
      </c>
      <c r="AM397" s="17">
        <f t="shared" si="424"/>
        <v>1.3827487924515543E-3</v>
      </c>
      <c r="AN397" s="17">
        <f t="shared" si="425"/>
        <v>1.8965263906468351E-3</v>
      </c>
      <c r="AO397" s="17">
        <f t="shared" si="426"/>
        <v>1.3006022388357755E-3</v>
      </c>
      <c r="AP397" s="17">
        <f t="shared" si="427"/>
        <v>5.9461908606773129E-4</v>
      </c>
      <c r="AQ397" s="17">
        <f t="shared" si="428"/>
        <v>2.038893100586932E-4</v>
      </c>
      <c r="AR397" s="17">
        <f t="shared" si="429"/>
        <v>3.2235525916175837E-3</v>
      </c>
      <c r="AS397" s="17">
        <f t="shared" si="430"/>
        <v>3.7327771945154138E-3</v>
      </c>
      <c r="AT397" s="17">
        <f t="shared" si="431"/>
        <v>2.1612220039665063E-3</v>
      </c>
      <c r="AU397" s="17">
        <f t="shared" si="432"/>
        <v>8.3421008131103164E-4</v>
      </c>
      <c r="AV397" s="17">
        <f t="shared" si="433"/>
        <v>2.4149756196393404E-4</v>
      </c>
      <c r="AW397" s="17">
        <f t="shared" si="434"/>
        <v>2.4674619502043729E-6</v>
      </c>
      <c r="AX397" s="17">
        <f t="shared" si="435"/>
        <v>2.6686360319918797E-4</v>
      </c>
      <c r="AY397" s="17">
        <f t="shared" si="436"/>
        <v>3.6602011076288627E-4</v>
      </c>
      <c r="AZ397" s="17">
        <f t="shared" si="437"/>
        <v>2.5100972908411075E-4</v>
      </c>
      <c r="BA397" s="17">
        <f t="shared" si="438"/>
        <v>1.147585105156419E-4</v>
      </c>
      <c r="BB397" s="17">
        <f t="shared" si="439"/>
        <v>3.9349617394777527E-5</v>
      </c>
      <c r="BC397" s="17">
        <f t="shared" si="440"/>
        <v>1.0794091921604912E-5</v>
      </c>
      <c r="BD397" s="17">
        <f t="shared" si="441"/>
        <v>7.3688397524008208E-4</v>
      </c>
      <c r="BE397" s="17">
        <f t="shared" si="442"/>
        <v>8.5328953680875795E-4</v>
      </c>
      <c r="BF397" s="17">
        <f t="shared" si="443"/>
        <v>4.940418424692186E-4</v>
      </c>
      <c r="BG397" s="17">
        <f t="shared" si="444"/>
        <v>1.9069521077469365E-4</v>
      </c>
      <c r="BH397" s="17">
        <f t="shared" si="445"/>
        <v>5.5204833305193053E-5</v>
      </c>
      <c r="BI397" s="17">
        <f t="shared" si="446"/>
        <v>1.2785108164482866E-5</v>
      </c>
      <c r="BJ397" s="18">
        <f t="shared" si="447"/>
        <v>0.31608448641591402</v>
      </c>
      <c r="BK397" s="18">
        <f t="shared" si="448"/>
        <v>0.26670128967002471</v>
      </c>
      <c r="BL397" s="18">
        <f t="shared" si="449"/>
        <v>0.38255117850031806</v>
      </c>
      <c r="BM397" s="18">
        <f t="shared" si="450"/>
        <v>0.46298469089388306</v>
      </c>
      <c r="BN397" s="18">
        <f t="shared" si="451"/>
        <v>0.53626024557092966</v>
      </c>
    </row>
    <row r="398" spans="1:66" x14ac:dyDescent="0.25">
      <c r="A398" t="s">
        <v>10</v>
      </c>
      <c r="B398" t="s">
        <v>244</v>
      </c>
      <c r="C398" t="s">
        <v>241</v>
      </c>
      <c r="D398" s="15">
        <v>44379</v>
      </c>
      <c r="E398" s="14">
        <f>VLOOKUP(A398,home!$A$2:$E$405,3,FALSE)</f>
        <v>1.5</v>
      </c>
      <c r="F398" s="14">
        <f>VLOOKUP(B398,home!$B$2:$E$405,3,FALSE)</f>
        <v>1.33</v>
      </c>
      <c r="G398" s="14">
        <f>VLOOKUP(C398,away!$B$2:$E$405,4,FALSE)</f>
        <v>0.92</v>
      </c>
      <c r="H398" s="14">
        <f>VLOOKUP(A398,away!$A$2:$E$405,3,FALSE)</f>
        <v>1.42307692307692</v>
      </c>
      <c r="I398" s="14">
        <f>VLOOKUP(C398,away!$B$2:$E$405,3,FALSE)</f>
        <v>1.08</v>
      </c>
      <c r="J398" s="14">
        <f>VLOOKUP(B398,home!$B$2:$E$405,4,FALSE)</f>
        <v>1.19</v>
      </c>
      <c r="K398" s="16">
        <f t="shared" si="452"/>
        <v>1.8354000000000001</v>
      </c>
      <c r="L398" s="16">
        <f t="shared" si="453"/>
        <v>1.8289384615384576</v>
      </c>
      <c r="M398" s="17">
        <f t="shared" si="398"/>
        <v>2.562111503164529E-2</v>
      </c>
      <c r="N398" s="17">
        <f t="shared" si="399"/>
        <v>4.7024994529081765E-2</v>
      </c>
      <c r="O398" s="17">
        <f t="shared" si="400"/>
        <v>4.6859442708877187E-2</v>
      </c>
      <c r="P398" s="17">
        <f t="shared" si="401"/>
        <v>8.6005821147873182E-2</v>
      </c>
      <c r="Q398" s="17">
        <f t="shared" si="402"/>
        <v>4.3154837479338355E-2</v>
      </c>
      <c r="R398" s="17">
        <f t="shared" si="403"/>
        <v>4.2851518528261683E-2</v>
      </c>
      <c r="S398" s="17">
        <f t="shared" si="404"/>
        <v>7.2176808680884219E-2</v>
      </c>
      <c r="T398" s="17">
        <f t="shared" si="405"/>
        <v>7.8927542067403253E-2</v>
      </c>
      <c r="U398" s="17">
        <f t="shared" si="406"/>
        <v>7.8649677106771482E-2</v>
      </c>
      <c r="V398" s="17">
        <f t="shared" si="407"/>
        <v>2.6920615588462843E-2</v>
      </c>
      <c r="W398" s="17">
        <f t="shared" si="408"/>
        <v>2.6402129569859208E-2</v>
      </c>
      <c r="X398" s="17">
        <f t="shared" si="409"/>
        <v>4.8287870236837317E-2</v>
      </c>
      <c r="Y398" s="17">
        <f t="shared" si="410"/>
        <v>4.4157771550964973E-2</v>
      </c>
      <c r="Z398" s="17">
        <f t="shared" si="411"/>
        <v>2.612426345722187E-2</v>
      </c>
      <c r="AA398" s="17">
        <f t="shared" si="412"/>
        <v>4.7948473149385024E-2</v>
      </c>
      <c r="AB398" s="17">
        <f t="shared" si="413"/>
        <v>4.4002313809190653E-2</v>
      </c>
      <c r="AC398" s="17">
        <f t="shared" si="414"/>
        <v>5.6480017717619327E-3</v>
      </c>
      <c r="AD398" s="17">
        <f t="shared" si="415"/>
        <v>1.2114617153129901E-2</v>
      </c>
      <c r="AE398" s="17">
        <f t="shared" si="416"/>
        <v>2.2156889258172809E-2</v>
      </c>
      <c r="AF398" s="17">
        <f t="shared" si="417"/>
        <v>2.0261793476160282E-2</v>
      </c>
      <c r="AG398" s="17">
        <f t="shared" si="418"/>
        <v>1.2352524462766178E-2</v>
      </c>
      <c r="AH398" s="17">
        <f t="shared" si="419"/>
        <v>1.1944917554069177E-2</v>
      </c>
      <c r="AI398" s="17">
        <f t="shared" si="420"/>
        <v>2.1923701678738566E-2</v>
      </c>
      <c r="AJ398" s="17">
        <f t="shared" si="421"/>
        <v>2.0119381030578389E-2</v>
      </c>
      <c r="AK398" s="17">
        <f t="shared" si="422"/>
        <v>1.2309037314507861E-2</v>
      </c>
      <c r="AL398" s="17">
        <f t="shared" si="423"/>
        <v>7.5837609662975558E-4</v>
      </c>
      <c r="AM398" s="17">
        <f t="shared" si="424"/>
        <v>4.447033664570923E-3</v>
      </c>
      <c r="AN398" s="17">
        <f t="shared" si="425"/>
        <v>8.1333509088900736E-3</v>
      </c>
      <c r="AO398" s="17">
        <f t="shared" si="426"/>
        <v>7.4376991492289147E-3</v>
      </c>
      <c r="AP398" s="17">
        <f t="shared" si="427"/>
        <v>4.5343646797922077E-3</v>
      </c>
      <c r="AQ398" s="17">
        <f t="shared" si="428"/>
        <v>2.0732684903783699E-3</v>
      </c>
      <c r="AR398" s="17">
        <f t="shared" si="429"/>
        <v>4.3693038269086003E-3</v>
      </c>
      <c r="AS398" s="17">
        <f t="shared" si="430"/>
        <v>8.0194202439080459E-3</v>
      </c>
      <c r="AT398" s="17">
        <f t="shared" si="431"/>
        <v>7.3594219578344165E-3</v>
      </c>
      <c r="AU398" s="17">
        <f t="shared" si="432"/>
        <v>4.5024943538030963E-3</v>
      </c>
      <c r="AV398" s="17">
        <f t="shared" si="433"/>
        <v>2.0659695342425512E-3</v>
      </c>
      <c r="AW398" s="17">
        <f t="shared" si="434"/>
        <v>7.0715066729791929E-5</v>
      </c>
      <c r="AX398" s="17">
        <f t="shared" si="435"/>
        <v>1.3603475979922469E-3</v>
      </c>
      <c r="AY398" s="17">
        <f t="shared" si="436"/>
        <v>2.4879920430294763E-3</v>
      </c>
      <c r="AZ398" s="17">
        <f t="shared" si="437"/>
        <v>2.2751921697491276E-3</v>
      </c>
      <c r="BA398" s="17">
        <f t="shared" si="438"/>
        <v>1.3870621555484379E-3</v>
      </c>
      <c r="BB398" s="17">
        <f t="shared" si="439"/>
        <v>6.3421283120674416E-4</v>
      </c>
      <c r="BC398" s="17">
        <f t="shared" si="440"/>
        <v>2.319872479590425E-4</v>
      </c>
      <c r="BD398" s="17">
        <f t="shared" si="441"/>
        <v>1.3318646365300508E-3</v>
      </c>
      <c r="BE398" s="17">
        <f t="shared" si="442"/>
        <v>2.4445043538872551E-3</v>
      </c>
      <c r="BF398" s="17">
        <f t="shared" si="443"/>
        <v>2.2433216455623349E-3</v>
      </c>
      <c r="BG398" s="17">
        <f t="shared" si="444"/>
        <v>1.3724641827550369E-3</v>
      </c>
      <c r="BH398" s="17">
        <f t="shared" si="445"/>
        <v>6.2975519025714876E-4</v>
      </c>
      <c r="BI398" s="17">
        <f t="shared" si="446"/>
        <v>2.3117053523959413E-4</v>
      </c>
      <c r="BJ398" s="18">
        <f t="shared" si="447"/>
        <v>0.38984348072205965</v>
      </c>
      <c r="BK398" s="18">
        <f t="shared" si="448"/>
        <v>0.2196187303602867</v>
      </c>
      <c r="BL398" s="18">
        <f t="shared" si="449"/>
        <v>0.36117815334130821</v>
      </c>
      <c r="BM398" s="18">
        <f t="shared" si="450"/>
        <v>0.70282962147949901</v>
      </c>
      <c r="BN398" s="18">
        <f t="shared" si="451"/>
        <v>0.29151772942507748</v>
      </c>
    </row>
    <row r="399" spans="1:66" x14ac:dyDescent="0.25">
      <c r="A399" t="s">
        <v>10</v>
      </c>
      <c r="B399" t="s">
        <v>49</v>
      </c>
      <c r="C399" t="s">
        <v>48</v>
      </c>
      <c r="D399" s="15">
        <v>44379</v>
      </c>
      <c r="E399" s="14">
        <f>VLOOKUP(A399,home!$A$2:$E$405,3,FALSE)</f>
        <v>1.5</v>
      </c>
      <c r="F399" s="14">
        <f>VLOOKUP(B399,home!$B$2:$E$405,3,FALSE)</f>
        <v>0.72</v>
      </c>
      <c r="G399" s="14">
        <f>VLOOKUP(C399,away!$B$2:$E$405,4,FALSE)</f>
        <v>1</v>
      </c>
      <c r="H399" s="14">
        <f>VLOOKUP(A399,away!$A$2:$E$405,3,FALSE)</f>
        <v>1.42307692307692</v>
      </c>
      <c r="I399" s="14">
        <f>VLOOKUP(C399,away!$B$2:$E$405,3,FALSE)</f>
        <v>1.28</v>
      </c>
      <c r="J399" s="14">
        <f>VLOOKUP(B399,home!$B$2:$E$405,4,FALSE)</f>
        <v>0.53</v>
      </c>
      <c r="K399" s="16">
        <f t="shared" si="452"/>
        <v>1.08</v>
      </c>
      <c r="L399" s="16">
        <f t="shared" si="453"/>
        <v>0.96541538461538257</v>
      </c>
      <c r="M399" s="17">
        <f t="shared" si="398"/>
        <v>0.12932645859728609</v>
      </c>
      <c r="N399" s="17">
        <f t="shared" si="399"/>
        <v>0.13967257528506899</v>
      </c>
      <c r="O399" s="17">
        <f t="shared" si="400"/>
        <v>0.12485375276764431</v>
      </c>
      <c r="P399" s="17">
        <f t="shared" si="401"/>
        <v>0.13484205298905586</v>
      </c>
      <c r="Q399" s="17">
        <f t="shared" si="402"/>
        <v>7.5423190653937253E-2</v>
      </c>
      <c r="R399" s="17">
        <f t="shared" si="403"/>
        <v>6.0267866874424599E-2</v>
      </c>
      <c r="S399" s="17">
        <f t="shared" si="404"/>
        <v>3.5148219961164427E-2</v>
      </c>
      <c r="T399" s="17">
        <f t="shared" si="405"/>
        <v>7.2814708614090159E-2</v>
      </c>
      <c r="U399" s="17">
        <f t="shared" si="406"/>
        <v>6.5089296224378576E-2</v>
      </c>
      <c r="V399" s="17">
        <f t="shared" si="407"/>
        <v>4.0719158750824359E-3</v>
      </c>
      <c r="W399" s="17">
        <f t="shared" si="408"/>
        <v>2.715234863541742E-2</v>
      </c>
      <c r="X399" s="17">
        <f t="shared" si="409"/>
        <v>2.6213295101072464E-2</v>
      </c>
      <c r="Y399" s="17">
        <f t="shared" si="410"/>
        <v>1.2653359186019198E-2</v>
      </c>
      <c r="Z399" s="17">
        <f t="shared" si="411"/>
        <v>1.9394508626173767E-2</v>
      </c>
      <c r="AA399" s="17">
        <f t="shared" si="412"/>
        <v>2.0946069316267669E-2</v>
      </c>
      <c r="AB399" s="17">
        <f t="shared" si="413"/>
        <v>1.131087743078454E-2</v>
      </c>
      <c r="AC399" s="17">
        <f t="shared" si="414"/>
        <v>2.6534859056983289E-4</v>
      </c>
      <c r="AD399" s="17">
        <f t="shared" si="415"/>
        <v>7.3311341315627021E-3</v>
      </c>
      <c r="AE399" s="17">
        <f t="shared" si="416"/>
        <v>7.0775896772895643E-3</v>
      </c>
      <c r="AF399" s="17">
        <f t="shared" si="417"/>
        <v>3.4164069802251826E-3</v>
      </c>
      <c r="AG399" s="17">
        <f t="shared" si="418"/>
        <v>1.0994172862722575E-3</v>
      </c>
      <c r="AH399" s="17">
        <f t="shared" si="419"/>
        <v>4.6809392511909754E-3</v>
      </c>
      <c r="AI399" s="17">
        <f t="shared" si="420"/>
        <v>5.0554143912862537E-3</v>
      </c>
      <c r="AJ399" s="17">
        <f t="shared" si="421"/>
        <v>2.7299237712945764E-3</v>
      </c>
      <c r="AK399" s="17">
        <f t="shared" si="422"/>
        <v>9.8277255766604792E-4</v>
      </c>
      <c r="AL399" s="17">
        <f t="shared" si="423"/>
        <v>1.1066613622075805E-5</v>
      </c>
      <c r="AM399" s="17">
        <f t="shared" si="424"/>
        <v>1.5835249724175443E-3</v>
      </c>
      <c r="AN399" s="17">
        <f t="shared" si="425"/>
        <v>1.5287593702945465E-3</v>
      </c>
      <c r="AO399" s="17">
        <f t="shared" si="426"/>
        <v>7.3794390772863978E-4</v>
      </c>
      <c r="AP399" s="17">
        <f t="shared" si="427"/>
        <v>2.3747413383480771E-4</v>
      </c>
      <c r="AQ399" s="17">
        <f t="shared" si="428"/>
        <v>5.7315295563083925E-5</v>
      </c>
      <c r="AR399" s="17">
        <f t="shared" si="429"/>
        <v>9.0381015350995552E-4</v>
      </c>
      <c r="AS399" s="17">
        <f t="shared" si="430"/>
        <v>9.761149657907521E-4</v>
      </c>
      <c r="AT399" s="17">
        <f t="shared" si="431"/>
        <v>5.2710208152700606E-4</v>
      </c>
      <c r="AU399" s="17">
        <f t="shared" si="432"/>
        <v>1.8975674934972224E-4</v>
      </c>
      <c r="AV399" s="17">
        <f t="shared" si="433"/>
        <v>5.1234322324425001E-5</v>
      </c>
      <c r="AW399" s="17">
        <f t="shared" si="434"/>
        <v>3.2051637139038407E-7</v>
      </c>
      <c r="AX399" s="17">
        <f t="shared" si="435"/>
        <v>2.8503449503515787E-4</v>
      </c>
      <c r="AY399" s="17">
        <f t="shared" si="436"/>
        <v>2.7517668665301827E-4</v>
      </c>
      <c r="AZ399" s="17">
        <f t="shared" si="437"/>
        <v>1.3282990339115509E-4</v>
      </c>
      <c r="BA399" s="17">
        <f t="shared" si="438"/>
        <v>4.2745344090265373E-5</v>
      </c>
      <c r="BB399" s="17">
        <f t="shared" si="439"/>
        <v>1.0316753201355102E-5</v>
      </c>
      <c r="BC399" s="17">
        <f t="shared" si="440"/>
        <v>1.991990451973644E-6</v>
      </c>
      <c r="BD399" s="17">
        <f t="shared" si="441"/>
        <v>1.4542537116168355E-4</v>
      </c>
      <c r="BE399" s="17">
        <f t="shared" si="442"/>
        <v>1.5705940085461825E-4</v>
      </c>
      <c r="BF399" s="17">
        <f t="shared" si="443"/>
        <v>8.4812076461493848E-5</v>
      </c>
      <c r="BG399" s="17">
        <f t="shared" si="444"/>
        <v>3.0532347526137796E-5</v>
      </c>
      <c r="BH399" s="17">
        <f t="shared" si="445"/>
        <v>8.2437338320572038E-6</v>
      </c>
      <c r="BI399" s="17">
        <f t="shared" si="446"/>
        <v>1.7806465077243567E-6</v>
      </c>
      <c r="BJ399" s="18">
        <f t="shared" si="447"/>
        <v>0.37774713840361668</v>
      </c>
      <c r="BK399" s="18">
        <f t="shared" si="448"/>
        <v>0.30394023931343367</v>
      </c>
      <c r="BL399" s="18">
        <f t="shared" si="449"/>
        <v>0.29899278443378313</v>
      </c>
      <c r="BM399" s="18">
        <f t="shared" si="450"/>
        <v>0.3354139174393086</v>
      </c>
      <c r="BN399" s="18">
        <f t="shared" si="451"/>
        <v>0.66438589716741714</v>
      </c>
    </row>
    <row r="400" spans="1:66" x14ac:dyDescent="0.25">
      <c r="A400" t="s">
        <v>10</v>
      </c>
      <c r="B400" t="s">
        <v>46</v>
      </c>
      <c r="C400" t="s">
        <v>12</v>
      </c>
      <c r="D400" s="15">
        <v>44379</v>
      </c>
      <c r="E400" s="14">
        <f>VLOOKUP(A400,home!$A$2:$E$405,3,FALSE)</f>
        <v>1.5</v>
      </c>
      <c r="F400" s="14">
        <f>VLOOKUP(B400,home!$B$2:$E$405,3,FALSE)</f>
        <v>1.49</v>
      </c>
      <c r="G400" s="14">
        <f>VLOOKUP(C400,away!$B$2:$E$405,4,FALSE)</f>
        <v>1.08</v>
      </c>
      <c r="H400" s="14">
        <f>VLOOKUP(A400,away!$A$2:$E$405,3,FALSE)</f>
        <v>1.42307692307692</v>
      </c>
      <c r="I400" s="14">
        <f>VLOOKUP(C400,away!$B$2:$E$405,3,FALSE)</f>
        <v>0.92</v>
      </c>
      <c r="J400" s="14">
        <f>VLOOKUP(B400,home!$B$2:$E$405,4,FALSE)</f>
        <v>0.86</v>
      </c>
      <c r="K400" s="16">
        <f t="shared" si="452"/>
        <v>2.4138000000000002</v>
      </c>
      <c r="L400" s="16">
        <f t="shared" si="453"/>
        <v>1.1259384615384591</v>
      </c>
      <c r="M400" s="17">
        <f t="shared" si="398"/>
        <v>2.9020916175502943E-2</v>
      </c>
      <c r="N400" s="17">
        <f t="shared" si="399"/>
        <v>7.005068746442901E-2</v>
      </c>
      <c r="O400" s="17">
        <f t="shared" si="400"/>
        <v>3.2675765711082362E-2</v>
      </c>
      <c r="P400" s="17">
        <f t="shared" si="401"/>
        <v>7.8872763273410612E-2</v>
      </c>
      <c r="Q400" s="17">
        <f t="shared" si="402"/>
        <v>8.4544174700819402E-2</v>
      </c>
      <c r="R400" s="17">
        <f t="shared" si="403"/>
        <v>1.8395450687163611E-2</v>
      </c>
      <c r="S400" s="17">
        <f t="shared" si="404"/>
        <v>5.3589906920604509E-2</v>
      </c>
      <c r="T400" s="17">
        <f t="shared" si="405"/>
        <v>9.5191537994679304E-2</v>
      </c>
      <c r="U400" s="17">
        <f t="shared" si="406"/>
        <v>4.4402938868675523E-2</v>
      </c>
      <c r="V400" s="17">
        <f t="shared" si="407"/>
        <v>1.6182902997853237E-2</v>
      </c>
      <c r="W400" s="17">
        <f t="shared" si="408"/>
        <v>6.802424296427928E-2</v>
      </c>
      <c r="X400" s="17">
        <f t="shared" si="409"/>
        <v>7.6591111470518961E-2</v>
      </c>
      <c r="Y400" s="17">
        <f t="shared" si="410"/>
        <v>4.3118439108318384E-2</v>
      </c>
      <c r="Z400" s="17">
        <f t="shared" si="411"/>
        <v>6.9040484820038599E-3</v>
      </c>
      <c r="AA400" s="17">
        <f t="shared" si="412"/>
        <v>1.6664992225860917E-2</v>
      </c>
      <c r="AB400" s="17">
        <f t="shared" si="413"/>
        <v>2.0112979117391547E-2</v>
      </c>
      <c r="AC400" s="17">
        <f t="shared" si="414"/>
        <v>2.7488585075745938E-3</v>
      </c>
      <c r="AD400" s="17">
        <f t="shared" si="415"/>
        <v>4.1049229416794356E-2</v>
      </c>
      <c r="AE400" s="17">
        <f t="shared" si="416"/>
        <v>4.6218906216884688E-2</v>
      </c>
      <c r="AF400" s="17">
        <f t="shared" si="417"/>
        <v>2.6019822079914739E-2</v>
      </c>
      <c r="AG400" s="17">
        <f t="shared" si="418"/>
        <v>9.7655728140545409E-3</v>
      </c>
      <c r="AH400" s="17">
        <f t="shared" si="419"/>
        <v>1.9433834315535907E-3</v>
      </c>
      <c r="AI400" s="17">
        <f t="shared" si="420"/>
        <v>4.6909389270840584E-3</v>
      </c>
      <c r="AJ400" s="17">
        <f t="shared" si="421"/>
        <v>5.6614941910977518E-3</v>
      </c>
      <c r="AK400" s="17">
        <f t="shared" si="422"/>
        <v>4.5552382261572506E-3</v>
      </c>
      <c r="AL400" s="17">
        <f t="shared" si="423"/>
        <v>2.9883283495101329E-4</v>
      </c>
      <c r="AM400" s="17">
        <f t="shared" si="424"/>
        <v>1.9816925993251633E-2</v>
      </c>
      <c r="AN400" s="17">
        <f t="shared" si="425"/>
        <v>2.2312639165263243E-2</v>
      </c>
      <c r="AO400" s="17">
        <f t="shared" si="426"/>
        <v>1.2561329307299635E-2</v>
      </c>
      <c r="AP400" s="17">
        <f t="shared" si="427"/>
        <v>4.7144279317129683E-3</v>
      </c>
      <c r="AQ400" s="17">
        <f t="shared" si="428"/>
        <v>1.3270389331167104E-3</v>
      </c>
      <c r="AR400" s="17">
        <f t="shared" si="429"/>
        <v>4.3762603022055613E-4</v>
      </c>
      <c r="AS400" s="17">
        <f t="shared" si="430"/>
        <v>1.0563417117463786E-3</v>
      </c>
      <c r="AT400" s="17">
        <f t="shared" si="431"/>
        <v>1.2748988119067046E-3</v>
      </c>
      <c r="AU400" s="17">
        <f t="shared" si="432"/>
        <v>1.0257835840601344E-3</v>
      </c>
      <c r="AV400" s="17">
        <f t="shared" si="433"/>
        <v>6.1900910380108839E-4</v>
      </c>
      <c r="AW400" s="17">
        <f t="shared" si="434"/>
        <v>2.2560137992730765E-5</v>
      </c>
      <c r="AX400" s="17">
        <f t="shared" si="435"/>
        <v>7.9723493270851282E-3</v>
      </c>
      <c r="AY400" s="17">
        <f t="shared" si="436"/>
        <v>8.9763747361853979E-3</v>
      </c>
      <c r="AZ400" s="17">
        <f t="shared" si="437"/>
        <v>5.0534227803266411E-3</v>
      </c>
      <c r="BA400" s="17">
        <f t="shared" si="438"/>
        <v>1.8966143569281262E-3</v>
      </c>
      <c r="BB400" s="17">
        <f t="shared" si="439"/>
        <v>5.3386776279285236E-4</v>
      </c>
      <c r="BC400" s="17">
        <f t="shared" si="440"/>
        <v>1.202204495007926E-4</v>
      </c>
      <c r="BD400" s="17">
        <f t="shared" si="441"/>
        <v>8.212332986595279E-5</v>
      </c>
      <c r="BE400" s="17">
        <f t="shared" si="442"/>
        <v>1.9822929363043688E-4</v>
      </c>
      <c r="BF400" s="17">
        <f t="shared" si="443"/>
        <v>2.3924293448257433E-4</v>
      </c>
      <c r="BG400" s="17">
        <f t="shared" si="444"/>
        <v>1.924948650846793E-4</v>
      </c>
      <c r="BH400" s="17">
        <f t="shared" si="445"/>
        <v>1.1616102633534977E-4</v>
      </c>
      <c r="BI400" s="17">
        <f t="shared" si="446"/>
        <v>5.607789707365343E-5</v>
      </c>
      <c r="BJ400" s="18">
        <f t="shared" si="447"/>
        <v>0.64585893497415559</v>
      </c>
      <c r="BK400" s="18">
        <f t="shared" si="448"/>
        <v>0.18969055544608232</v>
      </c>
      <c r="BL400" s="18">
        <f t="shared" si="449"/>
        <v>0.15440116997427414</v>
      </c>
      <c r="BM400" s="18">
        <f t="shared" si="450"/>
        <v>0.67434113626591508</v>
      </c>
      <c r="BN400" s="18">
        <f t="shared" si="451"/>
        <v>0.31355975801240799</v>
      </c>
    </row>
    <row r="401" spans="1:66" x14ac:dyDescent="0.25">
      <c r="A401" t="s">
        <v>10</v>
      </c>
      <c r="B401" t="s">
        <v>240</v>
      </c>
      <c r="C401" t="s">
        <v>11</v>
      </c>
      <c r="D401" s="15">
        <v>44379</v>
      </c>
      <c r="E401" s="14">
        <f>VLOOKUP(A401,home!$A$2:$E$405,3,FALSE)</f>
        <v>1.5</v>
      </c>
      <c r="F401" s="14">
        <f>VLOOKUP(B401,home!$B$2:$E$405,3,FALSE)</f>
        <v>1.06</v>
      </c>
      <c r="G401" s="14">
        <f>VLOOKUP(C401,away!$B$2:$E$405,4,FALSE)</f>
        <v>1.03</v>
      </c>
      <c r="H401" s="14">
        <f>VLOOKUP(A401,away!$A$2:$E$405,3,FALSE)</f>
        <v>1.42307692307692</v>
      </c>
      <c r="I401" s="14">
        <f>VLOOKUP(C401,away!$B$2:$E$405,3,FALSE)</f>
        <v>0.72</v>
      </c>
      <c r="J401" s="14">
        <f>VLOOKUP(B401,home!$B$2:$E$405,4,FALSE)</f>
        <v>1</v>
      </c>
      <c r="K401" s="16">
        <f t="shared" si="452"/>
        <v>1.6377000000000002</v>
      </c>
      <c r="L401" s="16">
        <f t="shared" si="453"/>
        <v>1.0246153846153825</v>
      </c>
      <c r="M401" s="17">
        <f t="shared" ref="M401:M454" si="454">_xlfn.POISSON.DIST(0,K401,FALSE) * _xlfn.POISSON.DIST(0,L401,FALSE)</f>
        <v>6.9786452059944715E-2</v>
      </c>
      <c r="N401" s="17">
        <f t="shared" ref="N401:N454" si="455">_xlfn.POISSON.DIST(1,K401,FALSE) * _xlfn.POISSON.DIST(0,L401,FALSE)</f>
        <v>0.11428927253857146</v>
      </c>
      <c r="O401" s="17">
        <f t="shared" ref="O401:O454" si="456">_xlfn.POISSON.DIST(0,K401,FALSE) * _xlfn.POISSON.DIST(1,L401,FALSE)</f>
        <v>7.1504272418343187E-2</v>
      </c>
      <c r="P401" s="17">
        <f t="shared" ref="P401:P454" si="457">_xlfn.POISSON.DIST(1,K401,FALSE) * _xlfn.POISSON.DIST(1,L401,FALSE)</f>
        <v>0.11710254693952066</v>
      </c>
      <c r="Q401" s="17">
        <f t="shared" ref="Q401:Q454" si="458">_xlfn.POISSON.DIST(2,K401,FALSE) * _xlfn.POISSON.DIST(0,L401,FALSE)</f>
        <v>9.3585770818209263E-2</v>
      </c>
      <c r="R401" s="17">
        <f t="shared" ref="R401:R454" si="459">_xlfn.POISSON.DIST(0,K401,FALSE) * _xlfn.POISSON.DIST(2,L401,FALSE)</f>
        <v>3.6632188792781892E-2</v>
      </c>
      <c r="S401" s="17">
        <f t="shared" ref="S401:S454" si="460">_xlfn.POISSON.DIST(2,K401,FALSE) * _xlfn.POISSON.DIST(2,L401,FALSE)</f>
        <v>4.9124887764546092E-2</v>
      </c>
      <c r="T401" s="17">
        <f t="shared" ref="T401:T454" si="461">_xlfn.POISSON.DIST(2,K401,FALSE) * _xlfn.POISSON.DIST(1,L401,FALSE)</f>
        <v>9.5889420561426505E-2</v>
      </c>
      <c r="U401" s="17">
        <f t="shared" ref="U401:U454" si="462">_xlfn.POISSON.DIST(1,K401,FALSE) * _xlfn.POISSON.DIST(2,L401,FALSE)</f>
        <v>5.9992535585938915E-2</v>
      </c>
      <c r="V401" s="17">
        <f t="shared" ref="V401:V454" si="463">_xlfn.POISSON.DIST(3,K401,FALSE) * _xlfn.POISSON.DIST(3,L401,FALSE)</f>
        <v>9.1591312664735022E-3</v>
      </c>
      <c r="W401" s="17">
        <f t="shared" ref="W401:W454" si="464">_xlfn.POISSON.DIST(3,K401,FALSE) * _xlfn.POISSON.DIST(0,L401,FALSE)</f>
        <v>5.1088472289660437E-2</v>
      </c>
      <c r="X401" s="17">
        <f t="shared" ref="X401:X454" si="465">_xlfn.POISSON.DIST(3,K401,FALSE) * _xlfn.POISSON.DIST(1,L401,FALSE)</f>
        <v>5.2346034684482734E-2</v>
      </c>
      <c r="Y401" s="17">
        <f t="shared" ref="Y401:Y454" si="466">_xlfn.POISSON.DIST(3,K401,FALSE) * _xlfn.POISSON.DIST(2,L401,FALSE)</f>
        <v>2.6817276230665713E-2</v>
      </c>
      <c r="Z401" s="17">
        <f t="shared" ref="Z401:Z454" si="467">_xlfn.POISSON.DIST(0,K401,FALSE) * _xlfn.POISSON.DIST(3,L401,FALSE)</f>
        <v>1.2511301403073175E-2</v>
      </c>
      <c r="AA401" s="17">
        <f t="shared" ref="AA401:AA454" si="468">_xlfn.POISSON.DIST(1,K401,FALSE) * _xlfn.POISSON.DIST(3,L401,FALSE)</f>
        <v>2.0489758307812942E-2</v>
      </c>
      <c r="AB401" s="17">
        <f t="shared" ref="AB401:AB454" si="469">_xlfn.POISSON.DIST(2,K401,FALSE) * _xlfn.POISSON.DIST(3,L401,FALSE)</f>
        <v>1.677803859035263E-2</v>
      </c>
      <c r="AC401" s="17">
        <f t="shared" ref="AC401:AC454" si="470">_xlfn.POISSON.DIST(4,K401,FALSE) * _xlfn.POISSON.DIST(4,L401,FALSE)</f>
        <v>9.6057111319413583E-4</v>
      </c>
      <c r="AD401" s="17">
        <f t="shared" ref="AD401:AD454" si="471">_xlfn.POISSON.DIST(4,K401,FALSE) * _xlfn.POISSON.DIST(0,L401,FALSE)</f>
        <v>2.0916897767194225E-2</v>
      </c>
      <c r="AE401" s="17">
        <f t="shared" ref="AE401:AE454" si="472">_xlfn.POISSON.DIST(4,K401,FALSE) * _xlfn.POISSON.DIST(1,L401,FALSE)</f>
        <v>2.1431775250694344E-2</v>
      </c>
      <c r="AF401" s="17">
        <f t="shared" ref="AF401:AF454" si="473">_xlfn.POISSON.DIST(4,K401,FALSE) * _xlfn.POISSON.DIST(2,L401,FALSE)</f>
        <v>1.097966332074031E-2</v>
      </c>
      <c r="AG401" s="17">
        <f t="shared" ref="AG401:AG454" si="474">_xlfn.POISSON.DIST(4,K401,FALSE) * _xlfn.POISSON.DIST(3,L401,FALSE)</f>
        <v>3.7499773187759135E-3</v>
      </c>
      <c r="AH401" s="17">
        <f t="shared" ref="AH401:AH454" si="475">_xlfn.POISSON.DIST(0,K401,FALSE) * _xlfn.POISSON.DIST(4,L401,FALSE)</f>
        <v>3.2048179747871989E-3</v>
      </c>
      <c r="AI401" s="17">
        <f t="shared" ref="AI401:AI454" si="476">_xlfn.POISSON.DIST(1,K401,FALSE) * _xlfn.POISSON.DIST(4,L401,FALSE)</f>
        <v>5.2485303973089968E-3</v>
      </c>
      <c r="AJ401" s="17">
        <f t="shared" ref="AJ401:AJ454" si="477">_xlfn.POISSON.DIST(2,K401,FALSE) * _xlfn.POISSON.DIST(4,L401,FALSE)</f>
        <v>4.2977591158364723E-3</v>
      </c>
      <c r="AK401" s="17">
        <f t="shared" ref="AK401:AK454" si="478">_xlfn.POISSON.DIST(3,K401,FALSE) * _xlfn.POISSON.DIST(4,L401,FALSE)</f>
        <v>2.3461467013351305E-3</v>
      </c>
      <c r="AL401" s="17">
        <f t="shared" ref="AL401:AL454" si="479">_xlfn.POISSON.DIST(5,K401,FALSE) * _xlfn.POISSON.DIST(5,L401,FALSE)</f>
        <v>6.4474017836551971E-5</v>
      </c>
      <c r="AM401" s="17">
        <f t="shared" ref="AM401:AM454" si="480">_xlfn.POISSON.DIST(5,K401,FALSE) * _xlfn.POISSON.DIST(0,L401,FALSE)</f>
        <v>6.8511206946667924E-3</v>
      </c>
      <c r="AN401" s="17">
        <f t="shared" ref="AN401:AN454" si="481">_xlfn.POISSON.DIST(5,K401,FALSE) * _xlfn.POISSON.DIST(1,L401,FALSE)</f>
        <v>7.0197636656124211E-3</v>
      </c>
      <c r="AO401" s="17">
        <f t="shared" ref="AO401:AO454" si="482">_xlfn.POISSON.DIST(5,K401,FALSE) * _xlfn.POISSON.DIST(2,L401,FALSE)</f>
        <v>3.5962789240752786E-3</v>
      </c>
      <c r="AP401" s="17">
        <f t="shared" ref="AP401:AP454" si="483">_xlfn.POISSON.DIST(5,K401,FALSE) * _xlfn.POISSON.DIST(3,L401,FALSE)</f>
        <v>1.228267570991862E-3</v>
      </c>
      <c r="AQ401" s="17">
        <f t="shared" ref="AQ401:AQ454" si="484">_xlfn.POISSON.DIST(5,K401,FALSE) * _xlfn.POISSON.DIST(4,L401,FALSE)</f>
        <v>3.1462546241560702E-4</v>
      </c>
      <c r="AR401" s="17">
        <f t="shared" ref="AR401:AR454" si="485">_xlfn.POISSON.DIST(0,K401,FALSE) * _xlfn.POISSON.DIST(5,L401,FALSE)</f>
        <v>6.5674116037177561E-4</v>
      </c>
      <c r="AS401" s="17">
        <f t="shared" ref="AS401:AS454" si="486">_xlfn.POISSON.DIST(1,K401,FALSE) * _xlfn.POISSON.DIST(5,L401,FALSE)</f>
        <v>1.0755449983408569E-3</v>
      </c>
      <c r="AT401" s="17">
        <f t="shared" ref="AT401:AT454" si="487">_xlfn.POISSON.DIST(2,K401,FALSE) * _xlfn.POISSON.DIST(5,L401,FALSE)</f>
        <v>8.8071002189141093E-4</v>
      </c>
      <c r="AU401" s="17">
        <f t="shared" ref="AU401:AU454" si="488">_xlfn.POISSON.DIST(3,K401,FALSE) * _xlfn.POISSON.DIST(5,L401,FALSE)</f>
        <v>4.8077960095052125E-4</v>
      </c>
      <c r="AV401" s="17">
        <f t="shared" ref="AV401:AV454" si="489">_xlfn.POISSON.DIST(4,K401,FALSE) * _xlfn.POISSON.DIST(5,L401,FALSE)</f>
        <v>1.9684318811916717E-4</v>
      </c>
      <c r="AW401" s="17">
        <f t="shared" ref="AW401:AW454" si="490">_xlfn.POISSON.DIST(6,K401,FALSE) * _xlfn.POISSON.DIST(6,L401,FALSE)</f>
        <v>3.00522820261852E-6</v>
      </c>
      <c r="AX401" s="17">
        <f t="shared" ref="AX401:AX454" si="491">_xlfn.POISSON.DIST(6,K401,FALSE) * _xlfn.POISSON.DIST(0,L401,FALSE)</f>
        <v>1.8700133936093023E-3</v>
      </c>
      <c r="AY401" s="17">
        <f t="shared" ref="AY401:AY454" si="492">_xlfn.POISSON.DIST(6,K401,FALSE) * _xlfn.POISSON.DIST(1,L401,FALSE)</f>
        <v>1.9160444925289115E-3</v>
      </c>
      <c r="AZ401" s="17">
        <f t="shared" ref="AZ401:AZ454" si="493">_xlfn.POISSON.DIST(6,K401,FALSE) * _xlfn.POISSON.DIST(2,L401,FALSE)</f>
        <v>9.8160433232634793E-4</v>
      </c>
      <c r="BA401" s="17">
        <f t="shared" ref="BA401:BA454" si="494">_xlfn.POISSON.DIST(6,K401,FALSE) * _xlfn.POISSON.DIST(3,L401,FALSE)</f>
        <v>3.3525563350222893E-4</v>
      </c>
      <c r="BB401" s="17">
        <f t="shared" ref="BB401:BB454" si="495">_xlfn.POISSON.DIST(6,K401,FALSE) * _xlfn.POISSON.DIST(4,L401,FALSE)</f>
        <v>8.5877019966340001E-5</v>
      </c>
      <c r="BC401" s="17">
        <f t="shared" ref="BC401:BC454" si="496">_xlfn.POISSON.DIST(6,K401,FALSE) * _xlfn.POISSON.DIST(5,L401,FALSE)</f>
        <v>1.7598183168486871E-5</v>
      </c>
      <c r="BD401" s="17">
        <f t="shared" ref="BD401:BD454" si="497">_xlfn.POISSON.DIST(0,K401,FALSE) * _xlfn.POISSON.DIST(6,L401,FALSE)</f>
        <v>1.1215118277117985E-4</v>
      </c>
      <c r="BE401" s="17">
        <f t="shared" ref="BE401:BE454" si="498">_xlfn.POISSON.DIST(1,K401,FALSE) * _xlfn.POISSON.DIST(6,L401,FALSE)</f>
        <v>1.8366999202436128E-4</v>
      </c>
      <c r="BF401" s="17">
        <f t="shared" ref="BF401:BF454" si="499">_xlfn.POISSON.DIST(2,K401,FALSE) * _xlfn.POISSON.DIST(6,L401,FALSE)</f>
        <v>1.5039817296914825E-4</v>
      </c>
      <c r="BG401" s="17">
        <f t="shared" ref="BG401:BG454" si="500">_xlfn.POISSON.DIST(3,K401,FALSE) * _xlfn.POISSON.DIST(6,L401,FALSE)</f>
        <v>8.2102362623858032E-5</v>
      </c>
      <c r="BH401" s="17">
        <f t="shared" ref="BH401:BH454" si="501">_xlfn.POISSON.DIST(4,K401,FALSE) * _xlfn.POISSON.DIST(6,L401,FALSE)</f>
        <v>3.3614759817273078E-5</v>
      </c>
      <c r="BI401" s="17">
        <f t="shared" ref="BI401:BI454" si="502">_xlfn.POISSON.DIST(5,K401,FALSE) * _xlfn.POISSON.DIST(6,L401,FALSE)</f>
        <v>1.1010178430549617E-5</v>
      </c>
      <c r="BJ401" s="18">
        <f t="shared" ref="BJ401:BJ454" si="503">SUM(N401,Q401,T401,W401,X401,Y401,AD401,AE401,AF401,AG401,AM401,AN401,AO401,AP401,AQ401,AX401,AY401,AZ401,BA401,BB401,BC401)</f>
        <v>0.5153110101532844</v>
      </c>
      <c r="BK401" s="18">
        <f t="shared" ref="BK401:BK454" si="504">SUM(M401,P401,S401,V401,AC401,AL401,AY401)</f>
        <v>0.24811410765404457</v>
      </c>
      <c r="BL401" s="18">
        <f t="shared" ref="BL401:BL454" si="505">SUM(O401,R401,U401,AA401,AB401,AH401,AI401,AJ401,AK401,AR401,AS401,AT401,AU401,AV401,BD401,BE401,BF401,BG401,BH401,BI401)</f>
        <v>0.22435761350280745</v>
      </c>
      <c r="BM401" s="18">
        <f t="shared" ref="BM401:BM454" si="506">SUM(S401:BI401)</f>
        <v>0.49548048988151222</v>
      </c>
      <c r="BN401" s="18">
        <f t="shared" ref="BN401:BN454" si="507">SUM(M401:R401)</f>
        <v>0.50290050356737115</v>
      </c>
    </row>
    <row r="402" spans="1:66" x14ac:dyDescent="0.25">
      <c r="A402" t="s">
        <v>13</v>
      </c>
      <c r="B402" t="s">
        <v>55</v>
      </c>
      <c r="C402" t="s">
        <v>250</v>
      </c>
      <c r="D402" s="15">
        <v>44379</v>
      </c>
      <c r="E402" s="14">
        <f>VLOOKUP(A402,home!$A$2:$E$405,3,FALSE)</f>
        <v>1.6256983240223499</v>
      </c>
      <c r="F402" s="14">
        <f>VLOOKUP(B402,home!$B$2:$E$405,3,FALSE)</f>
        <v>0.98</v>
      </c>
      <c r="G402" s="14">
        <f>VLOOKUP(C402,away!$B$2:$E$405,4,FALSE)</f>
        <v>1.01</v>
      </c>
      <c r="H402" s="14">
        <f>VLOOKUP(A402,away!$A$2:$E$405,3,FALSE)</f>
        <v>1.4636871508379901</v>
      </c>
      <c r="I402" s="14">
        <f>VLOOKUP(C402,away!$B$2:$E$405,3,FALSE)</f>
        <v>1.34</v>
      </c>
      <c r="J402" s="14">
        <f>VLOOKUP(B402,home!$B$2:$E$405,4,FALSE)</f>
        <v>1.0900000000000001</v>
      </c>
      <c r="K402" s="16">
        <f t="shared" si="452"/>
        <v>1.6091162011173219</v>
      </c>
      <c r="L402" s="16">
        <f t="shared" si="453"/>
        <v>2.1378614525139685</v>
      </c>
      <c r="M402" s="17">
        <f t="shared" si="454"/>
        <v>2.3588932150428416E-2</v>
      </c>
      <c r="N402" s="17">
        <f t="shared" si="455"/>
        <v>3.7957332890311633E-2</v>
      </c>
      <c r="O402" s="17">
        <f t="shared" si="456"/>
        <v>5.0429868750368347E-2</v>
      </c>
      <c r="P402" s="17">
        <f t="shared" si="457"/>
        <v>8.1147518826437864E-2</v>
      </c>
      <c r="Q402" s="17">
        <f t="shared" si="458"/>
        <v>3.0538879652501925E-2</v>
      </c>
      <c r="R402" s="17">
        <f t="shared" si="459"/>
        <v>5.3906036228375642E-2</v>
      </c>
      <c r="S402" s="17">
        <f t="shared" si="460"/>
        <v>6.9788235534514173E-2</v>
      </c>
      <c r="T402" s="17">
        <f t="shared" si="461"/>
        <v>6.5287893612047038E-2</v>
      </c>
      <c r="U402" s="17">
        <f t="shared" si="462"/>
        <v>8.6741076233096542E-2</v>
      </c>
      <c r="V402" s="17">
        <f t="shared" si="463"/>
        <v>2.6675137874861445E-2</v>
      </c>
      <c r="W402" s="17">
        <f t="shared" si="464"/>
        <v>1.6380202004270993E-2</v>
      </c>
      <c r="X402" s="17">
        <f t="shared" si="465"/>
        <v>3.5018602449323005E-2</v>
      </c>
      <c r="Y402" s="17">
        <f t="shared" si="466"/>
        <v>3.7432460148659454E-2</v>
      </c>
      <c r="Z402" s="17">
        <f t="shared" si="467"/>
        <v>3.8414545636821923E-2</v>
      </c>
      <c r="AA402" s="17">
        <f t="shared" si="468"/>
        <v>6.1813467742770876E-2</v>
      </c>
      <c r="AB402" s="17">
        <f t="shared" si="469"/>
        <v>4.9732526196067814E-2</v>
      </c>
      <c r="AC402" s="17">
        <f t="shared" si="470"/>
        <v>5.7352671771399759E-3</v>
      </c>
      <c r="AD402" s="17">
        <f t="shared" si="471"/>
        <v>6.5894121056617166E-3</v>
      </c>
      <c r="AE402" s="17">
        <f t="shared" si="472"/>
        <v>1.4087250135423087E-2</v>
      </c>
      <c r="AF402" s="17">
        <f t="shared" si="473"/>
        <v>1.5058294518221601E-2</v>
      </c>
      <c r="AG402" s="17">
        <f t="shared" si="474"/>
        <v>1.0730849130369454E-2</v>
      </c>
      <c r="AH402" s="17">
        <f t="shared" si="475"/>
        <v>2.0531244083200065E-2</v>
      </c>
      <c r="AI402" s="17">
        <f t="shared" si="476"/>
        <v>3.3037157483371382E-2</v>
      </c>
      <c r="AJ402" s="17">
        <f t="shared" si="477"/>
        <v>2.6580312672678637E-2</v>
      </c>
      <c r="AK402" s="17">
        <f t="shared" si="478"/>
        <v>1.425693725079042E-2</v>
      </c>
      <c r="AL402" s="17">
        <f t="shared" si="479"/>
        <v>7.8918824856285825E-4</v>
      </c>
      <c r="AM402" s="17">
        <f t="shared" si="480"/>
        <v>2.1206259550117764E-3</v>
      </c>
      <c r="AN402" s="17">
        <f t="shared" si="481"/>
        <v>4.5336044844202974E-3</v>
      </c>
      <c r="AO402" s="17">
        <f t="shared" si="482"/>
        <v>4.8461091340933106E-3</v>
      </c>
      <c r="AP402" s="17">
        <f t="shared" si="483"/>
        <v>3.4534366374846448E-3</v>
      </c>
      <c r="AQ402" s="17">
        <f t="shared" si="484"/>
        <v>1.84574226649447E-3</v>
      </c>
      <c r="AR402" s="17">
        <f t="shared" si="485"/>
        <v>8.7785910595257807E-3</v>
      </c>
      <c r="AS402" s="17">
        <f t="shared" si="486"/>
        <v>1.412577309686661E-2</v>
      </c>
      <c r="AT402" s="17">
        <f t="shared" si="487"/>
        <v>1.1365005171737635E-2</v>
      </c>
      <c r="AU402" s="17">
        <f t="shared" si="488"/>
        <v>6.0958713158750606E-3</v>
      </c>
      <c r="AV402" s="17">
        <f t="shared" si="489"/>
        <v>2.4522413235752308E-3</v>
      </c>
      <c r="AW402" s="17">
        <f t="shared" si="490"/>
        <v>7.5412801235042725E-5</v>
      </c>
      <c r="AX402" s="17">
        <f t="shared" si="491"/>
        <v>5.6872226345322323E-4</v>
      </c>
      <c r="AY402" s="17">
        <f t="shared" si="492"/>
        <v>1.2158494042231397E-3</v>
      </c>
      <c r="AZ402" s="17">
        <f t="shared" si="493"/>
        <v>1.2996587866753624E-3</v>
      </c>
      <c r="BA402" s="17">
        <f t="shared" si="494"/>
        <v>9.2616347381811086E-4</v>
      </c>
      <c r="BB402" s="17">
        <f t="shared" si="495"/>
        <v>4.9500229735054244E-4</v>
      </c>
      <c r="BC402" s="17">
        <f t="shared" si="496"/>
        <v>2.1164926608231634E-4</v>
      </c>
      <c r="BD402" s="17">
        <f t="shared" si="497"/>
        <v>3.1279019055906548E-3</v>
      </c>
      <c r="BE402" s="17">
        <f t="shared" si="498"/>
        <v>5.0331576317916658E-3</v>
      </c>
      <c r="BF402" s="17">
        <f t="shared" si="499"/>
        <v>4.0494677440466326E-3</v>
      </c>
      <c r="BG402" s="17">
        <f t="shared" si="500"/>
        <v>2.1720213842824831E-3</v>
      </c>
      <c r="BH402" s="17">
        <f t="shared" si="501"/>
        <v>8.7375869965555342E-4</v>
      </c>
      <c r="BI402" s="17">
        <f t="shared" si="502"/>
        <v>2.8119585589659121E-4</v>
      </c>
      <c r="BJ402" s="18">
        <f t="shared" si="503"/>
        <v>0.29059774061589716</v>
      </c>
      <c r="BK402" s="18">
        <f t="shared" si="504"/>
        <v>0.20894012921616789</v>
      </c>
      <c r="BL402" s="18">
        <f t="shared" si="505"/>
        <v>0.45538361182956366</v>
      </c>
      <c r="BM402" s="18">
        <f t="shared" si="506"/>
        <v>0.714627022197039</v>
      </c>
      <c r="BN402" s="18">
        <f t="shared" si="507"/>
        <v>0.27756856849842382</v>
      </c>
    </row>
    <row r="403" spans="1:66" x14ac:dyDescent="0.25">
      <c r="A403" t="s">
        <v>13</v>
      </c>
      <c r="B403" t="s">
        <v>56</v>
      </c>
      <c r="C403" t="s">
        <v>57</v>
      </c>
      <c r="D403" s="15">
        <v>44379</v>
      </c>
      <c r="E403" s="14">
        <f>VLOOKUP(A403,home!$A$2:$E$405,3,FALSE)</f>
        <v>1.6256983240223499</v>
      </c>
      <c r="F403" s="14">
        <f>VLOOKUP(B403,home!$B$2:$E$405,3,FALSE)</f>
        <v>0.62</v>
      </c>
      <c r="G403" s="14">
        <f>VLOOKUP(C403,away!$B$2:$E$405,4,FALSE)</f>
        <v>0.86</v>
      </c>
      <c r="H403" s="14">
        <f>VLOOKUP(A403,away!$A$2:$E$405,3,FALSE)</f>
        <v>1.4636871508379901</v>
      </c>
      <c r="I403" s="14">
        <f>VLOOKUP(C403,away!$B$2:$E$405,3,FALSE)</f>
        <v>0.92</v>
      </c>
      <c r="J403" s="14">
        <f>VLOOKUP(B403,home!$B$2:$E$405,4,FALSE)</f>
        <v>1.0900000000000001</v>
      </c>
      <c r="K403" s="16">
        <f t="shared" si="452"/>
        <v>0.86682234636871702</v>
      </c>
      <c r="L403" s="16">
        <f t="shared" si="453"/>
        <v>1.4677854748603367</v>
      </c>
      <c r="M403" s="17">
        <f t="shared" si="454"/>
        <v>9.6848456988414336E-2</v>
      </c>
      <c r="N403" s="17">
        <f t="shared" si="455"/>
        <v>8.3950406728887081E-2</v>
      </c>
      <c r="O403" s="17">
        <f t="shared" si="456"/>
        <v>0.14215275843023065</v>
      </c>
      <c r="P403" s="17">
        <f t="shared" si="457"/>
        <v>0.12322118760527793</v>
      </c>
      <c r="Q403" s="17">
        <f t="shared" si="458"/>
        <v>3.6385044269671013E-2</v>
      </c>
      <c r="R403" s="17">
        <f t="shared" si="459"/>
        <v>0.10432487701761142</v>
      </c>
      <c r="S403" s="17">
        <f t="shared" si="460"/>
        <v>3.9193864174499576E-2</v>
      </c>
      <c r="T403" s="17">
        <f t="shared" si="461"/>
        <v>5.340543948117344E-2</v>
      </c>
      <c r="U403" s="17">
        <f t="shared" si="462"/>
        <v>9.0431134681033767E-2</v>
      </c>
      <c r="V403" s="17">
        <f t="shared" si="463"/>
        <v>5.5407462116011863E-3</v>
      </c>
      <c r="W403" s="17">
        <f t="shared" si="464"/>
        <v>1.0513123148855292E-2</v>
      </c>
      <c r="X403" s="17">
        <f t="shared" si="465"/>
        <v>1.5431009453307762E-2</v>
      </c>
      <c r="Y403" s="17">
        <f t="shared" si="466"/>
        <v>1.1324705768998841E-2</v>
      </c>
      <c r="Z403" s="17">
        <f t="shared" si="467"/>
        <v>5.1042179717680339E-2</v>
      </c>
      <c r="AA403" s="17">
        <f t="shared" si="468"/>
        <v>4.424450198665341E-2</v>
      </c>
      <c r="AB403" s="17">
        <f t="shared" si="469"/>
        <v>1.9176061512993132E-2</v>
      </c>
      <c r="AC403" s="17">
        <f t="shared" si="470"/>
        <v>4.4059641580984112E-4</v>
      </c>
      <c r="AD403" s="17">
        <f t="shared" si="471"/>
        <v>2.2782525188885039E-3</v>
      </c>
      <c r="AE403" s="17">
        <f t="shared" si="472"/>
        <v>3.3439859552885213E-3</v>
      </c>
      <c r="AF403" s="17">
        <f t="shared" si="473"/>
        <v>2.4541270066547301E-3</v>
      </c>
      <c r="AG403" s="17">
        <f t="shared" si="474"/>
        <v>1.2007106579434298E-3</v>
      </c>
      <c r="AH403" s="17">
        <f t="shared" si="475"/>
        <v>1.8729742498705522E-2</v>
      </c>
      <c r="AI403" s="17">
        <f t="shared" si="476"/>
        <v>1.6235359339609796E-2</v>
      </c>
      <c r="AJ403" s="17">
        <f t="shared" si="477"/>
        <v>7.036586138449913E-3</v>
      </c>
      <c r="AK403" s="17">
        <f t="shared" si="478"/>
        <v>2.0331567023189148E-3</v>
      </c>
      <c r="AL403" s="17">
        <f t="shared" si="479"/>
        <v>2.2422995801455932E-5</v>
      </c>
      <c r="AM403" s="17">
        <f t="shared" si="480"/>
        <v>3.9496803880867469E-4</v>
      </c>
      <c r="AN403" s="17">
        <f t="shared" si="481"/>
        <v>5.7972835039744647E-4</v>
      </c>
      <c r="AO403" s="17">
        <f t="shared" si="482"/>
        <v>4.2545842603905791E-4</v>
      </c>
      <c r="AP403" s="17">
        <f t="shared" si="483"/>
        <v>2.0816056596569002E-4</v>
      </c>
      <c r="AQ403" s="17">
        <f t="shared" si="484"/>
        <v>7.6383763790786698E-5</v>
      </c>
      <c r="AR403" s="17">
        <f t="shared" si="485"/>
        <v>5.4982487974948634E-3</v>
      </c>
      <c r="AS403" s="17">
        <f t="shared" si="486"/>
        <v>4.7660049235634739E-3</v>
      </c>
      <c r="AT403" s="17">
        <f t="shared" si="487"/>
        <v>2.0656397853240742E-3</v>
      </c>
      <c r="AU403" s="17">
        <f t="shared" si="488"/>
        <v>5.9684757515572899E-4</v>
      </c>
      <c r="AV403" s="17">
        <f t="shared" si="489"/>
        <v>1.2934020388024204E-4</v>
      </c>
      <c r="AW403" s="17">
        <f t="shared" si="490"/>
        <v>7.9247180430157521E-7</v>
      </c>
      <c r="AX403" s="17">
        <f t="shared" si="491"/>
        <v>5.7061187023464289E-5</v>
      </c>
      <c r="AY403" s="17">
        <f t="shared" si="492"/>
        <v>8.3753581491330018E-5</v>
      </c>
      <c r="AZ403" s="17">
        <f t="shared" si="493"/>
        <v>6.1466145190252884E-5</v>
      </c>
      <c r="BA403" s="17">
        <f t="shared" si="494"/>
        <v>3.0073038368636578E-5</v>
      </c>
      <c r="BB403" s="17">
        <f t="shared" si="495"/>
        <v>1.1035192225600592E-5</v>
      </c>
      <c r="BC403" s="17">
        <f t="shared" si="496"/>
        <v>3.2394589722056523E-6</v>
      </c>
      <c r="BD403" s="17">
        <f t="shared" si="497"/>
        <v>1.345041620355212E-3</v>
      </c>
      <c r="BE403" s="17">
        <f t="shared" si="498"/>
        <v>1.165912133319886E-3</v>
      </c>
      <c r="BF403" s="17">
        <f t="shared" si="499"/>
        <v>5.0531934553204997E-4</v>
      </c>
      <c r="BG403" s="17">
        <f t="shared" si="500"/>
        <v>1.4600736691986534E-4</v>
      </c>
      <c r="BH403" s="17">
        <f t="shared" si="501"/>
        <v>3.1640612095148962E-5</v>
      </c>
      <c r="BI403" s="17">
        <f t="shared" si="502"/>
        <v>5.4853579233718881E-6</v>
      </c>
      <c r="BJ403" s="18">
        <f t="shared" si="503"/>
        <v>0.2222181327379418</v>
      </c>
      <c r="BK403" s="18">
        <f t="shared" si="504"/>
        <v>0.26535102797289561</v>
      </c>
      <c r="BL403" s="18">
        <f t="shared" si="505"/>
        <v>0.46061966602917048</v>
      </c>
      <c r="BM403" s="18">
        <f t="shared" si="506"/>
        <v>0.4122653143079088</v>
      </c>
      <c r="BN403" s="18">
        <f t="shared" si="507"/>
        <v>0.58688273104009236</v>
      </c>
    </row>
    <row r="404" spans="1:66" x14ac:dyDescent="0.25">
      <c r="A404" t="s">
        <v>16</v>
      </c>
      <c r="B404" t="s">
        <v>17</v>
      </c>
      <c r="C404" t="s">
        <v>19</v>
      </c>
      <c r="D404" s="15">
        <v>44379</v>
      </c>
      <c r="E404" s="14">
        <f>VLOOKUP(A404,home!$A$2:$E$405,3,FALSE)</f>
        <v>1.6145251396647999</v>
      </c>
      <c r="F404" s="14">
        <f>VLOOKUP(B404,home!$B$2:$E$405,3,FALSE)</f>
        <v>1.1100000000000001</v>
      </c>
      <c r="G404" s="14">
        <f>VLOOKUP(C404,away!$B$2:$E$405,4,FALSE)</f>
        <v>1.42</v>
      </c>
      <c r="H404" s="14">
        <f>VLOOKUP(A404,away!$A$2:$E$405,3,FALSE)</f>
        <v>1.3296089385474901</v>
      </c>
      <c r="I404" s="14">
        <f>VLOOKUP(C404,away!$B$2:$E$405,3,FALSE)</f>
        <v>0.56000000000000005</v>
      </c>
      <c r="J404" s="14">
        <f>VLOOKUP(B404,home!$B$2:$E$405,4,FALSE)</f>
        <v>0.9</v>
      </c>
      <c r="K404" s="16">
        <f t="shared" si="452"/>
        <v>2.5448145251396577</v>
      </c>
      <c r="L404" s="16">
        <f t="shared" si="453"/>
        <v>0.67012290502793503</v>
      </c>
      <c r="M404" s="17">
        <f t="shared" si="454"/>
        <v>4.0157846414737013E-2</v>
      </c>
      <c r="N404" s="17">
        <f t="shared" si="455"/>
        <v>0.10219427085455025</v>
      </c>
      <c r="O404" s="17">
        <f t="shared" si="456"/>
        <v>2.6910692699109211E-2</v>
      </c>
      <c r="P404" s="17">
        <f t="shared" si="457"/>
        <v>6.8482721662262838E-2</v>
      </c>
      <c r="Q404" s="17">
        <f t="shared" si="458"/>
        <v>0.13003273242835797</v>
      </c>
      <c r="R404" s="17">
        <f t="shared" si="459"/>
        <v>9.0167357839205514E-3</v>
      </c>
      <c r="S404" s="17">
        <f t="shared" si="460"/>
        <v>2.9196555498988901E-2</v>
      </c>
      <c r="T404" s="17">
        <f t="shared" si="461"/>
        <v>8.713791240361142E-2</v>
      </c>
      <c r="U404" s="17">
        <f t="shared" si="462"/>
        <v>2.294592019226753E-2</v>
      </c>
      <c r="V404" s="17">
        <f t="shared" si="463"/>
        <v>5.5322233586939436E-3</v>
      </c>
      <c r="W404" s="17">
        <f t="shared" si="464"/>
        <v>0.11030306207576131</v>
      </c>
      <c r="X404" s="17">
        <f t="shared" si="465"/>
        <v>7.3916608391685817E-2</v>
      </c>
      <c r="Y404" s="17">
        <f t="shared" si="466"/>
        <v>2.4766606172624363E-2</v>
      </c>
      <c r="Z404" s="17">
        <f t="shared" si="467"/>
        <v>2.0141070591300591E-3</v>
      </c>
      <c r="AA404" s="17">
        <f t="shared" si="468"/>
        <v>5.1255288992604923E-3</v>
      </c>
      <c r="AB404" s="17">
        <f t="shared" si="469"/>
        <v>6.5217601959305935E-3</v>
      </c>
      <c r="AC404" s="17">
        <f t="shared" si="470"/>
        <v>5.8964459357168221E-4</v>
      </c>
      <c r="AD404" s="17">
        <f t="shared" si="471"/>
        <v>7.017520863444468E-2</v>
      </c>
      <c r="AE404" s="17">
        <f t="shared" si="472"/>
        <v>4.7026014671055494E-2</v>
      </c>
      <c r="AF404" s="17">
        <f t="shared" si="473"/>
        <v>1.5756604781626996E-2</v>
      </c>
      <c r="AG404" s="17">
        <f t="shared" si="474"/>
        <v>3.5196205898803128E-3</v>
      </c>
      <c r="AH404" s="17">
        <f t="shared" si="475"/>
        <v>3.3742481837537643E-4</v>
      </c>
      <c r="AI404" s="17">
        <f t="shared" si="476"/>
        <v>8.5868357894426856E-4</v>
      </c>
      <c r="AJ404" s="17">
        <f t="shared" si="477"/>
        <v>1.0925952220981407E-3</v>
      </c>
      <c r="AK404" s="17">
        <f t="shared" si="478"/>
        <v>9.2681739709784617E-4</v>
      </c>
      <c r="AL404" s="17">
        <f t="shared" si="479"/>
        <v>4.0221745124667757E-5</v>
      </c>
      <c r="AM404" s="17">
        <f t="shared" si="480"/>
        <v>3.571657804752814E-2</v>
      </c>
      <c r="AN404" s="17">
        <f t="shared" si="481"/>
        <v>2.3934497038866527E-2</v>
      </c>
      <c r="AO404" s="17">
        <f t="shared" si="482"/>
        <v>8.0195273430338707E-3</v>
      </c>
      <c r="AP404" s="17">
        <f t="shared" si="483"/>
        <v>1.7913563200216056E-3</v>
      </c>
      <c r="AQ404" s="17">
        <f t="shared" si="484"/>
        <v>3.0010722527825734E-4</v>
      </c>
      <c r="AR404" s="17">
        <f t="shared" si="485"/>
        <v>4.5223219903646132E-5</v>
      </c>
      <c r="AS404" s="17">
        <f t="shared" si="486"/>
        <v>1.150847068843835E-4</v>
      </c>
      <c r="AT404" s="17">
        <f t="shared" si="487"/>
        <v>1.4643461685040962E-4</v>
      </c>
      <c r="AU404" s="17">
        <f t="shared" si="488"/>
        <v>1.2421631331472761E-4</v>
      </c>
      <c r="AV404" s="17">
        <f t="shared" si="489"/>
        <v>7.9026869595654367E-5</v>
      </c>
      <c r="AW404" s="17">
        <f t="shared" si="490"/>
        <v>1.9053247386821617E-6</v>
      </c>
      <c r="AX404" s="17">
        <f t="shared" si="491"/>
        <v>1.5148677767272301E-2</v>
      </c>
      <c r="AY404" s="17">
        <f t="shared" si="492"/>
        <v>1.0151475952736607E-2</v>
      </c>
      <c r="AZ404" s="17">
        <f t="shared" si="493"/>
        <v>3.4013682778845384E-3</v>
      </c>
      <c r="BA404" s="17">
        <f t="shared" si="494"/>
        <v>7.5977826381528409E-4</v>
      </c>
      <c r="BB404" s="17">
        <f t="shared" si="495"/>
        <v>1.2728620433124471E-4</v>
      </c>
      <c r="BC404" s="17">
        <f t="shared" si="496"/>
        <v>1.705948020328661E-5</v>
      </c>
      <c r="BD404" s="17">
        <f t="shared" si="497"/>
        <v>5.0508525827580788E-6</v>
      </c>
      <c r="BE404" s="17">
        <f t="shared" si="498"/>
        <v>1.2853483016941911E-5</v>
      </c>
      <c r="BF404" s="17">
        <f t="shared" si="499"/>
        <v>1.6354865140074847E-5</v>
      </c>
      <c r="BG404" s="17">
        <f t="shared" si="500"/>
        <v>1.3873366121720903E-5</v>
      </c>
      <c r="BH404" s="17">
        <f t="shared" si="501"/>
        <v>8.8262859047839495E-6</v>
      </c>
      <c r="BI404" s="17">
        <f t="shared" si="502"/>
        <v>4.4922521147059231E-6</v>
      </c>
      <c r="BJ404" s="18">
        <f t="shared" si="503"/>
        <v>0.76419635292457011</v>
      </c>
      <c r="BK404" s="18">
        <f t="shared" si="504"/>
        <v>0.15415068922611563</v>
      </c>
      <c r="BL404" s="18">
        <f t="shared" si="505"/>
        <v>7.430759561843385E-2</v>
      </c>
      <c r="BM404" s="18">
        <f t="shared" si="506"/>
        <v>0.60772417435731396</v>
      </c>
      <c r="BN404" s="18">
        <f t="shared" si="507"/>
        <v>0.37679499984293779</v>
      </c>
    </row>
    <row r="405" spans="1:66" x14ac:dyDescent="0.25">
      <c r="A405" t="s">
        <v>16</v>
      </c>
      <c r="B405" t="s">
        <v>255</v>
      </c>
      <c r="C405" t="s">
        <v>256</v>
      </c>
      <c r="D405" s="15">
        <v>44379</v>
      </c>
      <c r="E405" s="14">
        <f>VLOOKUP(A405,home!$A$2:$E$405,3,FALSE)</f>
        <v>1.6145251396647999</v>
      </c>
      <c r="F405" s="14">
        <f>VLOOKUP(B405,home!$B$2:$E$405,3,FALSE)</f>
        <v>0.87</v>
      </c>
      <c r="G405" s="14">
        <f>VLOOKUP(C405,away!$B$2:$E$405,4,FALSE)</f>
        <v>0.81</v>
      </c>
      <c r="H405" s="14">
        <f>VLOOKUP(A405,away!$A$2:$E$405,3,FALSE)</f>
        <v>1.3296089385474901</v>
      </c>
      <c r="I405" s="14">
        <f>VLOOKUP(C405,away!$B$2:$E$405,3,FALSE)</f>
        <v>0.5</v>
      </c>
      <c r="J405" s="14">
        <f>VLOOKUP(B405,home!$B$2:$E$405,4,FALSE)</f>
        <v>0.9</v>
      </c>
      <c r="K405" s="16">
        <f t="shared" si="452"/>
        <v>1.1377558659217846</v>
      </c>
      <c r="L405" s="16">
        <f t="shared" si="453"/>
        <v>0.5983240223463705</v>
      </c>
      <c r="M405" s="17">
        <f t="shared" si="454"/>
        <v>0.17620981059784813</v>
      </c>
      <c r="N405" s="17">
        <f t="shared" si="455"/>
        <v>0.20048374564066834</v>
      </c>
      <c r="O405" s="17">
        <f t="shared" si="456"/>
        <v>0.10543056265379658</v>
      </c>
      <c r="P405" s="17">
        <f t="shared" si="457"/>
        <v>0.11995424110679129</v>
      </c>
      <c r="Q405" s="17">
        <f t="shared" si="458"/>
        <v>0.11405077881232076</v>
      </c>
      <c r="R405" s="17">
        <f t="shared" si="459"/>
        <v>3.1540819162630296E-2</v>
      </c>
      <c r="S405" s="17">
        <f t="shared" si="460"/>
        <v>2.0414612430895408E-2</v>
      </c>
      <c r="T405" s="17">
        <f t="shared" si="461"/>
        <v>6.8239320730723946E-2</v>
      </c>
      <c r="U405" s="17">
        <f t="shared" si="462"/>
        <v>3.5885752018260851E-2</v>
      </c>
      <c r="V405" s="17">
        <f t="shared" si="463"/>
        <v>1.5441310392227715E-3</v>
      </c>
      <c r="W405" s="17">
        <f t="shared" si="464"/>
        <v>4.3253980868888639E-2</v>
      </c>
      <c r="X405" s="17">
        <f t="shared" si="465"/>
        <v>2.5879895815966406E-2</v>
      </c>
      <c r="Y405" s="17">
        <f t="shared" si="466"/>
        <v>7.742281681257011E-3</v>
      </c>
      <c r="Z405" s="17">
        <f t="shared" si="467"/>
        <v>6.2905432631614796E-3</v>
      </c>
      <c r="AA405" s="17">
        <f t="shared" si="468"/>
        <v>7.1571024974967376E-3</v>
      </c>
      <c r="AB405" s="17">
        <f t="shared" si="469"/>
        <v>4.0715176747651858E-3</v>
      </c>
      <c r="AC405" s="17">
        <f t="shared" si="470"/>
        <v>6.5697628565264513E-5</v>
      </c>
      <c r="AD405" s="17">
        <f t="shared" si="471"/>
        <v>1.2303117614511678E-2</v>
      </c>
      <c r="AE405" s="17">
        <f t="shared" si="472"/>
        <v>7.3612508185151096E-3</v>
      </c>
      <c r="AF405" s="17">
        <f t="shared" si="473"/>
        <v>2.202206599617236E-3</v>
      </c>
      <c r="AG405" s="17">
        <f t="shared" si="474"/>
        <v>4.3921103690690251E-4</v>
      </c>
      <c r="AH405" s="17">
        <f t="shared" si="475"/>
        <v>9.4094578698965985E-4</v>
      </c>
      <c r="AI405" s="17">
        <f t="shared" si="476"/>
        <v>1.0705665886618753E-3</v>
      </c>
      <c r="AJ405" s="17">
        <f t="shared" si="477"/>
        <v>6.0902170805496173E-4</v>
      </c>
      <c r="AK405" s="17">
        <f t="shared" si="478"/>
        <v>2.3097267360441243E-4</v>
      </c>
      <c r="AL405" s="17">
        <f t="shared" si="479"/>
        <v>1.7889376647813968E-6</v>
      </c>
      <c r="AM405" s="17">
        <f t="shared" si="480"/>
        <v>2.7995888470072608E-3</v>
      </c>
      <c r="AN405" s="17">
        <f t="shared" si="481"/>
        <v>1.6750612598574216E-3</v>
      </c>
      <c r="AO405" s="17">
        <f t="shared" si="482"/>
        <v>5.0111469533723569E-4</v>
      </c>
      <c r="AP405" s="17">
        <f t="shared" si="483"/>
        <v>9.9942986723683608E-5</v>
      </c>
      <c r="AQ405" s="17">
        <f t="shared" si="484"/>
        <v>1.4949572455456068E-5</v>
      </c>
      <c r="AR405" s="17">
        <f t="shared" si="485"/>
        <v>1.125980936163049E-4</v>
      </c>
      <c r="AS405" s="17">
        <f t="shared" si="486"/>
        <v>1.2810914150356115E-4</v>
      </c>
      <c r="AT405" s="17">
        <f t="shared" si="487"/>
        <v>7.2878463611940344E-5</v>
      </c>
      <c r="AU405" s="17">
        <f t="shared" si="488"/>
        <v>2.763929982461749E-5</v>
      </c>
      <c r="AV405" s="17">
        <f t="shared" si="489"/>
        <v>7.8616938763573775E-6</v>
      </c>
      <c r="AW405" s="17">
        <f t="shared" si="490"/>
        <v>3.3828148645662178E-8</v>
      </c>
      <c r="AX405" s="17">
        <f t="shared" si="491"/>
        <v>5.3087477214195202E-4</v>
      </c>
      <c r="AY405" s="17">
        <f t="shared" si="492"/>
        <v>3.176351290301856E-4</v>
      </c>
      <c r="AZ405" s="17">
        <f t="shared" si="493"/>
        <v>9.5024364019924518E-5</v>
      </c>
      <c r="BA405" s="17">
        <f t="shared" si="494"/>
        <v>1.895178656710232E-5</v>
      </c>
      <c r="BB405" s="17">
        <f t="shared" si="495"/>
        <v>2.8348272923696425E-6</v>
      </c>
      <c r="BC405" s="17">
        <f t="shared" si="496"/>
        <v>3.3922905364557511E-7</v>
      </c>
      <c r="BD405" s="17">
        <f t="shared" si="497"/>
        <v>1.122835738017345E-5</v>
      </c>
      <c r="BE405" s="17">
        <f t="shared" si="498"/>
        <v>1.2775129473958504E-5</v>
      </c>
      <c r="BF405" s="17">
        <f t="shared" si="499"/>
        <v>7.2674892484532874E-6</v>
      </c>
      <c r="BG405" s="17">
        <f t="shared" si="500"/>
        <v>2.7562095076504098E-6</v>
      </c>
      <c r="BH405" s="17">
        <f t="shared" si="501"/>
        <v>7.8397338375966218E-7</v>
      </c>
      <c r="BI405" s="17">
        <f t="shared" si="502"/>
        <v>1.783940632198213E-7</v>
      </c>
      <c r="BJ405" s="18">
        <f t="shared" si="503"/>
        <v>0.48801210708886228</v>
      </c>
      <c r="BK405" s="18">
        <f t="shared" si="504"/>
        <v>0.31850791687001789</v>
      </c>
      <c r="BL405" s="18">
        <f t="shared" si="505"/>
        <v>0.18732133700975059</v>
      </c>
      <c r="BM405" s="18">
        <f t="shared" si="506"/>
        <v>0.25214434495685512</v>
      </c>
      <c r="BN405" s="18">
        <f t="shared" si="507"/>
        <v>0.74766995797405533</v>
      </c>
    </row>
    <row r="406" spans="1:66" x14ac:dyDescent="0.25">
      <c r="A406" t="s">
        <v>16</v>
      </c>
      <c r="B406" t="s">
        <v>18</v>
      </c>
      <c r="C406" t="s">
        <v>252</v>
      </c>
      <c r="D406" s="15">
        <v>44379</v>
      </c>
      <c r="E406" s="14">
        <f>VLOOKUP(A406,home!$A$2:$E$405,3,FALSE)</f>
        <v>1.6145251396647999</v>
      </c>
      <c r="F406" s="14">
        <f>VLOOKUP(B406,home!$B$2:$E$405,3,FALSE)</f>
        <v>1.03</v>
      </c>
      <c r="G406" s="14">
        <f>VLOOKUP(C406,away!$B$2:$E$405,4,FALSE)</f>
        <v>1.24</v>
      </c>
      <c r="H406" s="14">
        <f>VLOOKUP(A406,away!$A$2:$E$405,3,FALSE)</f>
        <v>1.3296089385474901</v>
      </c>
      <c r="I406" s="14">
        <f>VLOOKUP(C406,away!$B$2:$E$405,3,FALSE)</f>
        <v>0.48</v>
      </c>
      <c r="J406" s="14">
        <f>VLOOKUP(B406,home!$B$2:$E$405,4,FALSE)</f>
        <v>0.92</v>
      </c>
      <c r="K406" s="16">
        <f t="shared" si="452"/>
        <v>2.0620715083798826</v>
      </c>
      <c r="L406" s="16">
        <f t="shared" si="453"/>
        <v>0.5871553072625717</v>
      </c>
      <c r="M406" s="17">
        <f t="shared" si="454"/>
        <v>7.070586059679726E-2</v>
      </c>
      <c r="N406" s="17">
        <f t="shared" si="455"/>
        <v>0.14580054061213543</v>
      </c>
      <c r="O406" s="17">
        <f t="shared" si="456"/>
        <v>4.151532130397706E-2</v>
      </c>
      <c r="P406" s="17">
        <f t="shared" si="457"/>
        <v>8.5607561222167436E-2</v>
      </c>
      <c r="Q406" s="17">
        <f t="shared" si="458"/>
        <v>0.15032557035133423</v>
      </c>
      <c r="R406" s="17">
        <f t="shared" si="459"/>
        <v>1.2187970618170518E-2</v>
      </c>
      <c r="S406" s="17">
        <f t="shared" si="460"/>
        <v>2.5912472023355552E-2</v>
      </c>
      <c r="T406" s="17">
        <f t="shared" si="461"/>
        <v>8.8264456449059003E-2</v>
      </c>
      <c r="U406" s="17">
        <f t="shared" si="462"/>
        <v>2.5132466956700569E-2</v>
      </c>
      <c r="V406" s="17">
        <f t="shared" si="463"/>
        <v>3.4859652155082759E-3</v>
      </c>
      <c r="W406" s="17">
        <f t="shared" si="464"/>
        <v>0.10332735853414732</v>
      </c>
      <c r="X406" s="17">
        <f t="shared" si="465"/>
        <v>6.0669206948747181E-2</v>
      </c>
      <c r="Y406" s="17">
        <f t="shared" si="466"/>
        <v>1.78111234236841E-2</v>
      </c>
      <c r="Z406" s="17">
        <f t="shared" si="467"/>
        <v>2.3854105444063691E-3</v>
      </c>
      <c r="AA406" s="17">
        <f t="shared" si="468"/>
        <v>4.9188871194093186E-3</v>
      </c>
      <c r="AB406" s="17">
        <f t="shared" si="469"/>
        <v>5.0715484909353752E-3</v>
      </c>
      <c r="AC406" s="17">
        <f t="shared" si="470"/>
        <v>2.6379088141182365E-4</v>
      </c>
      <c r="AD406" s="17">
        <f t="shared" si="471"/>
        <v>5.3267100517354532E-2</v>
      </c>
      <c r="AE406" s="17">
        <f t="shared" si="472"/>
        <v>3.1276060771253597E-2</v>
      </c>
      <c r="AF406" s="17">
        <f t="shared" si="473"/>
        <v>9.1819525360541335E-3</v>
      </c>
      <c r="AG406" s="17">
        <f t="shared" si="474"/>
        <v>1.7970773875257385E-3</v>
      </c>
      <c r="AH406" s="17">
        <f t="shared" si="475"/>
        <v>3.5015161528707502E-4</v>
      </c>
      <c r="AI406" s="17">
        <f t="shared" si="476"/>
        <v>7.2203766949667113E-4</v>
      </c>
      <c r="AJ406" s="17">
        <f t="shared" si="477"/>
        <v>7.44446653123048E-4</v>
      </c>
      <c r="AK406" s="17">
        <f t="shared" si="478"/>
        <v>5.1170074430459964E-4</v>
      </c>
      <c r="AL406" s="17">
        <f t="shared" si="479"/>
        <v>1.2775458124519374E-5</v>
      </c>
      <c r="AM406" s="17">
        <f t="shared" si="480"/>
        <v>2.1968114062168809E-2</v>
      </c>
      <c r="AN406" s="17">
        <f t="shared" si="481"/>
        <v>1.289869476215195E-2</v>
      </c>
      <c r="AO406" s="17">
        <f t="shared" si="482"/>
        <v>3.7867685431787258E-3</v>
      </c>
      <c r="AP406" s="17">
        <f t="shared" si="483"/>
        <v>7.4114041583411535E-4</v>
      </c>
      <c r="AQ406" s="17">
        <f t="shared" si="484"/>
        <v>1.0879113214594754E-4</v>
      </c>
      <c r="AR406" s="17">
        <f t="shared" si="485"/>
        <v>4.1118675852473672E-5</v>
      </c>
      <c r="AS406" s="17">
        <f t="shared" si="486"/>
        <v>8.4789649937693838E-5</v>
      </c>
      <c r="AT406" s="17">
        <f t="shared" si="487"/>
        <v>8.7421160671011288E-5</v>
      </c>
      <c r="AU406" s="17">
        <f t="shared" si="488"/>
        <v>6.0089561549730774E-5</v>
      </c>
      <c r="AV406" s="17">
        <f t="shared" si="489"/>
        <v>3.097724320568479E-5</v>
      </c>
      <c r="AW406" s="17">
        <f t="shared" si="490"/>
        <v>4.2966570879571805E-7</v>
      </c>
      <c r="AX406" s="17">
        <f t="shared" si="491"/>
        <v>7.5499703500729563E-3</v>
      </c>
      <c r="AY406" s="17">
        <f t="shared" si="492"/>
        <v>4.433005160720393E-3</v>
      </c>
      <c r="AZ406" s="17">
        <f t="shared" si="493"/>
        <v>1.3014312536196741E-3</v>
      </c>
      <c r="BA406" s="17">
        <f t="shared" si="494"/>
        <v>2.5471408920005789E-4</v>
      </c>
      <c r="BB406" s="17">
        <f t="shared" si="495"/>
        <v>3.7389182327091525E-5</v>
      </c>
      <c r="BC406" s="17">
        <f t="shared" si="496"/>
        <v>4.390651367511948E-6</v>
      </c>
      <c r="BD406" s="17">
        <f t="shared" si="497"/>
        <v>4.0238414590648769E-6</v>
      </c>
      <c r="BE406" s="17">
        <f t="shared" si="498"/>
        <v>8.297448826975418E-6</v>
      </c>
      <c r="BF406" s="17">
        <f t="shared" si="499"/>
        <v>8.554966409173047E-6</v>
      </c>
      <c r="BG406" s="17">
        <f t="shared" si="500"/>
        <v>5.8803174958342308E-6</v>
      </c>
      <c r="BH406" s="17">
        <f t="shared" si="501"/>
        <v>3.0314087920968769E-6</v>
      </c>
      <c r="BI406" s="17">
        <f t="shared" si="502"/>
        <v>1.2501963400870485E-6</v>
      </c>
      <c r="BJ406" s="18">
        <f t="shared" si="503"/>
        <v>0.71480485713408248</v>
      </c>
      <c r="BK406" s="18">
        <f t="shared" si="504"/>
        <v>0.19042143055808528</v>
      </c>
      <c r="BL406" s="18">
        <f t="shared" si="505"/>
        <v>9.148996564194406E-2</v>
      </c>
      <c r="BM406" s="18">
        <f t="shared" si="506"/>
        <v>0.48852626367892465</v>
      </c>
      <c r="BN406" s="18">
        <f t="shared" si="507"/>
        <v>0.50614282470458205</v>
      </c>
    </row>
    <row r="407" spans="1:66" x14ac:dyDescent="0.25">
      <c r="A407" t="s">
        <v>69</v>
      </c>
      <c r="B407" t="s">
        <v>259</v>
      </c>
      <c r="C407" t="s">
        <v>71</v>
      </c>
      <c r="D407" s="15">
        <v>44379</v>
      </c>
      <c r="E407" s="14">
        <f>VLOOKUP(A407,home!$A$2:$E$405,3,FALSE)</f>
        <v>1.34666666666667</v>
      </c>
      <c r="F407" s="14">
        <f>VLOOKUP(B407,home!$B$2:$E$405,3,FALSE)</f>
        <v>1.05</v>
      </c>
      <c r="G407" s="14">
        <f>VLOOKUP(C407,away!$B$2:$E$405,4,FALSE)</f>
        <v>1.42</v>
      </c>
      <c r="H407" s="14">
        <f>VLOOKUP(A407,away!$A$2:$E$405,3,FALSE)</f>
        <v>1.3688888888888899</v>
      </c>
      <c r="I407" s="14">
        <f>VLOOKUP(C407,away!$B$2:$E$405,3,FALSE)</f>
        <v>0.68</v>
      </c>
      <c r="J407" s="14">
        <f>VLOOKUP(B407,home!$B$2:$E$405,4,FALSE)</f>
        <v>0.79</v>
      </c>
      <c r="K407" s="16">
        <f t="shared" si="452"/>
        <v>2.007880000000005</v>
      </c>
      <c r="L407" s="16">
        <f t="shared" si="453"/>
        <v>0.73536711111111175</v>
      </c>
      <c r="M407" s="17">
        <f t="shared" si="454"/>
        <v>6.4361019840346534E-2</v>
      </c>
      <c r="N407" s="17">
        <f t="shared" si="455"/>
        <v>0.12922920451703529</v>
      </c>
      <c r="O407" s="17">
        <f t="shared" si="456"/>
        <v>4.7328977228160568E-2</v>
      </c>
      <c r="P407" s="17">
        <f t="shared" si="457"/>
        <v>9.5030906796879269E-2</v>
      </c>
      <c r="Q407" s="17">
        <f t="shared" si="458"/>
        <v>0.12973836758283278</v>
      </c>
      <c r="R407" s="17">
        <f t="shared" si="459"/>
        <v>1.7402086628058016E-2</v>
      </c>
      <c r="S407" s="17">
        <f t="shared" si="460"/>
        <v>3.5078970427438363E-2</v>
      </c>
      <c r="T407" s="17">
        <f t="shared" si="461"/>
        <v>9.5405328569659234E-2</v>
      </c>
      <c r="U407" s="17">
        <f t="shared" si="462"/>
        <v>3.4941301698745215E-2</v>
      </c>
      <c r="V407" s="17">
        <f t="shared" si="463"/>
        <v>5.7550126829521786E-3</v>
      </c>
      <c r="W407" s="17">
        <f t="shared" si="464"/>
        <v>8.6833024500739639E-2</v>
      </c>
      <c r="X407" s="17">
        <f t="shared" si="465"/>
        <v>6.3854150376149291E-2</v>
      </c>
      <c r="Y407" s="17">
        <f t="shared" si="466"/>
        <v>2.3478121047281707E-2</v>
      </c>
      <c r="Z407" s="17">
        <f t="shared" si="467"/>
        <v>4.2656407236601104E-3</v>
      </c>
      <c r="AA407" s="17">
        <f t="shared" si="468"/>
        <v>8.5648946962226837E-3</v>
      </c>
      <c r="AB407" s="17">
        <f t="shared" si="469"/>
        <v>8.5986403813258228E-3</v>
      </c>
      <c r="AC407" s="17">
        <f t="shared" si="470"/>
        <v>5.3109016455644747E-4</v>
      </c>
      <c r="AD407" s="17">
        <f t="shared" si="471"/>
        <v>4.3587573308636385E-2</v>
      </c>
      <c r="AE407" s="17">
        <f t="shared" si="472"/>
        <v>3.2052867864315736E-2</v>
      </c>
      <c r="AF407" s="17">
        <f t="shared" si="473"/>
        <v>1.1785312422104028E-2</v>
      </c>
      <c r="AG407" s="17">
        <f t="shared" si="474"/>
        <v>2.8888437164615124E-3</v>
      </c>
      <c r="AH407" s="17">
        <f t="shared" si="475"/>
        <v>7.8420297399896179E-4</v>
      </c>
      <c r="AI407" s="17">
        <f t="shared" si="476"/>
        <v>1.5745854674330392E-3</v>
      </c>
      <c r="AJ407" s="17">
        <f t="shared" si="477"/>
        <v>1.5807893341747298E-3</v>
      </c>
      <c r="AK407" s="17">
        <f t="shared" si="478"/>
        <v>1.058011762767588E-3</v>
      </c>
      <c r="AL407" s="17">
        <f t="shared" si="479"/>
        <v>3.1366799378815621E-5</v>
      </c>
      <c r="AM407" s="17">
        <f t="shared" si="480"/>
        <v>1.7503723338988999E-2</v>
      </c>
      <c r="AN407" s="17">
        <f t="shared" si="481"/>
        <v>1.2871662465480481E-2</v>
      </c>
      <c r="AO407" s="17">
        <f t="shared" si="482"/>
        <v>4.7326986212188563E-3</v>
      </c>
      <c r="AP407" s="17">
        <f t="shared" si="483"/>
        <v>1.1600903042817507E-3</v>
      </c>
      <c r="AQ407" s="17">
        <f t="shared" si="484"/>
        <v>2.1327306392192037E-4</v>
      </c>
      <c r="AR407" s="17">
        <f t="shared" si="485"/>
        <v>1.153354151028718E-4</v>
      </c>
      <c r="AS407" s="17">
        <f t="shared" si="486"/>
        <v>2.3157967327675478E-4</v>
      </c>
      <c r="AT407" s="17">
        <f t="shared" si="487"/>
        <v>2.3249209718946581E-4</v>
      </c>
      <c r="AU407" s="17">
        <f t="shared" si="488"/>
        <v>1.5560541070159525E-4</v>
      </c>
      <c r="AV407" s="17">
        <f t="shared" si="489"/>
        <v>7.8109248009879961E-5</v>
      </c>
      <c r="AW407" s="17">
        <f t="shared" si="490"/>
        <v>1.2864996182121589E-6</v>
      </c>
      <c r="AX407" s="17">
        <f t="shared" si="491"/>
        <v>5.8575626696482164E-3</v>
      </c>
      <c r="AY407" s="17">
        <f t="shared" si="492"/>
        <v>4.3074589385315E-3</v>
      </c>
      <c r="AZ407" s="17">
        <f t="shared" si="493"/>
        <v>1.5837818179288228E-3</v>
      </c>
      <c r="BA407" s="17">
        <f t="shared" si="494"/>
        <v>3.8822035336020768E-4</v>
      </c>
      <c r="BB407" s="17">
        <f t="shared" si="495"/>
        <v>7.137111993125772E-5</v>
      </c>
      <c r="BC407" s="17">
        <f t="shared" si="496"/>
        <v>1.0496794856122738E-5</v>
      </c>
      <c r="BD407" s="17">
        <f t="shared" si="497"/>
        <v>1.4135645168833281E-5</v>
      </c>
      <c r="BE407" s="17">
        <f t="shared" si="498"/>
        <v>2.8382679221597037E-5</v>
      </c>
      <c r="BF407" s="17">
        <f t="shared" si="499"/>
        <v>2.8494506977730205E-5</v>
      </c>
      <c r="BG407" s="17">
        <f t="shared" si="500"/>
        <v>1.9071183556815022E-5</v>
      </c>
      <c r="BH407" s="17">
        <f t="shared" si="501"/>
        <v>9.5731620100144598E-6</v>
      </c>
      <c r="BI407" s="17">
        <f t="shared" si="502"/>
        <v>3.8443521073335743E-6</v>
      </c>
      <c r="BJ407" s="18">
        <f t="shared" si="503"/>
        <v>0.66755313339336364</v>
      </c>
      <c r="BK407" s="18">
        <f t="shared" si="504"/>
        <v>0.20509582565008305</v>
      </c>
      <c r="BL407" s="18">
        <f t="shared" si="505"/>
        <v>0.12275011354420953</v>
      </c>
      <c r="BM407" s="18">
        <f t="shared" si="506"/>
        <v>0.51226797827909054</v>
      </c>
      <c r="BN407" s="18">
        <f t="shared" si="507"/>
        <v>0.48309056259331246</v>
      </c>
    </row>
    <row r="408" spans="1:66" x14ac:dyDescent="0.25">
      <c r="A408" t="s">
        <v>69</v>
      </c>
      <c r="B408" t="s">
        <v>70</v>
      </c>
      <c r="C408" t="s">
        <v>78</v>
      </c>
      <c r="D408" s="15">
        <v>44379</v>
      </c>
      <c r="E408" s="14">
        <f>VLOOKUP(A408,home!$A$2:$E$405,3,FALSE)</f>
        <v>1.34666666666667</v>
      </c>
      <c r="F408" s="14">
        <f>VLOOKUP(B408,home!$B$2:$E$405,3,FALSE)</f>
        <v>0.87</v>
      </c>
      <c r="G408" s="14">
        <f>VLOOKUP(C408,away!$B$2:$E$405,4,FALSE)</f>
        <v>0.62</v>
      </c>
      <c r="H408" s="14">
        <f>VLOOKUP(A408,away!$A$2:$E$405,3,FALSE)</f>
        <v>1.3688888888888899</v>
      </c>
      <c r="I408" s="14">
        <f>VLOOKUP(C408,away!$B$2:$E$405,3,FALSE)</f>
        <v>1.42</v>
      </c>
      <c r="J408" s="14">
        <f>VLOOKUP(B408,home!$B$2:$E$405,4,FALSE)</f>
        <v>0.85</v>
      </c>
      <c r="K408" s="16">
        <f t="shared" si="452"/>
        <v>0.72639200000000181</v>
      </c>
      <c r="L408" s="16">
        <f t="shared" si="453"/>
        <v>1.65224888888889</v>
      </c>
      <c r="M408" s="17">
        <f t="shared" si="454"/>
        <v>9.2676449546242615E-2</v>
      </c>
      <c r="N408" s="17">
        <f t="shared" si="455"/>
        <v>6.7319431538794439E-2</v>
      </c>
      <c r="O408" s="17">
        <f t="shared" si="456"/>
        <v>0.15312456078894665</v>
      </c>
      <c r="P408" s="17">
        <f t="shared" si="457"/>
        <v>0.11122845596060481</v>
      </c>
      <c r="Q408" s="17">
        <f t="shared" si="458"/>
        <v>2.4450148257164045E-2</v>
      </c>
      <c r="R408" s="17">
        <f t="shared" si="459"/>
        <v>0.1264999427125682</v>
      </c>
      <c r="S408" s="17">
        <f t="shared" si="460"/>
        <v>3.3373552493525027E-2</v>
      </c>
      <c r="T408" s="17">
        <f t="shared" si="461"/>
        <v>4.0397730291067926E-2</v>
      </c>
      <c r="U408" s="17">
        <f t="shared" si="462"/>
        <v>9.1888546386868081E-2</v>
      </c>
      <c r="V408" s="17">
        <f t="shared" si="463"/>
        <v>4.4504758603721856E-3</v>
      </c>
      <c r="W408" s="17">
        <f t="shared" si="464"/>
        <v>5.9201306976059834E-3</v>
      </c>
      <c r="X408" s="17">
        <f t="shared" si="465"/>
        <v>9.781529367196496E-3</v>
      </c>
      <c r="Y408" s="17">
        <f t="shared" si="466"/>
        <v>8.0807605142922297E-3</v>
      </c>
      <c r="Z408" s="17">
        <f t="shared" si="467"/>
        <v>6.9669796597116376E-2</v>
      </c>
      <c r="AA408" s="17">
        <f t="shared" si="468"/>
        <v>5.0607582889772684E-2</v>
      </c>
      <c r="AB408" s="17">
        <f t="shared" si="469"/>
        <v>1.8380471675233923E-2</v>
      </c>
      <c r="AC408" s="17">
        <f t="shared" si="470"/>
        <v>3.3383586166093839E-4</v>
      </c>
      <c r="AD408" s="17">
        <f t="shared" si="471"/>
        <v>1.0750838944238539E-3</v>
      </c>
      <c r="AE408" s="17">
        <f t="shared" si="472"/>
        <v>1.7763061700241532E-3</v>
      </c>
      <c r="AF408" s="17">
        <f t="shared" si="473"/>
        <v>1.4674499478744437E-3</v>
      </c>
      <c r="AG408" s="17">
        <f t="shared" si="474"/>
        <v>8.0819751529186991E-4</v>
      </c>
      <c r="AH408" s="17">
        <f t="shared" si="475"/>
        <v>2.877796100417512E-2</v>
      </c>
      <c r="AI408" s="17">
        <f t="shared" si="476"/>
        <v>2.0904080649744826E-2</v>
      </c>
      <c r="AJ408" s="17">
        <f t="shared" si="477"/>
        <v>7.5922784756647411E-3</v>
      </c>
      <c r="AK408" s="17">
        <f t="shared" si="478"/>
        <v>1.8383234488316923E-3</v>
      </c>
      <c r="AL408" s="17">
        <f t="shared" si="479"/>
        <v>1.6026529984101959E-5</v>
      </c>
      <c r="AM408" s="17">
        <f t="shared" si="480"/>
        <v>1.5618646804766684E-4</v>
      </c>
      <c r="AN408" s="17">
        <f t="shared" si="481"/>
        <v>2.5805891829123762E-4</v>
      </c>
      <c r="AO408" s="17">
        <f t="shared" si="482"/>
        <v>2.1318878050728316E-4</v>
      </c>
      <c r="AP408" s="17">
        <f t="shared" si="483"/>
        <v>1.1741364190557871E-4</v>
      </c>
      <c r="AQ408" s="17">
        <f t="shared" si="484"/>
        <v>4.8499139844722605E-5</v>
      </c>
      <c r="AR408" s="17">
        <f t="shared" si="485"/>
        <v>9.509670818727228E-3</v>
      </c>
      <c r="AS408" s="17">
        <f t="shared" si="486"/>
        <v>6.9077488053569261E-3</v>
      </c>
      <c r="AT408" s="17">
        <f t="shared" si="487"/>
        <v>2.5088667351104202E-3</v>
      </c>
      <c r="AU408" s="17">
        <f t="shared" si="488"/>
        <v>6.07473575150111E-4</v>
      </c>
      <c r="AV408" s="17">
        <f t="shared" si="489"/>
        <v>1.1031598630011011E-4</v>
      </c>
      <c r="AW408" s="17">
        <f t="shared" si="490"/>
        <v>5.3429796568416761E-7</v>
      </c>
      <c r="AX408" s="17">
        <f t="shared" si="491"/>
        <v>1.8908766816346846E-5</v>
      </c>
      <c r="AY408" s="17">
        <f t="shared" si="492"/>
        <v>3.1241988962568191E-5</v>
      </c>
      <c r="AZ408" s="17">
        <f t="shared" si="493"/>
        <v>2.5809770775041133E-5</v>
      </c>
      <c r="BA408" s="17">
        <f t="shared" si="494"/>
        <v>1.4214721695179554E-5</v>
      </c>
      <c r="BB408" s="17">
        <f t="shared" si="495"/>
        <v>5.8715645316813042E-6</v>
      </c>
      <c r="BC408" s="17">
        <f t="shared" si="496"/>
        <v>1.9402571947019699E-6</v>
      </c>
      <c r="BD408" s="17">
        <f t="shared" si="497"/>
        <v>2.6187238406568617E-3</v>
      </c>
      <c r="BE408" s="17">
        <f t="shared" si="498"/>
        <v>1.9022200480624239E-3</v>
      </c>
      <c r="BF408" s="17">
        <f t="shared" si="499"/>
        <v>6.9087871257608182E-4</v>
      </c>
      <c r="BG408" s="17">
        <f t="shared" si="500"/>
        <v>1.6728292326185552E-4</v>
      </c>
      <c r="BH408" s="17">
        <f t="shared" si="501"/>
        <v>3.0378244298506503E-5</v>
      </c>
      <c r="BI408" s="17">
        <f t="shared" si="502"/>
        <v>4.4133027264961594E-6</v>
      </c>
      <c r="BJ408" s="18">
        <f t="shared" si="503"/>
        <v>0.16196810221230751</v>
      </c>
      <c r="BK408" s="18">
        <f t="shared" si="504"/>
        <v>0.24211003824135224</v>
      </c>
      <c r="BL408" s="18">
        <f t="shared" si="505"/>
        <v>0.52467172102403292</v>
      </c>
      <c r="BM408" s="18">
        <f t="shared" si="506"/>
        <v>0.42308996157949141</v>
      </c>
      <c r="BN408" s="18">
        <f t="shared" si="507"/>
        <v>0.57529898880432073</v>
      </c>
    </row>
    <row r="409" spans="1:66" x14ac:dyDescent="0.25">
      <c r="A409" t="s">
        <v>69</v>
      </c>
      <c r="B409" t="s">
        <v>260</v>
      </c>
      <c r="C409" t="s">
        <v>262</v>
      </c>
      <c r="D409" s="15">
        <v>44379</v>
      </c>
      <c r="E409" s="14">
        <f>VLOOKUP(A409,home!$A$2:$E$405,3,FALSE)</f>
        <v>1.34666666666667</v>
      </c>
      <c r="F409" s="14">
        <f>VLOOKUP(B409,home!$B$2:$E$405,3,FALSE)</f>
        <v>1.36</v>
      </c>
      <c r="G409" s="14">
        <f>VLOOKUP(C409,away!$B$2:$E$405,4,FALSE)</f>
        <v>0.47</v>
      </c>
      <c r="H409" s="14">
        <f>VLOOKUP(A409,away!$A$2:$E$405,3,FALSE)</f>
        <v>1.3688888888888899</v>
      </c>
      <c r="I409" s="14">
        <f>VLOOKUP(C409,away!$B$2:$E$405,3,FALSE)</f>
        <v>1.42</v>
      </c>
      <c r="J409" s="14">
        <f>VLOOKUP(B409,home!$B$2:$E$405,4,FALSE)</f>
        <v>0.85</v>
      </c>
      <c r="K409" s="16">
        <f t="shared" si="452"/>
        <v>0.8607893333333354</v>
      </c>
      <c r="L409" s="16">
        <f t="shared" si="453"/>
        <v>1.65224888888889</v>
      </c>
      <c r="M409" s="17">
        <f t="shared" si="454"/>
        <v>8.1021702976091792E-2</v>
      </c>
      <c r="N409" s="17">
        <f t="shared" si="455"/>
        <v>6.9742617690321571E-2</v>
      </c>
      <c r="O409" s="17">
        <f t="shared" si="456"/>
        <v>0.13386801871813334</v>
      </c>
      <c r="P409" s="17">
        <f t="shared" si="457"/>
        <v>0.11523216258703646</v>
      </c>
      <c r="Q409" s="17">
        <f t="shared" si="458"/>
        <v>3.0016850693286794E-2</v>
      </c>
      <c r="R409" s="17">
        <f t="shared" si="459"/>
        <v>0.1105916425923965</v>
      </c>
      <c r="S409" s="17">
        <f t="shared" si="460"/>
        <v>4.0971896438672321E-2</v>
      </c>
      <c r="T409" s="17">
        <f t="shared" si="461"/>
        <v>4.9595308205926815E-2</v>
      </c>
      <c r="U409" s="17">
        <f t="shared" si="462"/>
        <v>9.519610629934748E-2</v>
      </c>
      <c r="V409" s="17">
        <f t="shared" si="463"/>
        <v>6.4746441159153007E-3</v>
      </c>
      <c r="W409" s="17">
        <f t="shared" si="464"/>
        <v>8.6127282990135345E-3</v>
      </c>
      <c r="X409" s="17">
        <f t="shared" si="465"/>
        <v>1.4230370762347013E-2</v>
      </c>
      <c r="Y409" s="17">
        <f t="shared" si="466"/>
        <v>1.1756057140282401E-2</v>
      </c>
      <c r="Z409" s="17">
        <f t="shared" si="467"/>
        <v>6.0908306197894793E-2</v>
      </c>
      <c r="AA409" s="17">
        <f t="shared" si="468"/>
        <v>5.242922028654852E-2</v>
      </c>
      <c r="AB409" s="17">
        <f t="shared" si="469"/>
        <v>2.2565256788822343E-2</v>
      </c>
      <c r="AC409" s="17">
        <f t="shared" si="470"/>
        <v>5.7553039498449963E-4</v>
      </c>
      <c r="AD409" s="17">
        <f t="shared" si="471"/>
        <v>1.8534361626722526E-3</v>
      </c>
      <c r="AE409" s="17">
        <f t="shared" si="472"/>
        <v>3.0623378404017174E-3</v>
      </c>
      <c r="AF409" s="17">
        <f t="shared" si="473"/>
        <v>2.5298721471030709E-3</v>
      </c>
      <c r="AG409" s="17">
        <f t="shared" si="474"/>
        <v>1.3933261480273333E-3</v>
      </c>
      <c r="AH409" s="17">
        <f t="shared" si="475"/>
        <v>2.515892030989399E-2</v>
      </c>
      <c r="AI409" s="17">
        <f t="shared" si="476"/>
        <v>2.1656530240940157E-2</v>
      </c>
      <c r="AJ409" s="17">
        <f t="shared" si="477"/>
        <v>9.3208551142060486E-3</v>
      </c>
      <c r="AK409" s="17">
        <f t="shared" si="478"/>
        <v>2.674430886618011E-3</v>
      </c>
      <c r="AL409" s="17">
        <f t="shared" si="479"/>
        <v>3.2741652970787369E-5</v>
      </c>
      <c r="AM409" s="17">
        <f t="shared" si="480"/>
        <v>3.1908361576850889E-4</v>
      </c>
      <c r="AN409" s="17">
        <f t="shared" si="481"/>
        <v>5.2720554961616832E-4</v>
      </c>
      <c r="AO409" s="17">
        <f t="shared" si="482"/>
        <v>4.3553739178468548E-4</v>
      </c>
      <c r="AP409" s="17">
        <f t="shared" si="483"/>
        <v>2.3987205721527063E-4</v>
      </c>
      <c r="AQ409" s="17">
        <f t="shared" si="484"/>
        <v>9.9082085002355765E-5</v>
      </c>
      <c r="AR409" s="17">
        <f t="shared" si="485"/>
        <v>8.3137596255332923E-3</v>
      </c>
      <c r="AS409" s="17">
        <f t="shared" si="486"/>
        <v>7.1563956055564031E-3</v>
      </c>
      <c r="AT409" s="17">
        <f t="shared" si="487"/>
        <v>3.080074501188254E-3</v>
      </c>
      <c r="AU409" s="17">
        <f t="shared" si="488"/>
        <v>8.8376509216494745E-4</v>
      </c>
      <c r="AV409" s="17">
        <f t="shared" si="489"/>
        <v>1.9018389112698467E-4</v>
      </c>
      <c r="AW409" s="17">
        <f t="shared" si="490"/>
        <v>1.2935119507462969E-6</v>
      </c>
      <c r="AX409" s="17">
        <f t="shared" si="491"/>
        <v>4.5777295482494137E-5</v>
      </c>
      <c r="AY409" s="17">
        <f t="shared" si="492"/>
        <v>7.5635485597289338E-5</v>
      </c>
      <c r="AZ409" s="17">
        <f t="shared" si="493"/>
        <v>6.2484323519346492E-5</v>
      </c>
      <c r="BA409" s="17">
        <f t="shared" si="494"/>
        <v>3.4413218035938063E-5</v>
      </c>
      <c r="BB409" s="17">
        <f t="shared" si="495"/>
        <v>1.4214800315742442E-5</v>
      </c>
      <c r="BC409" s="17">
        <f t="shared" si="496"/>
        <v>4.6972776054925783E-6</v>
      </c>
      <c r="BD409" s="17">
        <f t="shared" si="497"/>
        <v>2.2894000172961173E-3</v>
      </c>
      <c r="BE409" s="17">
        <f t="shared" si="498"/>
        <v>1.9706911146216513E-3</v>
      </c>
      <c r="BF409" s="17">
        <f t="shared" si="499"/>
        <v>8.4817494538054949E-4</v>
      </c>
      <c r="BG409" s="17">
        <f t="shared" si="500"/>
        <v>2.4336664859472043E-4</v>
      </c>
      <c r="BH409" s="17">
        <f t="shared" si="501"/>
        <v>5.2371853799854361E-5</v>
      </c>
      <c r="BI409" s="17">
        <f t="shared" si="502"/>
        <v>9.0162266235615133E-6</v>
      </c>
      <c r="BJ409" s="18">
        <f t="shared" si="503"/>
        <v>0.19465090818932579</v>
      </c>
      <c r="BK409" s="18">
        <f t="shared" si="504"/>
        <v>0.24438431365126848</v>
      </c>
      <c r="BL409" s="18">
        <f t="shared" si="505"/>
        <v>0.4984981807587926</v>
      </c>
      <c r="BM409" s="18">
        <f t="shared" si="506"/>
        <v>0.45789437156636864</v>
      </c>
      <c r="BN409" s="18">
        <f t="shared" si="507"/>
        <v>0.54047299525726644</v>
      </c>
    </row>
    <row r="410" spans="1:66" x14ac:dyDescent="0.25">
      <c r="A410" t="s">
        <v>69</v>
      </c>
      <c r="B410" t="s">
        <v>258</v>
      </c>
      <c r="C410" t="s">
        <v>77</v>
      </c>
      <c r="D410" s="15">
        <v>44379</v>
      </c>
      <c r="E410" s="14">
        <f>VLOOKUP(A410,home!$A$2:$E$405,3,FALSE)</f>
        <v>1.34666666666667</v>
      </c>
      <c r="F410" s="14">
        <f>VLOOKUP(B410,home!$B$2:$E$405,3,FALSE)</f>
        <v>0.56000000000000005</v>
      </c>
      <c r="G410" s="14">
        <f>VLOOKUP(C410,away!$B$2:$E$405,4,FALSE)</f>
        <v>0.8</v>
      </c>
      <c r="H410" s="14">
        <f>VLOOKUP(A410,away!$A$2:$E$405,3,FALSE)</f>
        <v>1.3688888888888899</v>
      </c>
      <c r="I410" s="14">
        <f>VLOOKUP(C410,away!$B$2:$E$405,3,FALSE)</f>
        <v>1.05</v>
      </c>
      <c r="J410" s="14">
        <f>VLOOKUP(B410,home!$B$2:$E$405,4,FALSE)</f>
        <v>1.1000000000000001</v>
      </c>
      <c r="K410" s="16">
        <f t="shared" si="452"/>
        <v>0.60330666666666832</v>
      </c>
      <c r="L410" s="16">
        <f t="shared" si="453"/>
        <v>1.581066666666668</v>
      </c>
      <c r="M410" s="17">
        <f t="shared" si="454"/>
        <v>0.11254824179095464</v>
      </c>
      <c r="N410" s="17">
        <f t="shared" si="455"/>
        <v>6.7901104594095055E-2</v>
      </c>
      <c r="O410" s="17">
        <f t="shared" si="456"/>
        <v>0.17794627348761882</v>
      </c>
      <c r="P410" s="17">
        <f t="shared" si="457"/>
        <v>0.10735617310357064</v>
      </c>
      <c r="Q410" s="17">
        <f t="shared" si="458"/>
        <v>2.0482594537824143E-2</v>
      </c>
      <c r="R410" s="17">
        <f t="shared" si="459"/>
        <v>0.14067246073441245</v>
      </c>
      <c r="S410" s="17">
        <f t="shared" si="460"/>
        <v>2.5600906153760337E-2</v>
      </c>
      <c r="T410" s="17">
        <f t="shared" si="461"/>
        <v>3.2384347470602516E-2</v>
      </c>
      <c r="U410" s="17">
        <f t="shared" si="462"/>
        <v>8.4868633377476146E-2</v>
      </c>
      <c r="V410" s="17">
        <f t="shared" si="463"/>
        <v>2.7133207442786339E-3</v>
      </c>
      <c r="W410" s="17">
        <f t="shared" si="464"/>
        <v>4.1190952784331981E-3</v>
      </c>
      <c r="X410" s="17">
        <f t="shared" si="465"/>
        <v>6.5125642415547868E-3</v>
      </c>
      <c r="Y410" s="17">
        <f t="shared" si="466"/>
        <v>5.1483991184237835E-3</v>
      </c>
      <c r="Z410" s="17">
        <f t="shared" si="467"/>
        <v>7.4137512861718394E-2</v>
      </c>
      <c r="AA410" s="17">
        <f t="shared" si="468"/>
        <v>4.4727655759560565E-2</v>
      </c>
      <c r="AB410" s="17">
        <f t="shared" si="469"/>
        <v>1.3492246452057346E-2</v>
      </c>
      <c r="AC410" s="17">
        <f t="shared" si="470"/>
        <v>1.6175937473179665E-4</v>
      </c>
      <c r="AD410" s="17">
        <f t="shared" si="471"/>
        <v>6.2126941052848613E-4</v>
      </c>
      <c r="AE410" s="17">
        <f t="shared" si="472"/>
        <v>9.8226835600623915E-4</v>
      </c>
      <c r="AF410" s="17">
        <f t="shared" si="473"/>
        <v>7.7651587770146649E-4</v>
      </c>
      <c r="AG410" s="17">
        <f t="shared" si="474"/>
        <v>4.0924112345706648E-4</v>
      </c>
      <c r="AH410" s="17">
        <f t="shared" si="475"/>
        <v>2.9304087583808584E-2</v>
      </c>
      <c r="AI410" s="17">
        <f t="shared" si="476"/>
        <v>1.7679351399895658E-2</v>
      </c>
      <c r="AJ410" s="17">
        <f t="shared" si="477"/>
        <v>5.3330352809498726E-3</v>
      </c>
      <c r="AK410" s="17">
        <f t="shared" si="478"/>
        <v>1.0724852461885357E-3</v>
      </c>
      <c r="AL410" s="17">
        <f t="shared" si="479"/>
        <v>6.1718840413650222E-6</v>
      </c>
      <c r="AM410" s="17">
        <f t="shared" si="480"/>
        <v>7.4963195433581394E-5</v>
      </c>
      <c r="AN410" s="17">
        <f t="shared" si="481"/>
        <v>1.1852180952685451E-4</v>
      </c>
      <c r="AO410" s="17">
        <f t="shared" si="482"/>
        <v>9.3695441157962839E-5</v>
      </c>
      <c r="AP410" s="17">
        <f t="shared" si="483"/>
        <v>4.9379579611161065E-5</v>
      </c>
      <c r="AQ410" s="17">
        <f t="shared" si="484"/>
        <v>1.9518101834304951E-5</v>
      </c>
      <c r="AR410" s="17">
        <f t="shared" si="485"/>
        <v>9.2663432151680672E-3</v>
      </c>
      <c r="AS410" s="17">
        <f t="shared" si="486"/>
        <v>5.5904466373323447E-3</v>
      </c>
      <c r="AT410" s="17">
        <f t="shared" si="487"/>
        <v>1.6863768629734306E-3</v>
      </c>
      <c r="AU410" s="17">
        <f t="shared" si="488"/>
        <v>3.3913413464809784E-4</v>
      </c>
      <c r="AV410" s="17">
        <f t="shared" si="489"/>
        <v>5.1150471081857242E-5</v>
      </c>
      <c r="AW410" s="17">
        <f t="shared" si="490"/>
        <v>1.6353230721735788E-7</v>
      </c>
      <c r="AX410" s="17">
        <f t="shared" si="491"/>
        <v>7.5376325932859986E-6</v>
      </c>
      <c r="AY410" s="17">
        <f t="shared" si="492"/>
        <v>1.1917499638824725E-5</v>
      </c>
      <c r="AZ410" s="17">
        <f t="shared" si="493"/>
        <v>9.4211807144789173E-6</v>
      </c>
      <c r="BA410" s="17">
        <f t="shared" si="494"/>
        <v>4.9651715961018254E-6</v>
      </c>
      <c r="BB410" s="17">
        <f t="shared" si="495"/>
        <v>1.9625668262191831E-6</v>
      </c>
      <c r="BC410" s="17">
        <f t="shared" si="496"/>
        <v>6.2058979800818931E-7</v>
      </c>
      <c r="BD410" s="17">
        <f t="shared" si="497"/>
        <v>2.4417843965658416E-3</v>
      </c>
      <c r="BE410" s="17">
        <f t="shared" si="498"/>
        <v>1.47314480501082E-3</v>
      </c>
      <c r="BF410" s="17">
        <f t="shared" si="499"/>
        <v>4.4437904091419842E-4</v>
      </c>
      <c r="BG410" s="17">
        <f t="shared" si="500"/>
        <v>8.936561263682538E-5</v>
      </c>
      <c r="BH410" s="17">
        <f t="shared" si="501"/>
        <v>1.3478717468636951E-5</v>
      </c>
      <c r="BI410" s="17">
        <f t="shared" si="502"/>
        <v>1.6263600213890309E-6</v>
      </c>
      <c r="BJ410" s="18">
        <f t="shared" si="503"/>
        <v>0.1397299027773575</v>
      </c>
      <c r="BK410" s="18">
        <f t="shared" si="504"/>
        <v>0.24839849055097624</v>
      </c>
      <c r="BL410" s="18">
        <f t="shared" si="505"/>
        <v>0.53649345957578942</v>
      </c>
      <c r="BM410" s="18">
        <f t="shared" si="506"/>
        <v>0.37184076355003409</v>
      </c>
      <c r="BN410" s="18">
        <f t="shared" si="507"/>
        <v>0.62690684824847576</v>
      </c>
    </row>
    <row r="411" spans="1:66" x14ac:dyDescent="0.25">
      <c r="A411" t="s">
        <v>21</v>
      </c>
      <c r="B411" t="s">
        <v>264</v>
      </c>
      <c r="C411" t="s">
        <v>269</v>
      </c>
      <c r="D411" s="15">
        <v>44379</v>
      </c>
      <c r="E411" s="14">
        <f>VLOOKUP(A411,home!$A$2:$E$405,3,FALSE)</f>
        <v>1.41772151898734</v>
      </c>
      <c r="F411" s="14">
        <f>VLOOKUP(B411,home!$B$2:$E$405,3,FALSE)</f>
        <v>1.41</v>
      </c>
      <c r="G411" s="14">
        <f>VLOOKUP(C411,away!$B$2:$E$405,4,FALSE)</f>
        <v>1</v>
      </c>
      <c r="H411" s="14">
        <f>VLOOKUP(A411,away!$A$2:$E$405,3,FALSE)</f>
        <v>1.3248945147679301</v>
      </c>
      <c r="I411" s="14">
        <f>VLOOKUP(C411,away!$B$2:$E$405,3,FALSE)</f>
        <v>0.88</v>
      </c>
      <c r="J411" s="14">
        <f>VLOOKUP(B411,home!$B$2:$E$405,4,FALSE)</f>
        <v>1.32</v>
      </c>
      <c r="K411" s="16">
        <f t="shared" si="452"/>
        <v>1.9989873417721493</v>
      </c>
      <c r="L411" s="16">
        <f t="shared" si="453"/>
        <v>1.5389974683544276</v>
      </c>
      <c r="M411" s="17">
        <f t="shared" si="454"/>
        <v>2.9071853396138769E-2</v>
      </c>
      <c r="N411" s="17">
        <f t="shared" si="455"/>
        <v>5.8114266940737062E-2</v>
      </c>
      <c r="O411" s="17">
        <f t="shared" si="456"/>
        <v>4.4741508777028635E-2</v>
      </c>
      <c r="P411" s="17">
        <f t="shared" si="457"/>
        <v>8.9437709697067755E-2</v>
      </c>
      <c r="Q411" s="17">
        <f t="shared" si="458"/>
        <v>5.808484199545056E-2</v>
      </c>
      <c r="R411" s="17">
        <f t="shared" si="459"/>
        <v>3.4428534369102246E-2</v>
      </c>
      <c r="S411" s="17">
        <f t="shared" si="460"/>
        <v>6.8787357713830752E-2</v>
      </c>
      <c r="T411" s="17">
        <f t="shared" si="461"/>
        <v>8.9392424780765353E-2</v>
      </c>
      <c r="U411" s="17">
        <f t="shared" si="462"/>
        <v>6.8822204399602765E-2</v>
      </c>
      <c r="V411" s="17">
        <f t="shared" si="463"/>
        <v>2.3513326126465908E-2</v>
      </c>
      <c r="W411" s="17">
        <f t="shared" si="464"/>
        <v>3.8703621299246996E-2</v>
      </c>
      <c r="X411" s="17">
        <f t="shared" si="465"/>
        <v>5.9564775195689632E-2</v>
      </c>
      <c r="Y411" s="17">
        <f t="shared" si="466"/>
        <v>4.5835019114633481E-2</v>
      </c>
      <c r="Z411" s="17">
        <f t="shared" si="467"/>
        <v>1.7661809077733917E-2</v>
      </c>
      <c r="AA411" s="17">
        <f t="shared" si="468"/>
        <v>3.5305732779186534E-2</v>
      </c>
      <c r="AB411" s="17">
        <f t="shared" si="469"/>
        <v>3.5287856458791976E-2</v>
      </c>
      <c r="AC411" s="17">
        <f t="shared" si="470"/>
        <v>4.5210783594009062E-3</v>
      </c>
      <c r="AD411" s="17">
        <f t="shared" si="471"/>
        <v>1.9342012264484437E-2</v>
      </c>
      <c r="AE411" s="17">
        <f t="shared" si="472"/>
        <v>2.9767307907921838E-2</v>
      </c>
      <c r="AF411" s="17">
        <f t="shared" si="473"/>
        <v>2.2905905755009226E-2</v>
      </c>
      <c r="AG411" s="17">
        <f t="shared" si="474"/>
        <v>1.1750710322441437E-2</v>
      </c>
      <c r="AH411" s="17">
        <f t="shared" si="475"/>
        <v>6.7953698642979421E-3</v>
      </c>
      <c r="AI411" s="17">
        <f t="shared" si="476"/>
        <v>1.3583858341391511E-2</v>
      </c>
      <c r="AJ411" s="17">
        <f t="shared" si="477"/>
        <v>1.3576980438433832E-2</v>
      </c>
      <c r="AK411" s="17">
        <f t="shared" si="478"/>
        <v>9.046737345305771E-3</v>
      </c>
      <c r="AL411" s="17">
        <f t="shared" si="479"/>
        <v>5.5635241182042897E-4</v>
      </c>
      <c r="AM411" s="17">
        <f t="shared" si="480"/>
        <v>7.7328875362212054E-3</v>
      </c>
      <c r="AN411" s="17">
        <f t="shared" si="481"/>
        <v>1.1900894341313943E-2</v>
      </c>
      <c r="AO411" s="17">
        <f t="shared" si="482"/>
        <v>9.1577231312178469E-3</v>
      </c>
      <c r="AP411" s="17">
        <f t="shared" si="483"/>
        <v>4.6979042382783495E-3</v>
      </c>
      <c r="AQ411" s="17">
        <f t="shared" si="484"/>
        <v>1.8075156823204803E-3</v>
      </c>
      <c r="AR411" s="17">
        <f t="shared" si="485"/>
        <v>2.0916114035373005E-3</v>
      </c>
      <c r="AS411" s="17">
        <f t="shared" si="486"/>
        <v>4.1811047195773419E-3</v>
      </c>
      <c r="AT411" s="17">
        <f t="shared" si="487"/>
        <v>4.1789877045294507E-3</v>
      </c>
      <c r="AU411" s="17">
        <f t="shared" si="488"/>
        <v>2.7845811742586071E-3</v>
      </c>
      <c r="AV411" s="17">
        <f t="shared" si="489"/>
        <v>1.3915856298699967E-3</v>
      </c>
      <c r="AW411" s="17">
        <f t="shared" si="490"/>
        <v>4.7543967871255102E-5</v>
      </c>
      <c r="AX411" s="17">
        <f t="shared" si="491"/>
        <v>2.5763240500423002E-3</v>
      </c>
      <c r="AY411" s="17">
        <f t="shared" si="492"/>
        <v>3.9649561906757256E-3</v>
      </c>
      <c r="AZ411" s="17">
        <f t="shared" si="493"/>
        <v>3.0510287697930794E-3</v>
      </c>
      <c r="BA411" s="17">
        <f t="shared" si="494"/>
        <v>1.5651751841960241E-3</v>
      </c>
      <c r="BB411" s="17">
        <f t="shared" si="495"/>
        <v>6.0220016150221449E-4</v>
      </c>
      <c r="BC411" s="17">
        <f t="shared" si="496"/>
        <v>1.8535690479890709E-4</v>
      </c>
      <c r="BD411" s="17">
        <f t="shared" si="497"/>
        <v>5.3649744247085925E-4</v>
      </c>
      <c r="BE411" s="17">
        <f t="shared" si="498"/>
        <v>1.0724515963923794E-3</v>
      </c>
      <c r="BF411" s="17">
        <f t="shared" si="499"/>
        <v>1.0719085829258507E-3</v>
      </c>
      <c r="BG411" s="17">
        <f t="shared" si="500"/>
        <v>7.142438962685657E-4</v>
      </c>
      <c r="BH411" s="17">
        <f t="shared" si="501"/>
        <v>3.5694112689472102E-4</v>
      </c>
      <c r="BI411" s="17">
        <f t="shared" si="502"/>
        <v>1.4270415888408664E-4</v>
      </c>
      <c r="BJ411" s="18">
        <f t="shared" si="503"/>
        <v>0.4807028517667401</v>
      </c>
      <c r="BK411" s="18">
        <f t="shared" si="504"/>
        <v>0.21985263389540025</v>
      </c>
      <c r="BL411" s="18">
        <f t="shared" si="505"/>
        <v>0.28011140020875031</v>
      </c>
      <c r="BM411" s="18">
        <f t="shared" si="506"/>
        <v>0.68053256755029523</v>
      </c>
      <c r="BN411" s="18">
        <f t="shared" si="507"/>
        <v>0.31387871517552507</v>
      </c>
    </row>
    <row r="412" spans="1:66" x14ac:dyDescent="0.25">
      <c r="A412" t="s">
        <v>21</v>
      </c>
      <c r="B412" t="s">
        <v>22</v>
      </c>
      <c r="C412" t="s">
        <v>372</v>
      </c>
      <c r="D412" s="15">
        <v>44379</v>
      </c>
      <c r="E412" s="14">
        <f>VLOOKUP(A412,home!$A$2:$E$405,3,FALSE)</f>
        <v>1.41772151898734</v>
      </c>
      <c r="F412" s="14">
        <f>VLOOKUP(B412,home!$B$2:$E$405,3,FALSE)</f>
        <v>1.3</v>
      </c>
      <c r="G412" s="14">
        <f>VLOOKUP(C412,away!$B$2:$E$405,4,FALSE)</f>
        <v>1.41</v>
      </c>
      <c r="H412" s="14">
        <f>VLOOKUP(A412,away!$A$2:$E$405,3,FALSE)</f>
        <v>1.3248945147679301</v>
      </c>
      <c r="I412" s="14">
        <f>VLOOKUP(C412,away!$B$2:$E$405,3,FALSE)</f>
        <v>0.76</v>
      </c>
      <c r="J412" s="14">
        <f>VLOOKUP(B412,home!$B$2:$E$405,4,FALSE)</f>
        <v>1.57</v>
      </c>
      <c r="K412" s="16">
        <f t="shared" si="452"/>
        <v>2.5986835443037943</v>
      </c>
      <c r="L412" s="16">
        <f t="shared" si="453"/>
        <v>1.5808641350210944</v>
      </c>
      <c r="M412" s="17">
        <f t="shared" si="454"/>
        <v>1.5305428963223651E-2</v>
      </c>
      <c r="N412" s="17">
        <f t="shared" si="455"/>
        <v>3.9773966385239987E-2</v>
      </c>
      <c r="O412" s="17">
        <f t="shared" si="456"/>
        <v>2.4195803719073362E-2</v>
      </c>
      <c r="P412" s="17">
        <f t="shared" si="457"/>
        <v>6.2877236965960481E-2</v>
      </c>
      <c r="Q412" s="17">
        <f t="shared" si="458"/>
        <v>5.1679975968507721E-2</v>
      </c>
      <c r="R412" s="17">
        <f t="shared" si="459"/>
        <v>1.912513915874655E-2</v>
      </c>
      <c r="S412" s="17">
        <f t="shared" si="460"/>
        <v>6.457752569322385E-2</v>
      </c>
      <c r="T412" s="17">
        <f t="shared" si="461"/>
        <v>8.1699020507365896E-2</v>
      </c>
      <c r="U412" s="17">
        <f t="shared" si="462"/>
        <v>4.9700184414354774E-2</v>
      </c>
      <c r="V412" s="17">
        <f t="shared" si="463"/>
        <v>2.9477241161687897E-2</v>
      </c>
      <c r="W412" s="17">
        <f t="shared" si="464"/>
        <v>4.4766634373125516E-2</v>
      </c>
      <c r="X412" s="17">
        <f t="shared" si="465"/>
        <v>7.0769966726076647E-2</v>
      </c>
      <c r="Y412" s="17">
        <f t="shared" si="466"/>
        <v>5.5938851116945416E-2</v>
      </c>
      <c r="Z412" s="17">
        <f t="shared" si="467"/>
        <v>1.0078082191116642E-2</v>
      </c>
      <c r="AA412" s="17">
        <f t="shared" si="468"/>
        <v>2.6189746348195941E-2</v>
      </c>
      <c r="AB412" s="17">
        <f t="shared" si="469"/>
        <v>3.4029431432273598E-2</v>
      </c>
      <c r="AC412" s="17">
        <f t="shared" si="470"/>
        <v>7.568586782505958E-3</v>
      </c>
      <c r="AD412" s="17">
        <f t="shared" si="471"/>
        <v>2.9083579019826462E-2</v>
      </c>
      <c r="AE412" s="17">
        <f t="shared" si="472"/>
        <v>4.5977186990495605E-2</v>
      </c>
      <c r="AF412" s="17">
        <f t="shared" si="473"/>
        <v>3.6341842971216488E-2</v>
      </c>
      <c r="AG412" s="17">
        <f t="shared" si="474"/>
        <v>1.9150505384588196E-2</v>
      </c>
      <c r="AH412" s="17">
        <f t="shared" si="475"/>
        <v>3.9830196714327765E-3</v>
      </c>
      <c r="AI412" s="17">
        <f t="shared" si="476"/>
        <v>1.0350607676790663E-2</v>
      </c>
      <c r="AJ412" s="17">
        <f t="shared" si="477"/>
        <v>1.3448976921610213E-2</v>
      </c>
      <c r="AK412" s="17">
        <f t="shared" si="478"/>
        <v>1.1649878337969986E-2</v>
      </c>
      <c r="AL412" s="17">
        <f t="shared" si="479"/>
        <v>1.2437203184949613E-3</v>
      </c>
      <c r="AM412" s="17">
        <f t="shared" si="480"/>
        <v>1.511580364165642E-2</v>
      </c>
      <c r="AN412" s="17">
        <f t="shared" si="481"/>
        <v>2.389603184911588E-2</v>
      </c>
      <c r="AO412" s="17">
        <f t="shared" si="482"/>
        <v>1.8888189859794558E-2</v>
      </c>
      <c r="AP412" s="17">
        <f t="shared" si="483"/>
        <v>9.953220641606109E-3</v>
      </c>
      <c r="AQ412" s="17">
        <f t="shared" si="484"/>
        <v>3.9336723850666869E-3</v>
      </c>
      <c r="AR412" s="17">
        <f t="shared" si="485"/>
        <v>1.259322589530315E-3</v>
      </c>
      <c r="AS412" s="17">
        <f t="shared" si="486"/>
        <v>3.2725808903824711E-3</v>
      </c>
      <c r="AT412" s="17">
        <f t="shared" si="487"/>
        <v>4.2522010536199945E-3</v>
      </c>
      <c r="AU412" s="17">
        <f t="shared" si="488"/>
        <v>3.6833749683711781E-3</v>
      </c>
      <c r="AV412" s="17">
        <f t="shared" si="489"/>
        <v>2.3929814794516717E-3</v>
      </c>
      <c r="AW412" s="17">
        <f t="shared" si="490"/>
        <v>1.4192802903338148E-4</v>
      </c>
      <c r="AX412" s="17">
        <f t="shared" si="491"/>
        <v>6.5468650304166568E-3</v>
      </c>
      <c r="AY412" s="17">
        <f t="shared" si="492"/>
        <v>1.0349704123409478E-2</v>
      </c>
      <c r="AZ412" s="17">
        <f t="shared" si="493"/>
        <v>8.1807380283889924E-3</v>
      </c>
      <c r="BA412" s="17">
        <f t="shared" si="494"/>
        <v>4.3108784490277783E-3</v>
      </c>
      <c r="BB412" s="17">
        <f t="shared" si="495"/>
        <v>1.7037282826258444E-3</v>
      </c>
      <c r="BC412" s="17">
        <f t="shared" si="496"/>
        <v>5.3867258756485552E-4</v>
      </c>
      <c r="BD412" s="17">
        <f t="shared" si="497"/>
        <v>3.3180298603506053E-4</v>
      </c>
      <c r="BE412" s="17">
        <f t="shared" si="498"/>
        <v>8.6225095976017341E-4</v>
      </c>
      <c r="BF412" s="17">
        <f t="shared" si="499"/>
        <v>1.1203586900944583E-3</v>
      </c>
      <c r="BG412" s="17">
        <f t="shared" si="500"/>
        <v>9.7048589722207419E-4</v>
      </c>
      <c r="BH412" s="17">
        <f t="shared" si="501"/>
        <v>6.3049643277247674E-4</v>
      </c>
      <c r="BI412" s="17">
        <f t="shared" si="502"/>
        <v>3.2769214091761572E-4</v>
      </c>
      <c r="BJ412" s="18">
        <f t="shared" si="503"/>
        <v>0.57859903432206139</v>
      </c>
      <c r="BK412" s="18">
        <f t="shared" si="504"/>
        <v>0.19139944400850628</v>
      </c>
      <c r="BL412" s="18">
        <f t="shared" si="505"/>
        <v>0.2117763357686053</v>
      </c>
      <c r="BM412" s="18">
        <f t="shared" si="506"/>
        <v>0.76868756903516178</v>
      </c>
      <c r="BN412" s="18">
        <f t="shared" si="507"/>
        <v>0.21295755116075174</v>
      </c>
    </row>
    <row r="413" spans="1:66" x14ac:dyDescent="0.25">
      <c r="A413" t="s">
        <v>21</v>
      </c>
      <c r="B413" t="s">
        <v>268</v>
      </c>
      <c r="C413" t="s">
        <v>152</v>
      </c>
      <c r="D413" s="15">
        <v>44379</v>
      </c>
      <c r="E413" s="14">
        <f>VLOOKUP(A413,home!$A$2:$E$405,3,FALSE)</f>
        <v>1.41772151898734</v>
      </c>
      <c r="F413" s="14">
        <f>VLOOKUP(B413,home!$B$2:$E$405,3,FALSE)</f>
        <v>0.76</v>
      </c>
      <c r="G413" s="14">
        <f>VLOOKUP(C413,away!$B$2:$E$405,4,FALSE)</f>
        <v>1.25</v>
      </c>
      <c r="H413" s="14">
        <f>VLOOKUP(A413,away!$A$2:$E$405,3,FALSE)</f>
        <v>1.3248945147679301</v>
      </c>
      <c r="I413" s="14">
        <f>VLOOKUP(C413,away!$B$2:$E$405,3,FALSE)</f>
        <v>0.92</v>
      </c>
      <c r="J413" s="14">
        <f>VLOOKUP(B413,home!$B$2:$E$405,4,FALSE)</f>
        <v>1.38</v>
      </c>
      <c r="K413" s="16">
        <f t="shared" si="452"/>
        <v>1.346835443037973</v>
      </c>
      <c r="L413" s="16">
        <f t="shared" si="453"/>
        <v>1.6820860759493639</v>
      </c>
      <c r="M413" s="17">
        <f t="shared" si="454"/>
        <v>4.836777373297918E-2</v>
      </c>
      <c r="N413" s="17">
        <f t="shared" si="455"/>
        <v>6.5143431964417436E-2</v>
      </c>
      <c r="O413" s="17">
        <f t="shared" si="456"/>
        <v>8.1358758720913651E-2</v>
      </c>
      <c r="P413" s="17">
        <f t="shared" si="457"/>
        <v>0.10957685984690128</v>
      </c>
      <c r="Q413" s="17">
        <f t="shared" si="458"/>
        <v>4.3868741525405118E-2</v>
      </c>
      <c r="R413" s="17">
        <f t="shared" si="459"/>
        <v>6.8426217600486394E-2</v>
      </c>
      <c r="S413" s="17">
        <f t="shared" si="460"/>
        <v>6.2061406217465198E-2</v>
      </c>
      <c r="T413" s="17">
        <f t="shared" si="461"/>
        <v>7.3790999289305603E-2</v>
      </c>
      <c r="U413" s="17">
        <f t="shared" si="462"/>
        <v>9.2158855097363823E-2</v>
      </c>
      <c r="V413" s="17">
        <f t="shared" si="463"/>
        <v>1.5622187819462506E-2</v>
      </c>
      <c r="W413" s="17">
        <f t="shared" si="464"/>
        <v>1.969465864262911E-2</v>
      </c>
      <c r="X413" s="17">
        <f t="shared" si="465"/>
        <v>3.3128111073342223E-2</v>
      </c>
      <c r="Y413" s="17">
        <f t="shared" si="466"/>
        <v>2.7862167179486454E-2</v>
      </c>
      <c r="Z413" s="17">
        <f t="shared" si="467"/>
        <v>3.8366262618553144E-2</v>
      </c>
      <c r="AA413" s="17">
        <f t="shared" si="468"/>
        <v>5.1673042311570237E-2</v>
      </c>
      <c r="AB413" s="17">
        <f t="shared" si="469"/>
        <v>3.4797542417411828E-2</v>
      </c>
      <c r="AC413" s="17">
        <f t="shared" si="470"/>
        <v>2.2119974637524161E-3</v>
      </c>
      <c r="AD413" s="17">
        <f t="shared" si="471"/>
        <v>6.6313660746067545E-3</v>
      </c>
      <c r="AE413" s="17">
        <f t="shared" si="472"/>
        <v>1.1154528538619011E-2</v>
      </c>
      <c r="AF413" s="17">
        <f t="shared" si="473"/>
        <v>9.3814385692954257E-3</v>
      </c>
      <c r="AG413" s="17">
        <f t="shared" si="474"/>
        <v>5.2601290632620515E-3</v>
      </c>
      <c r="AH413" s="17">
        <f t="shared" si="475"/>
        <v>1.6133839034221199E-2</v>
      </c>
      <c r="AI413" s="17">
        <f t="shared" si="476"/>
        <v>2.1729626243558651E-2</v>
      </c>
      <c r="AJ413" s="17">
        <f t="shared" si="477"/>
        <v>1.4633115394396445E-2</v>
      </c>
      <c r="AK413" s="17">
        <f t="shared" si="478"/>
        <v>6.5694661517459061E-3</v>
      </c>
      <c r="AL413" s="17">
        <f t="shared" si="479"/>
        <v>2.0045060366467288E-4</v>
      </c>
      <c r="AM413" s="17">
        <f t="shared" si="480"/>
        <v>1.7862717730079945E-3</v>
      </c>
      <c r="AN413" s="17">
        <f t="shared" si="481"/>
        <v>3.0046628772381302E-3</v>
      </c>
      <c r="AO413" s="17">
        <f t="shared" si="482"/>
        <v>2.5270507943621068E-3</v>
      </c>
      <c r="AP413" s="17">
        <f t="shared" si="483"/>
        <v>1.4169056514710928E-3</v>
      </c>
      <c r="AQ413" s="17">
        <f t="shared" si="484"/>
        <v>5.9583931681837158E-4</v>
      </c>
      <c r="AR413" s="17">
        <f t="shared" si="485"/>
        <v>5.4277011982143616E-3</v>
      </c>
      <c r="AS413" s="17">
        <f t="shared" si="486"/>
        <v>7.3102203479747758E-3</v>
      </c>
      <c r="AT413" s="17">
        <f t="shared" si="487"/>
        <v>4.9228319305349077E-3</v>
      </c>
      <c r="AU413" s="17">
        <f t="shared" si="488"/>
        <v>2.2100815080544878E-3</v>
      </c>
      <c r="AV413" s="17">
        <f t="shared" si="489"/>
        <v>7.4415402676264919E-4</v>
      </c>
      <c r="AW413" s="17">
        <f t="shared" si="490"/>
        <v>1.2614429682761939E-5</v>
      </c>
      <c r="AX413" s="17">
        <f t="shared" si="491"/>
        <v>4.0096902246424101E-4</v>
      </c>
      <c r="AY413" s="17">
        <f t="shared" si="492"/>
        <v>6.7446440957412749E-4</v>
      </c>
      <c r="AZ413" s="17">
        <f t="shared" si="493"/>
        <v>5.6725359603402453E-4</v>
      </c>
      <c r="BA413" s="17">
        <f t="shared" si="494"/>
        <v>3.1805645847367926E-4</v>
      </c>
      <c r="BB413" s="17">
        <f t="shared" si="495"/>
        <v>1.3374958504108568E-4</v>
      </c>
      <c r="BC413" s="17">
        <f t="shared" si="496"/>
        <v>4.4995662932323103E-5</v>
      </c>
      <c r="BD413" s="17">
        <f t="shared" si="497"/>
        <v>1.5216434349883431E-3</v>
      </c>
      <c r="BE413" s="17">
        <f t="shared" si="498"/>
        <v>2.0494033099083477E-3</v>
      </c>
      <c r="BF413" s="17">
        <f t="shared" si="499"/>
        <v>1.3801045074319494E-3</v>
      </c>
      <c r="BG413" s="17">
        <f t="shared" si="500"/>
        <v>6.1959122190193775E-4</v>
      </c>
      <c r="BH413" s="17">
        <f t="shared" si="501"/>
        <v>2.0862185446318381E-4</v>
      </c>
      <c r="BI413" s="17">
        <f t="shared" si="502"/>
        <v>5.6195861556665142E-5</v>
      </c>
      <c r="BJ413" s="18">
        <f t="shared" si="503"/>
        <v>0.30738579106778635</v>
      </c>
      <c r="BK413" s="18">
        <f t="shared" si="504"/>
        <v>0.23871514009379941</v>
      </c>
      <c r="BL413" s="18">
        <f t="shared" si="505"/>
        <v>0.41393101217345962</v>
      </c>
      <c r="BM413" s="18">
        <f t="shared" si="506"/>
        <v>0.58099457258260434</v>
      </c>
      <c r="BN413" s="18">
        <f t="shared" si="507"/>
        <v>0.41674178339110307</v>
      </c>
    </row>
    <row r="414" spans="1:66" x14ac:dyDescent="0.25">
      <c r="A414" t="s">
        <v>21</v>
      </c>
      <c r="B414" t="s">
        <v>151</v>
      </c>
      <c r="C414" t="s">
        <v>23</v>
      </c>
      <c r="D414" s="15">
        <v>44379</v>
      </c>
      <c r="E414" s="14">
        <f>VLOOKUP(A414,home!$A$2:$E$405,3,FALSE)</f>
        <v>1.41772151898734</v>
      </c>
      <c r="F414" s="14">
        <f>VLOOKUP(B414,home!$B$2:$E$405,3,FALSE)</f>
        <v>0.77</v>
      </c>
      <c r="G414" s="14">
        <f>VLOOKUP(C414,away!$B$2:$E$405,4,FALSE)</f>
        <v>1.18</v>
      </c>
      <c r="H414" s="14">
        <f>VLOOKUP(A414,away!$A$2:$E$405,3,FALSE)</f>
        <v>1.3248945147679301</v>
      </c>
      <c r="I414" s="14">
        <f>VLOOKUP(C414,away!$B$2:$E$405,3,FALSE)</f>
        <v>1.29</v>
      </c>
      <c r="J414" s="14">
        <f>VLOOKUP(B414,home!$B$2:$E$405,4,FALSE)</f>
        <v>1.85</v>
      </c>
      <c r="K414" s="16">
        <f t="shared" si="452"/>
        <v>1.2881417721518971</v>
      </c>
      <c r="L414" s="16">
        <f t="shared" si="453"/>
        <v>3.1618607594936656</v>
      </c>
      <c r="M414" s="17">
        <f t="shared" si="454"/>
        <v>1.1678537404440621E-2</v>
      </c>
      <c r="N414" s="17">
        <f t="shared" si="455"/>
        <v>1.5043611868298359E-2</v>
      </c>
      <c r="O414" s="17">
        <f t="shared" si="456"/>
        <v>3.692590914737981E-2</v>
      </c>
      <c r="P414" s="17">
        <f t="shared" si="457"/>
        <v>4.7565806047425774E-2</v>
      </c>
      <c r="Q414" s="17">
        <f t="shared" si="458"/>
        <v>9.6891524257975807E-3</v>
      </c>
      <c r="R414" s="17">
        <f t="shared" si="459"/>
        <v>5.8377291570864201E-2</v>
      </c>
      <c r="S414" s="17">
        <f t="shared" si="460"/>
        <v>4.8432989221771812E-2</v>
      </c>
      <c r="T414" s="17">
        <f t="shared" si="461"/>
        <v>3.0635750847882236E-2</v>
      </c>
      <c r="U414" s="17">
        <f t="shared" si="462"/>
        <v>7.5198227817521016E-2</v>
      </c>
      <c r="V414" s="17">
        <f t="shared" si="463"/>
        <v>2.1918214316649757E-2</v>
      </c>
      <c r="W414" s="17">
        <f t="shared" si="464"/>
        <v>4.1603339921389166E-3</v>
      </c>
      <c r="X414" s="17">
        <f t="shared" si="465"/>
        <v>1.315439679613167E-2</v>
      </c>
      <c r="Y414" s="17">
        <f t="shared" si="466"/>
        <v>2.0796185522248958E-2</v>
      </c>
      <c r="Z414" s="17">
        <f t="shared" si="467"/>
        <v>6.1526955821145292E-2</v>
      </c>
      <c r="AA414" s="17">
        <f t="shared" si="468"/>
        <v>7.9255441906561572E-2</v>
      </c>
      <c r="AB414" s="17">
        <f t="shared" si="469"/>
        <v>5.1046122695099984E-2</v>
      </c>
      <c r="AC414" s="17">
        <f t="shared" si="470"/>
        <v>5.5794525835446947E-3</v>
      </c>
      <c r="AD414" s="17">
        <f t="shared" si="471"/>
        <v>1.3397750003444004E-3</v>
      </c>
      <c r="AE414" s="17">
        <f t="shared" si="472"/>
        <v>4.2361820001395722E-3</v>
      </c>
      <c r="AF414" s="17">
        <f t="shared" si="473"/>
        <v>6.6971088181573511E-3</v>
      </c>
      <c r="AG414" s="17">
        <f t="shared" si="474"/>
        <v>7.0584418580635763E-3</v>
      </c>
      <c r="AH414" s="17">
        <f t="shared" si="475"/>
        <v>4.8634916815494915E-2</v>
      </c>
      <c r="AI414" s="17">
        <f t="shared" si="476"/>
        <v>6.2648667935171723E-2</v>
      </c>
      <c r="AJ414" s="17">
        <f t="shared" si="477"/>
        <v>4.0350183068483918E-2</v>
      </c>
      <c r="AK414" s="17">
        <f t="shared" si="478"/>
        <v>1.7325585441496785E-2</v>
      </c>
      <c r="AL414" s="17">
        <f t="shared" si="479"/>
        <v>9.0898765915253669E-4</v>
      </c>
      <c r="AM414" s="17">
        <f t="shared" si="480"/>
        <v>3.4516402864568903E-4</v>
      </c>
      <c r="AN414" s="17">
        <f t="shared" si="481"/>
        <v>1.0913605977635518E-3</v>
      </c>
      <c r="AO414" s="17">
        <f t="shared" si="482"/>
        <v>1.7253651242630621E-3</v>
      </c>
      <c r="AP414" s="17">
        <f t="shared" si="483"/>
        <v>1.8184547607354297E-3</v>
      </c>
      <c r="AQ414" s="17">
        <f t="shared" si="484"/>
        <v>1.4374251877209494E-3</v>
      </c>
      <c r="AR414" s="17">
        <f t="shared" si="485"/>
        <v>3.0755367004030382E-2</v>
      </c>
      <c r="AS414" s="17">
        <f t="shared" si="486"/>
        <v>3.961727295575368E-2</v>
      </c>
      <c r="AT414" s="17">
        <f t="shared" si="487"/>
        <v>2.5516332096524992E-2</v>
      </c>
      <c r="AU414" s="17">
        <f t="shared" si="488"/>
        <v>1.0956217748544678E-2</v>
      </c>
      <c r="AV414" s="17">
        <f t="shared" si="489"/>
        <v>3.528290436673103E-3</v>
      </c>
      <c r="AW414" s="17">
        <f t="shared" si="490"/>
        <v>1.0283995807726749E-4</v>
      </c>
      <c r="AX414" s="17">
        <f t="shared" si="491"/>
        <v>7.4103367257124199E-5</v>
      </c>
      <c r="AY414" s="17">
        <f t="shared" si="492"/>
        <v>2.3430452907664877E-4</v>
      </c>
      <c r="AZ414" s="17">
        <f t="shared" si="493"/>
        <v>3.7041914812954913E-4</v>
      </c>
      <c r="BA414" s="17">
        <f t="shared" si="494"/>
        <v>3.9040458967863102E-4</v>
      </c>
      <c r="BB414" s="17">
        <f t="shared" si="495"/>
        <v>3.0860123810777225E-4</v>
      </c>
      <c r="BC414" s="17">
        <f t="shared" si="496"/>
        <v>1.9515082902082519E-4</v>
      </c>
      <c r="BD414" s="17">
        <f t="shared" si="497"/>
        <v>1.6207364678978327E-2</v>
      </c>
      <c r="BE414" s="17">
        <f t="shared" si="498"/>
        <v>2.0877383459491205E-2</v>
      </c>
      <c r="BF414" s="17">
        <f t="shared" si="499"/>
        <v>1.3446514863701855E-2</v>
      </c>
      <c r="BG414" s="17">
        <f t="shared" si="500"/>
        <v>5.7736724952652443E-3</v>
      </c>
      <c r="BH414" s="17">
        <f t="shared" si="501"/>
        <v>1.8593271799689096E-3</v>
      </c>
      <c r="BI414" s="17">
        <f t="shared" si="502"/>
        <v>4.7901540172306828E-4</v>
      </c>
      <c r="BJ414" s="18">
        <f t="shared" si="503"/>
        <v>0.12080169252960188</v>
      </c>
      <c r="BK414" s="18">
        <f t="shared" si="504"/>
        <v>0.13631829176206187</v>
      </c>
      <c r="BL414" s="18">
        <f t="shared" si="505"/>
        <v>0.63877910471872945</v>
      </c>
      <c r="BM414" s="18">
        <f t="shared" si="506"/>
        <v>0.77801427179633253</v>
      </c>
      <c r="BN414" s="18">
        <f t="shared" si="507"/>
        <v>0.17928030846420634</v>
      </c>
    </row>
    <row r="415" spans="1:66" x14ac:dyDescent="0.25">
      <c r="A415" t="s">
        <v>21</v>
      </c>
      <c r="B415" t="s">
        <v>271</v>
      </c>
      <c r="C415" t="s">
        <v>275</v>
      </c>
      <c r="D415" s="15">
        <v>44379</v>
      </c>
      <c r="E415" s="14">
        <f>VLOOKUP(A415,home!$A$2:$E$405,3,FALSE)</f>
        <v>1.41772151898734</v>
      </c>
      <c r="F415" s="14">
        <f>VLOOKUP(B415,home!$B$2:$E$405,3,FALSE)</f>
        <v>0.65</v>
      </c>
      <c r="G415" s="14">
        <f>VLOOKUP(C415,away!$B$2:$E$405,4,FALSE)</f>
        <v>0.65</v>
      </c>
      <c r="H415" s="14">
        <f>VLOOKUP(A415,away!$A$2:$E$405,3,FALSE)</f>
        <v>1.3248945147679301</v>
      </c>
      <c r="I415" s="14">
        <f>VLOOKUP(C415,away!$B$2:$E$405,3,FALSE)</f>
        <v>0.76</v>
      </c>
      <c r="J415" s="14">
        <f>VLOOKUP(B415,home!$B$2:$E$405,4,FALSE)</f>
        <v>1.07</v>
      </c>
      <c r="K415" s="16">
        <f t="shared" si="452"/>
        <v>0.59898734177215118</v>
      </c>
      <c r="L415" s="16">
        <f t="shared" si="453"/>
        <v>1.077404219409281</v>
      </c>
      <c r="M415" s="17">
        <f t="shared" si="454"/>
        <v>0.18704770996209361</v>
      </c>
      <c r="N415" s="17">
        <f t="shared" si="455"/>
        <v>0.11203921057476278</v>
      </c>
      <c r="O415" s="17">
        <f t="shared" si="456"/>
        <v>0.20152599194400306</v>
      </c>
      <c r="P415" s="17">
        <f t="shared" si="457"/>
        <v>0.12071151821253434</v>
      </c>
      <c r="Q415" s="17">
        <f t="shared" si="458"/>
        <v>3.3555034458213714E-2</v>
      </c>
      <c r="R415" s="17">
        <f t="shared" si="459"/>
        <v>0.10856247702055481</v>
      </c>
      <c r="S415" s="17">
        <f t="shared" si="460"/>
        <v>1.9475339516490157E-2</v>
      </c>
      <c r="T415" s="17">
        <f t="shared" si="461"/>
        <v>3.6152335707703272E-2</v>
      </c>
      <c r="U415" s="17">
        <f t="shared" si="462"/>
        <v>6.5027549526742376E-2</v>
      </c>
      <c r="V415" s="17">
        <f t="shared" si="463"/>
        <v>1.3964932626111014E-3</v>
      </c>
      <c r="W415" s="17">
        <f t="shared" si="464"/>
        <v>6.6996802977327902E-3</v>
      </c>
      <c r="X415" s="17">
        <f t="shared" si="465"/>
        <v>7.2182638214705356E-3</v>
      </c>
      <c r="Y415" s="17">
        <f t="shared" si="466"/>
        <v>3.8884939490308576E-3</v>
      </c>
      <c r="Z415" s="17">
        <f t="shared" si="467"/>
        <v>3.8988556937156298E-2</v>
      </c>
      <c r="AA415" s="17">
        <f t="shared" si="468"/>
        <v>2.3353652079319415E-2</v>
      </c>
      <c r="AB415" s="17">
        <f t="shared" si="469"/>
        <v>6.9942709898316024E-3</v>
      </c>
      <c r="AC415" s="17">
        <f t="shared" si="470"/>
        <v>5.6326812935027301E-5</v>
      </c>
      <c r="AD415" s="17">
        <f t="shared" si="471"/>
        <v>1.0032559230655545E-3</v>
      </c>
      <c r="AE415" s="17">
        <f t="shared" si="472"/>
        <v>1.0809121646581815E-3</v>
      </c>
      <c r="AF415" s="17">
        <f t="shared" si="473"/>
        <v>5.8228966350677203E-4</v>
      </c>
      <c r="AG415" s="17">
        <f t="shared" si="474"/>
        <v>2.0912044679353558E-4</v>
      </c>
      <c r="AH415" s="17">
        <f t="shared" si="475"/>
        <v>1.0501608938192795E-2</v>
      </c>
      <c r="AI415" s="17">
        <f t="shared" si="476"/>
        <v>6.2903308222187655E-3</v>
      </c>
      <c r="AJ415" s="17">
        <f t="shared" si="477"/>
        <v>1.8839142690341237E-3</v>
      </c>
      <c r="AK415" s="17">
        <f t="shared" si="478"/>
        <v>3.7614693337845834E-4</v>
      </c>
      <c r="AL415" s="17">
        <f t="shared" si="479"/>
        <v>1.4540237048266432E-6</v>
      </c>
      <c r="AM415" s="17">
        <f t="shared" si="480"/>
        <v>1.2018751969484053E-4</v>
      </c>
      <c r="AN415" s="17">
        <f t="shared" si="481"/>
        <v>1.2949054083955723E-4</v>
      </c>
      <c r="AO415" s="17">
        <f t="shared" si="482"/>
        <v>6.9756827537064374E-5</v>
      </c>
      <c r="AP415" s="17">
        <f t="shared" si="483"/>
        <v>2.5052100107012899E-5</v>
      </c>
      <c r="AQ415" s="17">
        <f t="shared" si="484"/>
        <v>6.7478095900898484E-6</v>
      </c>
      <c r="AR415" s="17">
        <f t="shared" si="485"/>
        <v>2.262895556119028E-3</v>
      </c>
      <c r="AS415" s="17">
        <f t="shared" si="486"/>
        <v>1.3554457938677502E-3</v>
      </c>
      <c r="AT415" s="17">
        <f t="shared" si="487"/>
        <v>4.0594743649254337E-4</v>
      </c>
      <c r="AU415" s="17">
        <f t="shared" si="488"/>
        <v>8.1052458627962575E-5</v>
      </c>
      <c r="AV415" s="17">
        <f t="shared" si="489"/>
        <v>1.213734918441514E-5</v>
      </c>
      <c r="AW415" s="17">
        <f t="shared" si="490"/>
        <v>2.6065454542499037E-8</v>
      </c>
      <c r="AX415" s="17">
        <f t="shared" si="491"/>
        <v>1.1998467156033423E-5</v>
      </c>
      <c r="AY415" s="17">
        <f t="shared" si="492"/>
        <v>1.2927199140354086E-5</v>
      </c>
      <c r="AZ415" s="17">
        <f t="shared" si="493"/>
        <v>6.96390944948076E-6</v>
      </c>
      <c r="BA415" s="17">
        <f t="shared" si="494"/>
        <v>2.5009818081515786E-6</v>
      </c>
      <c r="BB415" s="17">
        <f t="shared" si="495"/>
        <v>6.7364208819209076E-7</v>
      </c>
      <c r="BC415" s="17">
        <f t="shared" si="496"/>
        <v>1.4515696563796757E-7</v>
      </c>
      <c r="BD415" s="17">
        <f t="shared" si="497"/>
        <v>4.0634220337419191E-4</v>
      </c>
      <c r="BE415" s="17">
        <f t="shared" si="498"/>
        <v>2.4339383624894607E-4</v>
      </c>
      <c r="BF415" s="17">
        <f t="shared" si="499"/>
        <v>7.289491348924121E-5</v>
      </c>
      <c r="BG415" s="17">
        <f t="shared" si="500"/>
        <v>1.4554376819877174E-5</v>
      </c>
      <c r="BH415" s="17">
        <f t="shared" si="501"/>
        <v>2.1794718706221108E-6</v>
      </c>
      <c r="BI415" s="17">
        <f t="shared" si="502"/>
        <v>2.6109521245022329E-7</v>
      </c>
      <c r="BJ415" s="18">
        <f t="shared" si="503"/>
        <v>0.20281504116131438</v>
      </c>
      <c r="BK415" s="18">
        <f t="shared" si="504"/>
        <v>0.32870176898950948</v>
      </c>
      <c r="BL415" s="18">
        <f t="shared" si="505"/>
        <v>0.4293730470145824</v>
      </c>
      <c r="BM415" s="18">
        <f t="shared" si="506"/>
        <v>0.23642357079671442</v>
      </c>
      <c r="BN415" s="18">
        <f t="shared" si="507"/>
        <v>0.76344194217216221</v>
      </c>
    </row>
    <row r="416" spans="1:66" x14ac:dyDescent="0.25">
      <c r="A416" t="s">
        <v>21</v>
      </c>
      <c r="B416" t="s">
        <v>266</v>
      </c>
      <c r="C416" t="s">
        <v>272</v>
      </c>
      <c r="D416" s="15">
        <v>44379</v>
      </c>
      <c r="E416" s="14">
        <f>VLOOKUP(A416,home!$A$2:$E$405,3,FALSE)</f>
        <v>1.41772151898734</v>
      </c>
      <c r="F416" s="14">
        <f>VLOOKUP(B416,home!$B$2:$E$405,3,FALSE)</f>
        <v>0.71</v>
      </c>
      <c r="G416" s="14">
        <f>VLOOKUP(C416,away!$B$2:$E$405,4,FALSE)</f>
        <v>0.47</v>
      </c>
      <c r="H416" s="14">
        <f>VLOOKUP(A416,away!$A$2:$E$405,3,FALSE)</f>
        <v>1.3248945147679301</v>
      </c>
      <c r="I416" s="14">
        <f>VLOOKUP(C416,away!$B$2:$E$405,3,FALSE)</f>
        <v>1.23</v>
      </c>
      <c r="J416" s="14">
        <f>VLOOKUP(B416,home!$B$2:$E$405,4,FALSE)</f>
        <v>1.2</v>
      </c>
      <c r="K416" s="16">
        <f t="shared" ref="K416:K454" si="508">E416*F416*G416</f>
        <v>0.47309367088607535</v>
      </c>
      <c r="L416" s="16">
        <f t="shared" ref="L416:L454" si="509">H416*I416*J416</f>
        <v>1.9555443037974647</v>
      </c>
      <c r="M416" s="17">
        <f t="shared" si="454"/>
        <v>8.8156822673351926E-2</v>
      </c>
      <c r="N416" s="17">
        <f t="shared" si="455"/>
        <v>4.1706434852188855E-2</v>
      </c>
      <c r="O416" s="17">
        <f t="shared" si="456"/>
        <v>0.17239457241975656</v>
      </c>
      <c r="P416" s="17">
        <f t="shared" si="457"/>
        <v>8.1558781106897987E-2</v>
      </c>
      <c r="Q416" s="17">
        <f t="shared" si="458"/>
        <v>9.8655251818964874E-3</v>
      </c>
      <c r="R416" s="17">
        <f t="shared" si="459"/>
        <v>0.16856261205052725</v>
      </c>
      <c r="S416" s="17">
        <f t="shared" si="460"/>
        <v>1.8863641445795946E-2</v>
      </c>
      <c r="T416" s="17">
        <f t="shared" si="461"/>
        <v>1.9292471573428126E-2</v>
      </c>
      <c r="U416" s="17">
        <f t="shared" si="462"/>
        <v>7.9745904909129334E-2</v>
      </c>
      <c r="V416" s="17">
        <f t="shared" si="463"/>
        <v>1.939089349716494E-3</v>
      </c>
      <c r="W416" s="17">
        <f t="shared" si="464"/>
        <v>1.5557725078408091E-3</v>
      </c>
      <c r="X416" s="17">
        <f t="shared" si="465"/>
        <v>3.0423820657127908E-3</v>
      </c>
      <c r="Y416" s="17">
        <f t="shared" si="466"/>
        <v>2.9747564592901067E-3</v>
      </c>
      <c r="Z416" s="17">
        <f t="shared" si="467"/>
        <v>0.10987721860954347</v>
      </c>
      <c r="AA416" s="17">
        <f t="shared" si="468"/>
        <v>5.1982216698740709E-2</v>
      </c>
      <c r="AB416" s="17">
        <f t="shared" si="469"/>
        <v>1.2296228859401343E-2</v>
      </c>
      <c r="AC416" s="17">
        <f t="shared" si="470"/>
        <v>1.1212246470576505E-4</v>
      </c>
      <c r="AD416" s="17">
        <f t="shared" si="471"/>
        <v>1.840065316995109E-4</v>
      </c>
      <c r="AE416" s="17">
        <f t="shared" si="472"/>
        <v>3.5983292492650619E-4</v>
      </c>
      <c r="AF416" s="17">
        <f t="shared" si="473"/>
        <v>3.5183461332940504E-4</v>
      </c>
      <c r="AG416" s="17">
        <f t="shared" si="474"/>
        <v>2.2934272465836714E-4</v>
      </c>
      <c r="AH416" s="17">
        <f t="shared" si="475"/>
        <v>5.3717442242250377E-2</v>
      </c>
      <c r="AI416" s="17">
        <f t="shared" si="476"/>
        <v>2.541338194099696E-2</v>
      </c>
      <c r="AJ416" s="17">
        <f t="shared" si="477"/>
        <v>6.011455076048073E-3</v>
      </c>
      <c r="AK416" s="17">
        <f t="shared" si="478"/>
        <v>9.4799378309810486E-4</v>
      </c>
      <c r="AL416" s="17">
        <f t="shared" si="479"/>
        <v>4.1492291935188428E-6</v>
      </c>
      <c r="AM416" s="17">
        <f t="shared" si="480"/>
        <v>1.7410465109747324E-5</v>
      </c>
      <c r="AN416" s="17">
        <f t="shared" si="481"/>
        <v>3.4046935871830884E-5</v>
      </c>
      <c r="AO416" s="17">
        <f t="shared" si="482"/>
        <v>3.3290145752958234E-5</v>
      </c>
      <c r="AP416" s="17">
        <f t="shared" si="483"/>
        <v>2.1700118299928277E-5</v>
      </c>
      <c r="AQ416" s="17">
        <f t="shared" si="484"/>
        <v>1.0608885683288964E-5</v>
      </c>
      <c r="AR416" s="17">
        <f t="shared" si="485"/>
        <v>2.1009367638280409E-2</v>
      </c>
      <c r="AS416" s="17">
        <f t="shared" si="486"/>
        <v>9.9393988589891943E-3</v>
      </c>
      <c r="AT416" s="17">
        <f t="shared" si="487"/>
        <v>2.351133346300033E-3</v>
      </c>
      <c r="AU416" s="17">
        <f t="shared" si="488"/>
        <v>3.7076876851458172E-4</v>
      </c>
      <c r="AV416" s="17">
        <f t="shared" si="489"/>
        <v>4.3852089436618233E-5</v>
      </c>
      <c r="AW416" s="17">
        <f t="shared" si="490"/>
        <v>1.066300767246381E-7</v>
      </c>
      <c r="AX416" s="17">
        <f t="shared" si="491"/>
        <v>1.3727968084340496E-6</v>
      </c>
      <c r="AY416" s="17">
        <f t="shared" si="492"/>
        <v>2.6845649790045454E-6</v>
      </c>
      <c r="AZ416" s="17">
        <f t="shared" si="493"/>
        <v>2.6248928764332502E-6</v>
      </c>
      <c r="BA416" s="17">
        <f t="shared" si="494"/>
        <v>1.7110314375291946E-6</v>
      </c>
      <c r="BB416" s="17">
        <f t="shared" si="495"/>
        <v>8.3649944531965102E-7</v>
      </c>
      <c r="BC416" s="17">
        <f t="shared" si="496"/>
        <v>3.2716234508491654E-7</v>
      </c>
      <c r="BD416" s="17">
        <f t="shared" si="497"/>
        <v>6.8474582019043368E-3</v>
      </c>
      <c r="BE416" s="17">
        <f t="shared" si="498"/>
        <v>3.2394891369778877E-3</v>
      </c>
      <c r="BF416" s="17">
        <f t="shared" si="499"/>
        <v>7.6629090380421646E-4</v>
      </c>
      <c r="BG416" s="17">
        <f t="shared" si="500"/>
        <v>1.2084245888244843E-4</v>
      </c>
      <c r="BH416" s="17">
        <f t="shared" si="501"/>
        <v>1.4292450617899284E-5</v>
      </c>
      <c r="BI416" s="17">
        <f t="shared" si="502"/>
        <v>1.3523335857559859E-6</v>
      </c>
      <c r="BJ416" s="18">
        <f t="shared" si="503"/>
        <v>7.9688972933580543E-2</v>
      </c>
      <c r="BK416" s="18">
        <f t="shared" si="504"/>
        <v>0.19063729083464062</v>
      </c>
      <c r="BL416" s="18">
        <f t="shared" si="505"/>
        <v>0.61577605416724202</v>
      </c>
      <c r="BM416" s="18">
        <f t="shared" si="506"/>
        <v>0.43373221032548559</v>
      </c>
      <c r="BN416" s="18">
        <f t="shared" si="507"/>
        <v>0.56224474828461912</v>
      </c>
    </row>
    <row r="417" spans="1:66" x14ac:dyDescent="0.25">
      <c r="A417" t="s">
        <v>21</v>
      </c>
      <c r="B417" t="s">
        <v>150</v>
      </c>
      <c r="C417" t="s">
        <v>153</v>
      </c>
      <c r="D417" s="15">
        <v>44379</v>
      </c>
      <c r="E417" s="14">
        <f>VLOOKUP(A417,home!$A$2:$E$405,3,FALSE)</f>
        <v>1.41772151898734</v>
      </c>
      <c r="F417" s="14">
        <f>VLOOKUP(B417,home!$B$2:$E$405,3,FALSE)</f>
        <v>0.96</v>
      </c>
      <c r="G417" s="14">
        <f>VLOOKUP(C417,away!$B$2:$E$405,4,FALSE)</f>
        <v>0.53</v>
      </c>
      <c r="H417" s="14">
        <f>VLOOKUP(A417,away!$A$2:$E$405,3,FALSE)</f>
        <v>1.3248945147679301</v>
      </c>
      <c r="I417" s="14">
        <f>VLOOKUP(C417,away!$B$2:$E$405,3,FALSE)</f>
        <v>1.35</v>
      </c>
      <c r="J417" s="14">
        <f>VLOOKUP(B417,home!$B$2:$E$405,4,FALSE)</f>
        <v>0.96</v>
      </c>
      <c r="K417" s="16">
        <f t="shared" si="508"/>
        <v>0.72133670886075862</v>
      </c>
      <c r="L417" s="16">
        <f t="shared" si="509"/>
        <v>1.7170632911392374</v>
      </c>
      <c r="M417" s="17">
        <f t="shared" si="454"/>
        <v>8.7300420449736293E-2</v>
      </c>
      <c r="N417" s="17">
        <f t="shared" si="455"/>
        <v>6.2972997969373251E-2</v>
      </c>
      <c r="O417" s="17">
        <f t="shared" si="456"/>
        <v>0.14990034725526341</v>
      </c>
      <c r="P417" s="17">
        <f t="shared" si="457"/>
        <v>0.10812862314619655</v>
      </c>
      <c r="Q417" s="17">
        <f t="shared" si="458"/>
        <v>2.2712367551161464E-2</v>
      </c>
      <c r="R417" s="17">
        <f t="shared" si="459"/>
        <v>0.12869419180051858</v>
      </c>
      <c r="S417" s="17">
        <f t="shared" si="460"/>
        <v>3.3481508689364815E-2</v>
      </c>
      <c r="T417" s="17">
        <f t="shared" si="461"/>
        <v>3.8998572576961328E-2</v>
      </c>
      <c r="U417" s="17">
        <f t="shared" si="462"/>
        <v>9.2831844762881296E-2</v>
      </c>
      <c r="V417" s="17">
        <f t="shared" si="463"/>
        <v>4.6077281399716187E-3</v>
      </c>
      <c r="W417" s="17">
        <f t="shared" si="464"/>
        <v>5.461088153263567E-3</v>
      </c>
      <c r="X417" s="17">
        <f t="shared" si="465"/>
        <v>9.3770339976442414E-3</v>
      </c>
      <c r="Y417" s="17">
        <f t="shared" si="466"/>
        <v>8.0504804285597715E-3</v>
      </c>
      <c r="Z417" s="17">
        <f t="shared" si="467"/>
        <v>7.3658690841167551E-2</v>
      </c>
      <c r="AA417" s="17">
        <f t="shared" si="468"/>
        <v>5.3132717630359906E-2</v>
      </c>
      <c r="AB417" s="17">
        <f t="shared" si="469"/>
        <v>1.9163289834155908E-2</v>
      </c>
      <c r="AC417" s="17">
        <f t="shared" si="470"/>
        <v>3.5669022056283606E-4</v>
      </c>
      <c r="AD417" s="17">
        <f t="shared" si="471"/>
        <v>9.8482083881840468E-4</v>
      </c>
      <c r="AE417" s="17">
        <f t="shared" si="472"/>
        <v>1.6909997106840345E-3</v>
      </c>
      <c r="AF417" s="17">
        <f t="shared" si="473"/>
        <v>1.4517767642713134E-3</v>
      </c>
      <c r="AG417" s="17">
        <f t="shared" si="474"/>
        <v>8.3093086295305799E-4</v>
      </c>
      <c r="AH417" s="17">
        <f t="shared" si="475"/>
        <v>3.161915852918569E-2</v>
      </c>
      <c r="AI417" s="17">
        <f t="shared" si="476"/>
        <v>2.2808059750389388E-2</v>
      </c>
      <c r="AJ417" s="17">
        <f t="shared" si="477"/>
        <v>8.2261453779227077E-3</v>
      </c>
      <c r="AK417" s="17">
        <f t="shared" si="478"/>
        <v>1.9779402111736359E-3</v>
      </c>
      <c r="AL417" s="17">
        <f t="shared" si="479"/>
        <v>1.7671586111720333E-5</v>
      </c>
      <c r="AM417" s="17">
        <f t="shared" si="480"/>
        <v>1.4207748453815195E-4</v>
      </c>
      <c r="AN417" s="17">
        <f t="shared" si="481"/>
        <v>2.4395603319786333E-4</v>
      </c>
      <c r="AO417" s="17">
        <f t="shared" si="482"/>
        <v>2.0944397462799815E-4</v>
      </c>
      <c r="AP417" s="17">
        <f t="shared" si="483"/>
        <v>1.198761867946778E-4</v>
      </c>
      <c r="AQ417" s="17">
        <f t="shared" si="484"/>
        <v>5.1458749956722857E-5</v>
      </c>
      <c r="AR417" s="17">
        <f t="shared" si="485"/>
        <v>1.0858419281435376E-2</v>
      </c>
      <c r="AS417" s="17">
        <f t="shared" si="486"/>
        <v>7.8325764279007972E-3</v>
      </c>
      <c r="AT417" s="17">
        <f t="shared" si="487"/>
        <v>2.8249624512011583E-3</v>
      </c>
      <c r="AU417" s="17">
        <f t="shared" si="488"/>
        <v>6.7924970573488843E-4</v>
      </c>
      <c r="AV417" s="17">
        <f t="shared" si="489"/>
        <v>1.2249193680736079E-4</v>
      </c>
      <c r="AW417" s="17">
        <f t="shared" si="490"/>
        <v>6.0799130469567054E-7</v>
      </c>
      <c r="AX417" s="17">
        <f t="shared" si="491"/>
        <v>1.7080950849994308E-5</v>
      </c>
      <c r="AY417" s="17">
        <f t="shared" si="492"/>
        <v>2.9329073682278784E-5</v>
      </c>
      <c r="AZ417" s="17">
        <f t="shared" si="493"/>
        <v>2.5179937891479402E-5</v>
      </c>
      <c r="BA417" s="17">
        <f t="shared" si="494"/>
        <v>1.4411849008875069E-5</v>
      </c>
      <c r="BB417" s="17">
        <f t="shared" si="495"/>
        <v>6.1865142226451953E-6</v>
      </c>
      <c r="BC417" s="17">
        <f t="shared" si="496"/>
        <v>2.1245272943629725E-6</v>
      </c>
      <c r="BD417" s="17">
        <f t="shared" si="497"/>
        <v>3.1074321913251955E-3</v>
      </c>
      <c r="BE417" s="17">
        <f t="shared" si="498"/>
        <v>2.2415049098984917E-3</v>
      </c>
      <c r="BF417" s="17">
        <f t="shared" si="499"/>
        <v>8.0843988730070447E-4</v>
      </c>
      <c r="BG417" s="17">
        <f t="shared" si="500"/>
        <v>1.9438578920575095E-4</v>
      </c>
      <c r="BH417" s="17">
        <f t="shared" si="501"/>
        <v>3.505440135874439E-5</v>
      </c>
      <c r="BI417" s="17">
        <f t="shared" si="502"/>
        <v>5.0572053014401574E-6</v>
      </c>
      <c r="BJ417" s="18">
        <f t="shared" si="503"/>
        <v>0.15339219413575544</v>
      </c>
      <c r="BK417" s="18">
        <f t="shared" si="504"/>
        <v>0.23392197130562609</v>
      </c>
      <c r="BL417" s="18">
        <f t="shared" si="505"/>
        <v>0.53706326933932025</v>
      </c>
      <c r="BM417" s="18">
        <f t="shared" si="506"/>
        <v>0.43829845636724257</v>
      </c>
      <c r="BN417" s="18">
        <f t="shared" si="507"/>
        <v>0.55970894817224948</v>
      </c>
    </row>
    <row r="418" spans="1:66" x14ac:dyDescent="0.25">
      <c r="A418" t="s">
        <v>175</v>
      </c>
      <c r="B418" t="s">
        <v>279</v>
      </c>
      <c r="C418" t="s">
        <v>179</v>
      </c>
      <c r="D418" s="15">
        <v>44379</v>
      </c>
      <c r="E418" s="14">
        <f>VLOOKUP(A418,home!$A$2:$E$405,3,FALSE)</f>
        <v>1.18055555555556</v>
      </c>
      <c r="F418" s="14">
        <f>VLOOKUP(B418,home!$B$2:$E$405,3,FALSE)</f>
        <v>1.85</v>
      </c>
      <c r="G418" s="14">
        <f>VLOOKUP(C418,away!$B$2:$E$405,4,FALSE)</f>
        <v>0.77</v>
      </c>
      <c r="H418" s="14">
        <f>VLOOKUP(A418,away!$A$2:$E$405,3,FALSE)</f>
        <v>1.1041666666666701</v>
      </c>
      <c r="I418" s="14">
        <f>VLOOKUP(C418,away!$B$2:$E$405,3,FALSE)</f>
        <v>0.85</v>
      </c>
      <c r="J418" s="14">
        <f>VLOOKUP(B418,home!$B$2:$E$405,4,FALSE)</f>
        <v>0.74</v>
      </c>
      <c r="K418" s="16">
        <f t="shared" si="508"/>
        <v>1.6817013888888954</v>
      </c>
      <c r="L418" s="16">
        <f t="shared" si="509"/>
        <v>0.69452083333333536</v>
      </c>
      <c r="M418" s="17">
        <f t="shared" si="454"/>
        <v>9.2900874280450435E-2</v>
      </c>
      <c r="N418" s="17">
        <f t="shared" si="455"/>
        <v>0.15623152930642614</v>
      </c>
      <c r="O418" s="17">
        <f t="shared" si="456"/>
        <v>6.4521592622653862E-2</v>
      </c>
      <c r="P418" s="17">
        <f t="shared" si="457"/>
        <v>0.1085060519268405</v>
      </c>
      <c r="Q418" s="17">
        <f t="shared" si="458"/>
        <v>0.13136738991142655</v>
      </c>
      <c r="R418" s="17">
        <f t="shared" si="459"/>
        <v>2.240579513813977E-2</v>
      </c>
      <c r="S418" s="17">
        <f t="shared" si="460"/>
        <v>3.168313375934443E-2</v>
      </c>
      <c r="T418" s="17">
        <f t="shared" si="461"/>
        <v>9.1237389114109155E-2</v>
      </c>
      <c r="U418" s="17">
        <f t="shared" si="462"/>
        <v>3.7679856802969709E-2</v>
      </c>
      <c r="V418" s="17">
        <f t="shared" si="463"/>
        <v>4.1116844922953347E-3</v>
      </c>
      <c r="W418" s="17">
        <f t="shared" si="464"/>
        <v>7.3640240689584996E-2</v>
      </c>
      <c r="X418" s="17">
        <f t="shared" si="465"/>
        <v>5.1144681330597963E-2</v>
      </c>
      <c r="Y418" s="17">
        <f t="shared" si="466"/>
        <v>1.7760523349147385E-2</v>
      </c>
      <c r="Z418" s="17">
        <f t="shared" si="467"/>
        <v>5.1870971702789427E-3</v>
      </c>
      <c r="AA418" s="17">
        <f t="shared" si="468"/>
        <v>8.7231485155597564E-3</v>
      </c>
      <c r="AB418" s="17">
        <f t="shared" si="469"/>
        <v>7.3348654870504758E-3</v>
      </c>
      <c r="AC418" s="17">
        <f t="shared" si="470"/>
        <v>3.0014696745544133E-4</v>
      </c>
      <c r="AD418" s="17">
        <f t="shared" si="471"/>
        <v>3.0960223761446925E-2</v>
      </c>
      <c r="AE418" s="17">
        <f t="shared" si="472"/>
        <v>2.150252040698665E-2</v>
      </c>
      <c r="AF418" s="17">
        <f t="shared" si="473"/>
        <v>7.4669741959137075E-3</v>
      </c>
      <c r="AG418" s="17">
        <f t="shared" si="474"/>
        <v>1.7286563803415001E-3</v>
      </c>
      <c r="AH418" s="17">
        <f t="shared" si="475"/>
        <v>9.0063676232077889E-4</v>
      </c>
      <c r="AI418" s="17">
        <f t="shared" si="476"/>
        <v>1.5146020940792519E-3</v>
      </c>
      <c r="AJ418" s="17">
        <f t="shared" si="477"/>
        <v>1.273554222613554E-3</v>
      </c>
      <c r="AK418" s="17">
        <f t="shared" si="478"/>
        <v>7.1391263499817669E-4</v>
      </c>
      <c r="AL418" s="17">
        <f t="shared" si="479"/>
        <v>1.4022585982598096E-5</v>
      </c>
      <c r="AM418" s="17">
        <f t="shared" si="480"/>
        <v>1.0413170259987248E-2</v>
      </c>
      <c r="AN418" s="17">
        <f t="shared" si="481"/>
        <v>7.2321636866082475E-3</v>
      </c>
      <c r="AO418" s="17">
        <f t="shared" si="482"/>
        <v>2.5114441752131234E-3</v>
      </c>
      <c r="AP418" s="17">
        <f t="shared" si="483"/>
        <v>5.8141676714638989E-4</v>
      </c>
      <c r="AQ418" s="17">
        <f t="shared" si="484"/>
        <v>1.009515144081211E-4</v>
      </c>
      <c r="AR418" s="17">
        <f t="shared" si="485"/>
        <v>1.2510219893953291E-4</v>
      </c>
      <c r="AS418" s="17">
        <f t="shared" si="486"/>
        <v>2.103845417096674E-4</v>
      </c>
      <c r="AT418" s="17">
        <f t="shared" si="487"/>
        <v>1.7690198799695075E-4</v>
      </c>
      <c r="AU418" s="17">
        <f t="shared" si="488"/>
        <v>9.9165439637226218E-5</v>
      </c>
      <c r="AV418" s="17">
        <f t="shared" si="489"/>
        <v>4.169166439192533E-5</v>
      </c>
      <c r="AW418" s="17">
        <f t="shared" si="490"/>
        <v>4.5494591668604834E-7</v>
      </c>
      <c r="AX418" s="17">
        <f t="shared" si="491"/>
        <v>2.9186404814928492E-3</v>
      </c>
      <c r="AY418" s="17">
        <f t="shared" si="492"/>
        <v>2.0270566194068211E-3</v>
      </c>
      <c r="AZ418" s="17">
        <f t="shared" si="493"/>
        <v>7.039165262621394E-4</v>
      </c>
      <c r="BA418" s="17">
        <f t="shared" si="494"/>
        <v>1.629615641388959E-4</v>
      </c>
      <c r="BB418" s="17">
        <f t="shared" si="495"/>
        <v>2.8295050331762432E-5</v>
      </c>
      <c r="BC418" s="17">
        <f t="shared" si="496"/>
        <v>3.9303003871248629E-6</v>
      </c>
      <c r="BD418" s="17">
        <f t="shared" si="497"/>
        <v>1.4481013909886181E-5</v>
      </c>
      <c r="BE418" s="17">
        <f t="shared" si="498"/>
        <v>2.4352741204775006E-5</v>
      </c>
      <c r="BF418" s="17">
        <f t="shared" si="499"/>
        <v>2.0477019353660985E-5</v>
      </c>
      <c r="BG418" s="17">
        <f t="shared" si="500"/>
        <v>1.1478743962452152E-5</v>
      </c>
      <c r="BH418" s="17">
        <f t="shared" si="501"/>
        <v>4.8259549160889533E-6</v>
      </c>
      <c r="BI418" s="17">
        <f t="shared" si="502"/>
        <v>1.6231630170203961E-6</v>
      </c>
      <c r="BJ418" s="18">
        <f t="shared" si="503"/>
        <v>0.60972407539136353</v>
      </c>
      <c r="BK418" s="18">
        <f t="shared" si="504"/>
        <v>0.2395429706317756</v>
      </c>
      <c r="BL418" s="18">
        <f t="shared" si="505"/>
        <v>0.14579844874942444</v>
      </c>
      <c r="BM418" s="18">
        <f t="shared" si="506"/>
        <v>0.4222927570834154</v>
      </c>
      <c r="BN418" s="18">
        <f t="shared" si="507"/>
        <v>0.57593323318593725</v>
      </c>
    </row>
    <row r="419" spans="1:66" x14ac:dyDescent="0.25">
      <c r="A419" t="s">
        <v>175</v>
      </c>
      <c r="B419" t="s">
        <v>276</v>
      </c>
      <c r="C419" t="s">
        <v>278</v>
      </c>
      <c r="D419" s="15">
        <v>44379</v>
      </c>
      <c r="E419" s="14">
        <f>VLOOKUP(A419,home!$A$2:$E$405,3,FALSE)</f>
        <v>1.18055555555556</v>
      </c>
      <c r="F419" s="14">
        <f>VLOOKUP(B419,home!$B$2:$E$405,3,FALSE)</f>
        <v>2.39</v>
      </c>
      <c r="G419" s="14">
        <f>VLOOKUP(C419,away!$B$2:$E$405,4,FALSE)</f>
        <v>1.27</v>
      </c>
      <c r="H419" s="14">
        <f>VLOOKUP(A419,away!$A$2:$E$405,3,FALSE)</f>
        <v>1.1041666666666701</v>
      </c>
      <c r="I419" s="14">
        <f>VLOOKUP(C419,away!$B$2:$E$405,3,FALSE)</f>
        <v>0.76</v>
      </c>
      <c r="J419" s="14">
        <f>VLOOKUP(B419,home!$B$2:$E$405,4,FALSE)</f>
        <v>0.16</v>
      </c>
      <c r="K419" s="16">
        <f t="shared" si="508"/>
        <v>3.5833402777777916</v>
      </c>
      <c r="L419" s="16">
        <f t="shared" si="509"/>
        <v>0.13426666666666709</v>
      </c>
      <c r="M419" s="17">
        <f t="shared" si="454"/>
        <v>2.4292030522974246E-2</v>
      </c>
      <c r="N419" s="17">
        <f t="shared" si="455"/>
        <v>8.7046611401981125E-2</v>
      </c>
      <c r="O419" s="17">
        <f t="shared" si="456"/>
        <v>3.2616099648846864E-3</v>
      </c>
      <c r="P419" s="17">
        <f t="shared" si="457"/>
        <v>1.1687458357572705E-2</v>
      </c>
      <c r="Q419" s="17">
        <f t="shared" si="458"/>
        <v>0.1559588143403953</v>
      </c>
      <c r="R419" s="17">
        <f t="shared" si="459"/>
        <v>2.1896274897592599E-4</v>
      </c>
      <c r="S419" s="17">
        <f t="shared" si="460"/>
        <v>1.4057767086494628E-3</v>
      </c>
      <c r="T419" s="17">
        <f t="shared" si="461"/>
        <v>2.0940070138770479E-2</v>
      </c>
      <c r="U419" s="17">
        <f t="shared" si="462"/>
        <v>7.8461803773838344E-4</v>
      </c>
      <c r="V419" s="17">
        <f t="shared" si="463"/>
        <v>7.5150191641143557E-5</v>
      </c>
      <c r="W419" s="17">
        <f t="shared" si="464"/>
        <v>0.18628450036680239</v>
      </c>
      <c r="X419" s="17">
        <f t="shared" si="465"/>
        <v>2.5011798915916084E-2</v>
      </c>
      <c r="Y419" s="17">
        <f t="shared" si="466"/>
        <v>1.679125433888505E-3</v>
      </c>
      <c r="Z419" s="17">
        <f t="shared" si="467"/>
        <v>9.7997994763892523E-6</v>
      </c>
      <c r="AA419" s="17">
        <f t="shared" si="468"/>
        <v>3.5116016177891316E-5</v>
      </c>
      <c r="AB419" s="17">
        <f t="shared" si="469"/>
        <v>6.2916317582667255E-5</v>
      </c>
      <c r="AC419" s="17">
        <f t="shared" si="470"/>
        <v>2.2597810795880302E-6</v>
      </c>
      <c r="AD419" s="17">
        <f t="shared" si="471"/>
        <v>0.16688018832251872</v>
      </c>
      <c r="AE419" s="17">
        <f t="shared" si="472"/>
        <v>2.2406446618770254E-2</v>
      </c>
      <c r="AF419" s="17">
        <f t="shared" si="473"/>
        <v>1.5042194496734478E-3</v>
      </c>
      <c r="AG419" s="17">
        <f t="shared" si="474"/>
        <v>6.7322177147607405E-5</v>
      </c>
      <c r="AH419" s="17">
        <f t="shared" si="475"/>
        <v>3.2894660242413375E-7</v>
      </c>
      <c r="AI419" s="17">
        <f t="shared" si="476"/>
        <v>1.1787276097045562E-6</v>
      </c>
      <c r="AJ419" s="17">
        <f t="shared" si="477"/>
        <v>2.111891060191539E-6</v>
      </c>
      <c r="AK419" s="17">
        <f t="shared" si="478"/>
        <v>2.5225414327543946E-6</v>
      </c>
      <c r="AL419" s="17">
        <f t="shared" si="479"/>
        <v>4.3489320071350068E-8</v>
      </c>
      <c r="AM419" s="17">
        <f t="shared" si="480"/>
        <v>0.11959770007584485</v>
      </c>
      <c r="AN419" s="17">
        <f t="shared" si="481"/>
        <v>1.6057984530183488E-2</v>
      </c>
      <c r="AO419" s="17">
        <f t="shared" si="482"/>
        <v>1.0780260281263215E-3</v>
      </c>
      <c r="AP419" s="17">
        <f t="shared" si="483"/>
        <v>4.8247653792142631E-5</v>
      </c>
      <c r="AQ419" s="17">
        <f t="shared" si="484"/>
        <v>1.6195129122895937E-6</v>
      </c>
      <c r="AR419" s="17">
        <f t="shared" si="485"/>
        <v>8.8333127637627733E-9</v>
      </c>
      <c r="AS419" s="17">
        <f t="shared" si="486"/>
        <v>3.1652765412599807E-8</v>
      </c>
      <c r="AT419" s="17">
        <f t="shared" si="487"/>
        <v>5.671131460301035E-8</v>
      </c>
      <c r="AU419" s="17">
        <f t="shared" si="488"/>
        <v>6.7738645940898284E-8</v>
      </c>
      <c r="AV419" s="17">
        <f t="shared" si="489"/>
        <v>6.0682654590537491E-8</v>
      </c>
      <c r="AW419" s="17">
        <f t="shared" si="490"/>
        <v>5.8121441292849265E-10</v>
      </c>
      <c r="AX419" s="17">
        <f t="shared" si="491"/>
        <v>7.1426542635227158E-2</v>
      </c>
      <c r="AY419" s="17">
        <f t="shared" si="492"/>
        <v>9.5902037911565329E-3</v>
      </c>
      <c r="AZ419" s="17">
        <f t="shared" si="493"/>
        <v>6.4382234784631062E-4</v>
      </c>
      <c r="BA419" s="17">
        <f t="shared" si="494"/>
        <v>2.8814626856943858E-5</v>
      </c>
      <c r="BB419" s="17">
        <f t="shared" si="495"/>
        <v>9.6721097483141898E-7</v>
      </c>
      <c r="BC419" s="17">
        <f t="shared" si="496"/>
        <v>2.597283871080648E-8</v>
      </c>
      <c r="BD419" s="17">
        <f t="shared" si="497"/>
        <v>1.9766991006909177E-10</v>
      </c>
      <c r="BE419" s="17">
        <f t="shared" si="498"/>
        <v>7.0831855045529028E-10</v>
      </c>
      <c r="BF419" s="17">
        <f t="shared" si="499"/>
        <v>1.2690731956718118E-9</v>
      </c>
      <c r="BG419" s="17">
        <f t="shared" si="500"/>
        <v>1.5158403658329931E-9</v>
      </c>
      <c r="BH419" s="17">
        <f t="shared" si="501"/>
        <v>1.3579429593926969E-9</v>
      </c>
      <c r="BI419" s="17">
        <f t="shared" si="502"/>
        <v>9.7319434026332439E-10</v>
      </c>
      <c r="BJ419" s="18">
        <f t="shared" si="503"/>
        <v>0.88625305155162359</v>
      </c>
      <c r="BK419" s="18">
        <f t="shared" si="504"/>
        <v>4.7052922842393749E-2</v>
      </c>
      <c r="BL419" s="18">
        <f t="shared" si="505"/>
        <v>4.3695968327972599E-3</v>
      </c>
      <c r="BM419" s="18">
        <f t="shared" si="506"/>
        <v>0.6456296804795647</v>
      </c>
      <c r="BN419" s="18">
        <f t="shared" si="507"/>
        <v>0.282465487336784</v>
      </c>
    </row>
    <row r="420" spans="1:66" x14ac:dyDescent="0.25">
      <c r="A420" t="s">
        <v>175</v>
      </c>
      <c r="B420" t="s">
        <v>280</v>
      </c>
      <c r="C420" t="s">
        <v>176</v>
      </c>
      <c r="D420" s="15">
        <v>44379</v>
      </c>
      <c r="E420" s="14">
        <f>VLOOKUP(A420,home!$A$2:$E$405,3,FALSE)</f>
        <v>1.18055555555556</v>
      </c>
      <c r="F420" s="14">
        <f>VLOOKUP(B420,home!$B$2:$E$405,3,FALSE)</f>
        <v>0.51</v>
      </c>
      <c r="G420" s="14">
        <f>VLOOKUP(C420,away!$B$2:$E$405,4,FALSE)</f>
        <v>0.92</v>
      </c>
      <c r="H420" s="14">
        <f>VLOOKUP(A420,away!$A$2:$E$405,3,FALSE)</f>
        <v>1.1041666666666701</v>
      </c>
      <c r="I420" s="14">
        <f>VLOOKUP(C420,away!$B$2:$E$405,3,FALSE)</f>
        <v>0.85</v>
      </c>
      <c r="J420" s="14">
        <f>VLOOKUP(B420,home!$B$2:$E$405,4,FALSE)</f>
        <v>1</v>
      </c>
      <c r="K420" s="16">
        <f t="shared" si="508"/>
        <v>0.55391666666666883</v>
      </c>
      <c r="L420" s="16">
        <f t="shared" si="509"/>
        <v>0.93854166666666949</v>
      </c>
      <c r="M420" s="17">
        <f t="shared" si="454"/>
        <v>0.2248192948790633</v>
      </c>
      <c r="N420" s="17">
        <f t="shared" si="455"/>
        <v>0.1245311544217616</v>
      </c>
      <c r="O420" s="17">
        <f t="shared" si="456"/>
        <v>0.21100227571462149</v>
      </c>
      <c r="P420" s="17">
        <f t="shared" si="457"/>
        <v>0.11687767722292453</v>
      </c>
      <c r="Q420" s="17">
        <f t="shared" si="458"/>
        <v>3.4489940976727196E-2</v>
      </c>
      <c r="R420" s="17">
        <f t="shared" si="459"/>
        <v>9.9017213759830483E-2</v>
      </c>
      <c r="S420" s="17">
        <f t="shared" si="460"/>
        <v>1.5190412638264039E-2</v>
      </c>
      <c r="T420" s="17">
        <f t="shared" si="461"/>
        <v>3.2370246687532599E-2</v>
      </c>
      <c r="U420" s="17">
        <f t="shared" si="462"/>
        <v>5.4847284988466305E-2</v>
      </c>
      <c r="V420" s="17">
        <f t="shared" si="463"/>
        <v>8.7745540315098544E-4</v>
      </c>
      <c r="W420" s="17">
        <f t="shared" si="464"/>
        <v>6.3681843797862943E-3</v>
      </c>
      <c r="X420" s="17">
        <f t="shared" si="465"/>
        <v>5.9768063814452793E-3</v>
      </c>
      <c r="Y420" s="17">
        <f t="shared" si="466"/>
        <v>2.804740911292819E-3</v>
      </c>
      <c r="Z420" s="17">
        <f t="shared" si="467"/>
        <v>3.0977260276947065E-2</v>
      </c>
      <c r="AA420" s="17">
        <f t="shared" si="468"/>
        <v>1.7158820755072326E-2</v>
      </c>
      <c r="AB420" s="17">
        <f t="shared" si="469"/>
        <v>4.752278398290258E-3</v>
      </c>
      <c r="AC420" s="17">
        <f t="shared" si="470"/>
        <v>2.8510383595567054E-5</v>
      </c>
      <c r="AD420" s="17">
        <f t="shared" si="471"/>
        <v>8.818608660924928E-4</v>
      </c>
      <c r="AE420" s="17">
        <f t="shared" si="472"/>
        <v>8.2766316703056079E-4</v>
      </c>
      <c r="AF420" s="17">
        <f t="shared" si="473"/>
        <v>3.8839818411173826E-4</v>
      </c>
      <c r="AG420" s="17">
        <f t="shared" si="474"/>
        <v>1.2150929301551295E-4</v>
      </c>
      <c r="AH420" s="17">
        <f t="shared" si="475"/>
        <v>7.2683623722732777E-3</v>
      </c>
      <c r="AI420" s="17">
        <f t="shared" si="476"/>
        <v>4.0260670573750547E-3</v>
      </c>
      <c r="AJ420" s="17">
        <f t="shared" si="477"/>
        <v>1.1150528220988372E-3</v>
      </c>
      <c r="AK420" s="17">
        <f t="shared" si="478"/>
        <v>2.0588211412475005E-4</v>
      </c>
      <c r="AL420" s="17">
        <f t="shared" si="479"/>
        <v>5.928721399427839E-7</v>
      </c>
      <c r="AM420" s="17">
        <f t="shared" si="480"/>
        <v>9.7695486281947061E-5</v>
      </c>
      <c r="AN420" s="17">
        <f t="shared" si="481"/>
        <v>9.1691284520869349E-5</v>
      </c>
      <c r="AO420" s="17">
        <f t="shared" si="482"/>
        <v>4.3028045496512247E-5</v>
      </c>
      <c r="AP420" s="17">
        <f t="shared" si="483"/>
        <v>1.3461204511235299E-5</v>
      </c>
      <c r="AQ420" s="17">
        <f t="shared" si="484"/>
        <v>3.1584753293289165E-6</v>
      </c>
      <c r="AR420" s="17">
        <f t="shared" si="485"/>
        <v>1.3643321869621341E-3</v>
      </c>
      <c r="AS420" s="17">
        <f t="shared" si="486"/>
        <v>7.5572633722811161E-4</v>
      </c>
      <c r="AT420" s="17">
        <f t="shared" si="487"/>
        <v>2.0930470681480325E-4</v>
      </c>
      <c r="AU420" s="17">
        <f t="shared" si="488"/>
        <v>3.8645788505500077E-5</v>
      </c>
      <c r="AV420" s="17">
        <f t="shared" si="489"/>
        <v>5.3516365874179163E-6</v>
      </c>
      <c r="AW420" s="17">
        <f t="shared" si="490"/>
        <v>8.5616315198059836E-9</v>
      </c>
      <c r="AX420" s="17">
        <f t="shared" si="491"/>
        <v>9.0191930182792276E-6</v>
      </c>
      <c r="AY420" s="17">
        <f t="shared" si="492"/>
        <v>8.4648884473641761E-6</v>
      </c>
      <c r="AZ420" s="17">
        <f t="shared" si="493"/>
        <v>3.9723252557683045E-6</v>
      </c>
      <c r="BA420" s="17">
        <f t="shared" si="494"/>
        <v>1.2427309220302964E-6</v>
      </c>
      <c r="BB420" s="17">
        <f t="shared" si="495"/>
        <v>2.9158868769513027E-7</v>
      </c>
      <c r="BC420" s="17">
        <f t="shared" si="496"/>
        <v>5.4733626586106922E-8</v>
      </c>
      <c r="BD420" s="17">
        <f t="shared" si="497"/>
        <v>2.1341376743973714E-4</v>
      </c>
      <c r="BE420" s="17">
        <f t="shared" si="498"/>
        <v>1.1821344268099485E-4</v>
      </c>
      <c r="BF420" s="17">
        <f t="shared" si="499"/>
        <v>3.2740198062523991E-5</v>
      </c>
      <c r="BG420" s="17">
        <f t="shared" si="500"/>
        <v>6.045113792266607E-6</v>
      </c>
      <c r="BH420" s="17">
        <f t="shared" si="501"/>
        <v>8.3712232035825605E-7</v>
      </c>
      <c r="BI420" s="17">
        <f t="shared" si="502"/>
        <v>9.2739201057022518E-8</v>
      </c>
      <c r="BJ420" s="18">
        <f t="shared" si="503"/>
        <v>0.20903258522489365</v>
      </c>
      <c r="BK420" s="18">
        <f t="shared" si="504"/>
        <v>0.35780240828758569</v>
      </c>
      <c r="BL420" s="18">
        <f t="shared" si="505"/>
        <v>0.4021379410217476</v>
      </c>
      <c r="BM420" s="18">
        <f t="shared" si="506"/>
        <v>0.18920418150942964</v>
      </c>
      <c r="BN420" s="18">
        <f t="shared" si="507"/>
        <v>0.81073755697492866</v>
      </c>
    </row>
    <row r="421" spans="1:66" x14ac:dyDescent="0.25">
      <c r="A421" t="s">
        <v>175</v>
      </c>
      <c r="B421" t="s">
        <v>284</v>
      </c>
      <c r="C421" t="s">
        <v>282</v>
      </c>
      <c r="D421" s="15">
        <v>44379</v>
      </c>
      <c r="E421" s="14">
        <f>VLOOKUP(A421,home!$A$2:$E$405,3,FALSE)</f>
        <v>1.18055555555556</v>
      </c>
      <c r="F421" s="14">
        <f>VLOOKUP(B421,home!$B$2:$E$405,3,FALSE)</f>
        <v>1.31</v>
      </c>
      <c r="G421" s="14">
        <f>VLOOKUP(C421,away!$B$2:$E$405,4,FALSE)</f>
        <v>0.46</v>
      </c>
      <c r="H421" s="14">
        <f>VLOOKUP(A421,away!$A$2:$E$405,3,FALSE)</f>
        <v>1.1041666666666701</v>
      </c>
      <c r="I421" s="14">
        <f>VLOOKUP(C421,away!$B$2:$E$405,3,FALSE)</f>
        <v>1.1599999999999999</v>
      </c>
      <c r="J421" s="14">
        <f>VLOOKUP(B421,home!$B$2:$E$405,4,FALSE)</f>
        <v>1.07</v>
      </c>
      <c r="K421" s="16">
        <f t="shared" si="508"/>
        <v>0.71140277777778049</v>
      </c>
      <c r="L421" s="16">
        <f t="shared" si="509"/>
        <v>1.3704916666666709</v>
      </c>
      <c r="M421" s="17">
        <f t="shared" si="454"/>
        <v>0.12469376289289193</v>
      </c>
      <c r="N421" s="17">
        <f t="shared" si="455"/>
        <v>8.8707489293567254E-2</v>
      </c>
      <c r="O421" s="17">
        <f t="shared" si="456"/>
        <v>0.17089176293001815</v>
      </c>
      <c r="P421" s="17">
        <f t="shared" si="457"/>
        <v>0.12157287484775685</v>
      </c>
      <c r="Q421" s="17">
        <f t="shared" si="458"/>
        <v>3.155337714656823E-2</v>
      </c>
      <c r="R421" s="17">
        <f t="shared" si="459"/>
        <v>0.1171028684987831</v>
      </c>
      <c r="S421" s="17">
        <f t="shared" si="460"/>
        <v>2.9632524425948794E-2</v>
      </c>
      <c r="T421" s="17">
        <f t="shared" si="461"/>
        <v>4.3243640434562337E-2</v>
      </c>
      <c r="U421" s="17">
        <f t="shared" si="462"/>
        <v>8.3307305935780451E-2</v>
      </c>
      <c r="V421" s="17">
        <f t="shared" si="463"/>
        <v>3.2100965685682059E-3</v>
      </c>
      <c r="W421" s="17">
        <f t="shared" si="464"/>
        <v>7.4823867167795252E-3</v>
      </c>
      <c r="X421" s="17">
        <f t="shared" si="465"/>
        <v>1.0254548642123731E-2</v>
      </c>
      <c r="Y421" s="17">
        <f t="shared" si="466"/>
        <v>7.0268867297293008E-3</v>
      </c>
      <c r="Z421" s="17">
        <f t="shared" si="467"/>
        <v>5.3496168473448388E-2</v>
      </c>
      <c r="AA421" s="17">
        <f t="shared" si="468"/>
        <v>3.8057322852479314E-2</v>
      </c>
      <c r="AB421" s="17">
        <f t="shared" si="469"/>
        <v>1.3537042596019793E-2</v>
      </c>
      <c r="AC421" s="17">
        <f t="shared" si="470"/>
        <v>1.9560955742979825E-4</v>
      </c>
      <c r="AD421" s="17">
        <f t="shared" si="471"/>
        <v>1.3307476736811302E-3</v>
      </c>
      <c r="AE421" s="17">
        <f t="shared" si="472"/>
        <v>1.8237785972160473E-3</v>
      </c>
      <c r="AF421" s="17">
        <f t="shared" si="473"/>
        <v>1.249736684664812E-3</v>
      </c>
      <c r="AG421" s="17">
        <f t="shared" si="474"/>
        <v>5.709179039535857E-4</v>
      </c>
      <c r="AH421" s="17">
        <f t="shared" si="475"/>
        <v>1.8329013272864347E-2</v>
      </c>
      <c r="AI421" s="17">
        <f t="shared" si="476"/>
        <v>1.3039310956241505E-2</v>
      </c>
      <c r="AJ421" s="17">
        <f t="shared" si="477"/>
        <v>4.6381010172892269E-3</v>
      </c>
      <c r="AK421" s="17">
        <f t="shared" si="478"/>
        <v>1.0998526491045018E-3</v>
      </c>
      <c r="AL421" s="17">
        <f t="shared" si="479"/>
        <v>7.6285503597689731E-6</v>
      </c>
      <c r="AM421" s="17">
        <f t="shared" si="480"/>
        <v>1.8933951831561516E-4</v>
      </c>
      <c r="AN421" s="17">
        <f t="shared" si="481"/>
        <v>2.594882320222321E-4</v>
      </c>
      <c r="AO421" s="17">
        <f t="shared" si="482"/>
        <v>1.7781322979226836E-4</v>
      </c>
      <c r="AP421" s="17">
        <f t="shared" si="483"/>
        <v>8.1230516551129839E-5</v>
      </c>
      <c r="AQ421" s="17">
        <f t="shared" si="484"/>
        <v>2.7831436503088163E-5</v>
      </c>
      <c r="AR421" s="17">
        <f t="shared" si="485"/>
        <v>5.0239519897366716E-3</v>
      </c>
      <c r="AS421" s="17">
        <f t="shared" si="486"/>
        <v>3.5740534009208757E-3</v>
      </c>
      <c r="AT421" s="17">
        <f t="shared" si="487"/>
        <v>1.271295758670617E-3</v>
      </c>
      <c r="AU421" s="17">
        <f t="shared" si="488"/>
        <v>3.0146777803179598E-4</v>
      </c>
      <c r="AV421" s="17">
        <f t="shared" si="489"/>
        <v>5.3616253675578742E-5</v>
      </c>
      <c r="AW421" s="17">
        <f t="shared" si="490"/>
        <v>2.0660054962782682E-7</v>
      </c>
      <c r="AX421" s="17">
        <f t="shared" si="491"/>
        <v>2.2449443212139249E-5</v>
      </c>
      <c r="AY421" s="17">
        <f t="shared" si="492"/>
        <v>3.0766774843543504E-5</v>
      </c>
      <c r="AZ421" s="17">
        <f t="shared" si="493"/>
        <v>2.108280426664307E-5</v>
      </c>
      <c r="BA421" s="17">
        <f t="shared" si="494"/>
        <v>9.6312691857996168E-6</v>
      </c>
      <c r="BB421" s="17">
        <f t="shared" si="495"/>
        <v>3.2998935396404707E-6</v>
      </c>
      <c r="BC421" s="17">
        <f t="shared" si="496"/>
        <v>9.0449531939288855E-7</v>
      </c>
      <c r="BD421" s="17">
        <f t="shared" si="497"/>
        <v>1.1475473892779231E-3</v>
      </c>
      <c r="BE421" s="17">
        <f t="shared" si="498"/>
        <v>8.163684003639546E-4</v>
      </c>
      <c r="BF421" s="17">
        <f t="shared" si="499"/>
        <v>2.9038337385446026E-4</v>
      </c>
      <c r="BG421" s="17">
        <f t="shared" si="500"/>
        <v>6.885984626018225E-5</v>
      </c>
      <c r="BH421" s="17">
        <f t="shared" si="501"/>
        <v>1.2246771476711139E-5</v>
      </c>
      <c r="BI421" s="17">
        <f t="shared" si="502"/>
        <v>1.7424774494683998E-6</v>
      </c>
      <c r="BJ421" s="18">
        <f t="shared" si="503"/>
        <v>0.19406734743639739</v>
      </c>
      <c r="BK421" s="18">
        <f t="shared" si="504"/>
        <v>0.27934326361779888</v>
      </c>
      <c r="BL421" s="18">
        <f t="shared" si="505"/>
        <v>0.47256411414829863</v>
      </c>
      <c r="BM421" s="18">
        <f t="shared" si="506"/>
        <v>0.34491819789206402</v>
      </c>
      <c r="BN421" s="18">
        <f t="shared" si="507"/>
        <v>0.65452213560958539</v>
      </c>
    </row>
    <row r="422" spans="1:66" x14ac:dyDescent="0.25">
      <c r="A422" t="s">
        <v>24</v>
      </c>
      <c r="B422" t="s">
        <v>289</v>
      </c>
      <c r="C422" t="s">
        <v>184</v>
      </c>
      <c r="D422" s="15">
        <v>44379</v>
      </c>
      <c r="E422" s="14">
        <f>VLOOKUP(A422,home!$A$2:$E$405,3,FALSE)</f>
        <v>1.6</v>
      </c>
      <c r="F422" s="14">
        <f>VLOOKUP(B422,home!$B$2:$E$405,3,FALSE)</f>
        <v>0.68</v>
      </c>
      <c r="G422" s="14">
        <f>VLOOKUP(C422,away!$B$2:$E$405,4,FALSE)</f>
        <v>0.91</v>
      </c>
      <c r="H422" s="14">
        <f>VLOOKUP(A422,away!$A$2:$E$405,3,FALSE)</f>
        <v>1.44761904761905</v>
      </c>
      <c r="I422" s="14">
        <f>VLOOKUP(C422,away!$B$2:$E$405,3,FALSE)</f>
        <v>0.8</v>
      </c>
      <c r="J422" s="14">
        <f>VLOOKUP(B422,home!$B$2:$E$405,4,FALSE)</f>
        <v>1.32</v>
      </c>
      <c r="K422" s="16">
        <f t="shared" si="508"/>
        <v>0.99008000000000007</v>
      </c>
      <c r="L422" s="16">
        <f t="shared" si="509"/>
        <v>1.5286857142857169</v>
      </c>
      <c r="M422" s="17">
        <f t="shared" si="454"/>
        <v>8.0558978206489371E-2</v>
      </c>
      <c r="N422" s="17">
        <f t="shared" si="455"/>
        <v>7.9759833142681008E-2</v>
      </c>
      <c r="O422" s="17">
        <f t="shared" si="456"/>
        <v>0.1231493591417147</v>
      </c>
      <c r="P422" s="17">
        <f t="shared" si="457"/>
        <v>0.12192771749902891</v>
      </c>
      <c r="Q422" s="17">
        <f t="shared" si="458"/>
        <v>3.9484307798952803E-2</v>
      </c>
      <c r="R422" s="17">
        <f t="shared" si="459"/>
        <v>9.4128333021690228E-2</v>
      </c>
      <c r="S422" s="17">
        <f t="shared" si="460"/>
        <v>4.613504486246528E-2</v>
      </c>
      <c r="T422" s="17">
        <f t="shared" si="461"/>
        <v>6.0359097270719267E-2</v>
      </c>
      <c r="U422" s="17">
        <f t="shared" si="462"/>
        <v>9.3194579958115073E-2</v>
      </c>
      <c r="V422" s="17">
        <f t="shared" si="463"/>
        <v>7.7584851386455853E-3</v>
      </c>
      <c r="W422" s="17">
        <f t="shared" si="464"/>
        <v>1.3030874488529064E-2</v>
      </c>
      <c r="X422" s="17">
        <f t="shared" si="465"/>
        <v>1.9920111675264578E-2</v>
      </c>
      <c r="Y422" s="17">
        <f t="shared" si="466"/>
        <v>1.5225795072476544E-2</v>
      </c>
      <c r="Z422" s="17">
        <f t="shared" si="467"/>
        <v>4.7964212666595452E-2</v>
      </c>
      <c r="AA422" s="17">
        <f t="shared" si="468"/>
        <v>4.7488407676942838E-2</v>
      </c>
      <c r="AB422" s="17">
        <f t="shared" si="469"/>
        <v>2.3508661336393781E-2</v>
      </c>
      <c r="AC422" s="17">
        <f t="shared" si="470"/>
        <v>7.3391446030110995E-4</v>
      </c>
      <c r="AD422" s="17">
        <f t="shared" si="471"/>
        <v>3.225402053400714E-3</v>
      </c>
      <c r="AE422" s="17">
        <f t="shared" si="472"/>
        <v>4.9306260418614887E-3</v>
      </c>
      <c r="AF422" s="17">
        <f t="shared" si="473"/>
        <v>3.7686887963393942E-3</v>
      </c>
      <c r="AG422" s="17">
        <f t="shared" si="474"/>
        <v>1.9203802415175553E-3</v>
      </c>
      <c r="AH422" s="17">
        <f t="shared" si="475"/>
        <v>1.8330551675096615E-2</v>
      </c>
      <c r="AI422" s="17">
        <f t="shared" si="476"/>
        <v>1.8148712602479657E-2</v>
      </c>
      <c r="AJ422" s="17">
        <f t="shared" si="477"/>
        <v>8.984338686731529E-3</v>
      </c>
      <c r="AK422" s="17">
        <f t="shared" si="478"/>
        <v>2.9650713489863846E-3</v>
      </c>
      <c r="AL422" s="17">
        <f t="shared" si="479"/>
        <v>4.4431802376975905E-5</v>
      </c>
      <c r="AM422" s="17">
        <f t="shared" si="480"/>
        <v>6.3868121300619612E-4</v>
      </c>
      <c r="AN422" s="17">
        <f t="shared" si="481"/>
        <v>9.763428463052449E-4</v>
      </c>
      <c r="AO422" s="17">
        <f t="shared" si="482"/>
        <v>7.4626068069594178E-4</v>
      </c>
      <c r="AP422" s="17">
        <f t="shared" si="483"/>
        <v>3.8026601390434039E-4</v>
      </c>
      <c r="AQ422" s="17">
        <f t="shared" si="484"/>
        <v>1.4532680577098464E-4</v>
      </c>
      <c r="AR422" s="17">
        <f t="shared" si="485"/>
        <v>5.6043304961392679E-3</v>
      </c>
      <c r="AS422" s="17">
        <f t="shared" si="486"/>
        <v>5.5487355376175667E-3</v>
      </c>
      <c r="AT422" s="17">
        <f t="shared" si="487"/>
        <v>2.7468460405422001E-3</v>
      </c>
      <c r="AU422" s="17">
        <f t="shared" si="488"/>
        <v>9.065324426066739E-4</v>
      </c>
      <c r="AV422" s="17">
        <f t="shared" si="489"/>
        <v>2.2438491019400393E-4</v>
      </c>
      <c r="AW422" s="17">
        <f t="shared" si="490"/>
        <v>1.8680131310843588E-6</v>
      </c>
      <c r="AX422" s="17">
        <f t="shared" si="491"/>
        <v>1.0539091589552906E-4</v>
      </c>
      <c r="AY422" s="17">
        <f t="shared" si="492"/>
        <v>1.6110958754498274E-4</v>
      </c>
      <c r="AZ422" s="17">
        <f t="shared" si="493"/>
        <v>1.2314296245723963E-4</v>
      </c>
      <c r="BA422" s="17">
        <f t="shared" si="494"/>
        <v>6.2748962507734867E-5</v>
      </c>
      <c r="BB422" s="17">
        <f t="shared" si="495"/>
        <v>2.3980860642956069E-5</v>
      </c>
      <c r="BC422" s="17">
        <f t="shared" si="496"/>
        <v>7.3318398162327133E-6</v>
      </c>
      <c r="BD422" s="17">
        <f t="shared" si="497"/>
        <v>1.4278766612639789E-3</v>
      </c>
      <c r="BE422" s="17">
        <f t="shared" si="498"/>
        <v>1.4137121247842404E-3</v>
      </c>
      <c r="BF422" s="17">
        <f t="shared" si="499"/>
        <v>6.9984405025319031E-4</v>
      </c>
      <c r="BG422" s="17">
        <f t="shared" si="500"/>
        <v>2.3096719909155959E-4</v>
      </c>
      <c r="BH422" s="17">
        <f t="shared" si="501"/>
        <v>5.7169001119142831E-5</v>
      </c>
      <c r="BI422" s="17">
        <f t="shared" si="502"/>
        <v>1.1320376925608191E-5</v>
      </c>
      <c r="BJ422" s="18">
        <f t="shared" si="503"/>
        <v>0.24499569927028983</v>
      </c>
      <c r="BK422" s="18">
        <f t="shared" si="504"/>
        <v>0.25731968155685225</v>
      </c>
      <c r="BL422" s="18">
        <f t="shared" si="505"/>
        <v>0.44876973428868827</v>
      </c>
      <c r="BM422" s="18">
        <f t="shared" si="506"/>
        <v>0.45988155739745495</v>
      </c>
      <c r="BN422" s="18">
        <f t="shared" si="507"/>
        <v>0.53900852881055705</v>
      </c>
    </row>
    <row r="423" spans="1:66" x14ac:dyDescent="0.25">
      <c r="A423" t="s">
        <v>24</v>
      </c>
      <c r="B423" t="s">
        <v>327</v>
      </c>
      <c r="C423" t="s">
        <v>288</v>
      </c>
      <c r="D423" s="15">
        <v>44379</v>
      </c>
      <c r="E423" s="14">
        <f>VLOOKUP(A423,home!$A$2:$E$405,3,FALSE)</f>
        <v>1.6</v>
      </c>
      <c r="F423" s="14">
        <f>VLOOKUP(B423,home!$B$2:$E$405,3,FALSE)</f>
        <v>1.36</v>
      </c>
      <c r="G423" s="14">
        <f>VLOOKUP(C423,away!$B$2:$E$405,4,FALSE)</f>
        <v>1.7</v>
      </c>
      <c r="H423" s="14">
        <f>VLOOKUP(A423,away!$A$2:$E$405,3,FALSE)</f>
        <v>1.44761904761905</v>
      </c>
      <c r="I423" s="14">
        <f>VLOOKUP(C423,away!$B$2:$E$405,3,FALSE)</f>
        <v>0.51</v>
      </c>
      <c r="J423" s="14">
        <f>VLOOKUP(B423,home!$B$2:$E$405,4,FALSE)</f>
        <v>0.94</v>
      </c>
      <c r="K423" s="16">
        <f t="shared" si="508"/>
        <v>3.6992000000000003</v>
      </c>
      <c r="L423" s="16">
        <f t="shared" si="509"/>
        <v>0.69398857142857262</v>
      </c>
      <c r="M423" s="17">
        <f t="shared" si="454"/>
        <v>1.2361251581640588E-2</v>
      </c>
      <c r="N423" s="17">
        <f t="shared" si="455"/>
        <v>4.5726741850804872E-2</v>
      </c>
      <c r="O423" s="17">
        <f t="shared" si="456"/>
        <v>8.5785673262119364E-3</v>
      </c>
      <c r="P423" s="17">
        <f t="shared" si="457"/>
        <v>3.1733836253123197E-2</v>
      </c>
      <c r="Q423" s="17">
        <f t="shared" si="458"/>
        <v>8.4576181727248678E-2</v>
      </c>
      <c r="R423" s="17">
        <f t="shared" si="459"/>
        <v>2.9767138418108252E-3</v>
      </c>
      <c r="S423" s="17">
        <f t="shared" si="460"/>
        <v>2.0366796126771766E-2</v>
      </c>
      <c r="T423" s="17">
        <f t="shared" si="461"/>
        <v>5.8694903533776661E-2</v>
      </c>
      <c r="U423" s="17">
        <f t="shared" si="462"/>
        <v>1.1011459843626606E-2</v>
      </c>
      <c r="V423" s="17">
        <f t="shared" si="463"/>
        <v>5.8095211567559847E-3</v>
      </c>
      <c r="W423" s="17">
        <f t="shared" si="464"/>
        <v>0.10428807048181281</v>
      </c>
      <c r="X423" s="17">
        <f t="shared" si="465"/>
        <v>7.2374729050715569E-2</v>
      </c>
      <c r="Y423" s="17">
        <f t="shared" si="466"/>
        <v>2.5113617410718051E-2</v>
      </c>
      <c r="Z423" s="17">
        <f t="shared" si="467"/>
        <v>6.8860179554331769E-4</v>
      </c>
      <c r="AA423" s="17">
        <f t="shared" si="468"/>
        <v>2.5472757620738414E-3</v>
      </c>
      <c r="AB423" s="17">
        <f t="shared" si="469"/>
        <v>4.7114412495317766E-3</v>
      </c>
      <c r="AC423" s="17">
        <f t="shared" si="470"/>
        <v>9.3213858584597861E-4</v>
      </c>
      <c r="AD423" s="17">
        <f t="shared" si="471"/>
        <v>9.6445607581580495E-2</v>
      </c>
      <c r="AE423" s="17">
        <f t="shared" si="472"/>
        <v>6.6932149426101761E-2</v>
      </c>
      <c r="AF423" s="17">
        <f t="shared" si="473"/>
        <v>2.3225073381432055E-2</v>
      </c>
      <c r="AG423" s="17">
        <f t="shared" si="474"/>
        <v>5.3726451657679346E-3</v>
      </c>
      <c r="AH423" s="17">
        <f t="shared" si="475"/>
        <v>1.1947044409306424E-4</v>
      </c>
      <c r="AI423" s="17">
        <f t="shared" si="476"/>
        <v>4.4194506678906328E-4</v>
      </c>
      <c r="AJ423" s="17">
        <f t="shared" si="477"/>
        <v>8.1742159553305129E-4</v>
      </c>
      <c r="AK423" s="17">
        <f t="shared" si="478"/>
        <v>1.0079353220652882E-3</v>
      </c>
      <c r="AL423" s="17">
        <f t="shared" si="479"/>
        <v>9.5719541190757664E-5</v>
      </c>
      <c r="AM423" s="17">
        <f t="shared" si="480"/>
        <v>7.1354318313156515E-2</v>
      </c>
      <c r="AN423" s="17">
        <f t="shared" si="481"/>
        <v>4.9519081431407132E-2</v>
      </c>
      <c r="AO423" s="17">
        <f t="shared" si="482"/>
        <v>1.7182838290518695E-2</v>
      </c>
      <c r="AP423" s="17">
        <f t="shared" si="483"/>
        <v>3.9748977994417496E-3</v>
      </c>
      <c r="AQ423" s="17">
        <f t="shared" si="484"/>
        <v>6.8963341135228886E-4</v>
      </c>
      <c r="AR423" s="17">
        <f t="shared" si="485"/>
        <v>1.6582224564816566E-5</v>
      </c>
      <c r="AS423" s="17">
        <f t="shared" si="486"/>
        <v>6.1340965110169441E-5</v>
      </c>
      <c r="AT423" s="17">
        <f t="shared" si="487"/>
        <v>1.134562490677694E-4</v>
      </c>
      <c r="AU423" s="17">
        <f t="shared" si="488"/>
        <v>1.3989911885049758E-4</v>
      </c>
      <c r="AV423" s="17">
        <f t="shared" si="489"/>
        <v>1.2937870511294016E-4</v>
      </c>
      <c r="AW423" s="17">
        <f t="shared" si="490"/>
        <v>6.8258735468427382E-6</v>
      </c>
      <c r="AX423" s="17">
        <f t="shared" si="491"/>
        <v>4.399231571733811E-2</v>
      </c>
      <c r="AY423" s="17">
        <f t="shared" si="492"/>
        <v>3.0530164338510218E-2</v>
      </c>
      <c r="AZ423" s="17">
        <f t="shared" si="493"/>
        <v>1.0593792567381128E-2</v>
      </c>
      <c r="BA423" s="17">
        <f t="shared" si="494"/>
        <v>2.4506569899491537E-3</v>
      </c>
      <c r="BB423" s="17">
        <f t="shared" si="495"/>
        <v>4.2518198587906464E-4</v>
      </c>
      <c r="BC423" s="17">
        <f t="shared" si="496"/>
        <v>5.9014287795475135E-5</v>
      </c>
      <c r="BD423" s="17">
        <f t="shared" si="497"/>
        <v>1.9179790561408048E-6</v>
      </c>
      <c r="BE423" s="17">
        <f t="shared" si="498"/>
        <v>7.0949881244760668E-6</v>
      </c>
      <c r="BF423" s="17">
        <f t="shared" si="499"/>
        <v>1.3122890035030932E-5</v>
      </c>
      <c r="BG423" s="17">
        <f t="shared" si="500"/>
        <v>1.6181398272528814E-5</v>
      </c>
      <c r="BH423" s="17">
        <f t="shared" si="501"/>
        <v>1.4964557122434646E-5</v>
      </c>
      <c r="BI423" s="17">
        <f t="shared" si="502"/>
        <v>1.1071377941462051E-5</v>
      </c>
      <c r="BJ423" s="18">
        <f t="shared" si="503"/>
        <v>0.81352161474268847</v>
      </c>
      <c r="BK423" s="18">
        <f t="shared" si="504"/>
        <v>0.10182942758383848</v>
      </c>
      <c r="BL423" s="18">
        <f t="shared" si="505"/>
        <v>3.2737240904993727E-2</v>
      </c>
      <c r="BM423" s="18">
        <f t="shared" si="506"/>
        <v>0.73230025398126031</v>
      </c>
      <c r="BN423" s="18">
        <f t="shared" si="507"/>
        <v>0.18595329258084012</v>
      </c>
    </row>
    <row r="424" spans="1:66" x14ac:dyDescent="0.25">
      <c r="A424" t="s">
        <v>24</v>
      </c>
      <c r="B424" t="s">
        <v>185</v>
      </c>
      <c r="C424" t="s">
        <v>181</v>
      </c>
      <c r="D424" s="15">
        <v>44379</v>
      </c>
      <c r="E424" s="14">
        <f>VLOOKUP(A424,home!$A$2:$E$405,3,FALSE)</f>
        <v>1.6</v>
      </c>
      <c r="F424" s="14">
        <f>VLOOKUP(B424,home!$B$2:$E$405,3,FALSE)</f>
        <v>0.51</v>
      </c>
      <c r="G424" s="14">
        <f>VLOOKUP(C424,away!$B$2:$E$405,4,FALSE)</f>
        <v>0.74</v>
      </c>
      <c r="H424" s="14">
        <f>VLOOKUP(A424,away!$A$2:$E$405,3,FALSE)</f>
        <v>1.44761904761905</v>
      </c>
      <c r="I424" s="14">
        <f>VLOOKUP(C424,away!$B$2:$E$405,3,FALSE)</f>
        <v>0.62</v>
      </c>
      <c r="J424" s="14">
        <f>VLOOKUP(B424,home!$B$2:$E$405,4,FALSE)</f>
        <v>0.75</v>
      </c>
      <c r="K424" s="16">
        <f t="shared" si="508"/>
        <v>0.60384000000000004</v>
      </c>
      <c r="L424" s="16">
        <f t="shared" si="509"/>
        <v>0.67314285714285826</v>
      </c>
      <c r="M424" s="17">
        <f t="shared" si="454"/>
        <v>0.27887744548974291</v>
      </c>
      <c r="N424" s="17">
        <f t="shared" si="455"/>
        <v>0.16839735668452638</v>
      </c>
      <c r="O424" s="17">
        <f t="shared" si="456"/>
        <v>0.18772436044966725</v>
      </c>
      <c r="P424" s="17">
        <f t="shared" si="457"/>
        <v>0.1133554778139271</v>
      </c>
      <c r="Q424" s="17">
        <f t="shared" si="458"/>
        <v>5.0842529930192198E-2</v>
      </c>
      <c r="R424" s="17">
        <f t="shared" si="459"/>
        <v>6.3182656174202392E-2</v>
      </c>
      <c r="S424" s="17">
        <f t="shared" si="460"/>
        <v>1.1518916784269237E-2</v>
      </c>
      <c r="T424" s="17">
        <f t="shared" si="461"/>
        <v>3.4224285861580869E-2</v>
      </c>
      <c r="U424" s="17">
        <f t="shared" si="462"/>
        <v>3.8152215104230384E-2</v>
      </c>
      <c r="V424" s="17">
        <f t="shared" si="463"/>
        <v>5.2023342435387229E-4</v>
      </c>
      <c r="W424" s="17">
        <f t="shared" si="464"/>
        <v>1.0233584424349089E-2</v>
      </c>
      <c r="X424" s="17">
        <f t="shared" si="465"/>
        <v>6.8886642582189983E-3</v>
      </c>
      <c r="Y424" s="17">
        <f t="shared" si="466"/>
        <v>2.3185275703377127E-3</v>
      </c>
      <c r="Z424" s="17">
        <f t="shared" si="467"/>
        <v>1.4176984566325818E-2</v>
      </c>
      <c r="AA424" s="17">
        <f t="shared" si="468"/>
        <v>8.5606303605301835E-3</v>
      </c>
      <c r="AB424" s="17">
        <f t="shared" si="469"/>
        <v>2.5846255184512729E-3</v>
      </c>
      <c r="AC424" s="17">
        <f t="shared" si="470"/>
        <v>1.3216223951180383E-5</v>
      </c>
      <c r="AD424" s="17">
        <f t="shared" si="471"/>
        <v>1.5448619046997385E-3</v>
      </c>
      <c r="AE424" s="17">
        <f t="shared" si="472"/>
        <v>1.0399127564207401E-3</v>
      </c>
      <c r="AF424" s="17">
        <f t="shared" si="473"/>
        <v>3.5000492201818105E-4</v>
      </c>
      <c r="AG424" s="17">
        <f t="shared" si="474"/>
        <v>7.8534437740460569E-5</v>
      </c>
      <c r="AH424" s="17">
        <f t="shared" si="475"/>
        <v>2.3857839741616912E-3</v>
      </c>
      <c r="AI424" s="17">
        <f t="shared" si="476"/>
        <v>1.4406317949577959E-3</v>
      </c>
      <c r="AJ424" s="17">
        <f t="shared" si="477"/>
        <v>4.3495555153365772E-4</v>
      </c>
      <c r="AK424" s="17">
        <f t="shared" si="478"/>
        <v>8.7547853412694646E-5</v>
      </c>
      <c r="AL424" s="17">
        <f t="shared" si="479"/>
        <v>2.1488025010427339E-7</v>
      </c>
      <c r="AM424" s="17">
        <f t="shared" si="480"/>
        <v>1.8656988250677809E-4</v>
      </c>
      <c r="AN424" s="17">
        <f t="shared" si="481"/>
        <v>1.2558818376741997E-4</v>
      </c>
      <c r="AO424" s="17">
        <f t="shared" si="482"/>
        <v>4.2269394422291707E-5</v>
      </c>
      <c r="AP424" s="17">
        <f t="shared" si="483"/>
        <v>9.4844469770399442E-6</v>
      </c>
      <c r="AQ424" s="17">
        <f t="shared" si="484"/>
        <v>1.5960969341361531E-6</v>
      </c>
      <c r="AR424" s="17">
        <f t="shared" si="485"/>
        <v>3.2119468817856894E-4</v>
      </c>
      <c r="AS424" s="17">
        <f t="shared" si="486"/>
        <v>1.939502005097471E-4</v>
      </c>
      <c r="AT424" s="17">
        <f t="shared" si="487"/>
        <v>5.8557444537902842E-5</v>
      </c>
      <c r="AU424" s="17">
        <f t="shared" si="488"/>
        <v>1.1786442436589087E-5</v>
      </c>
      <c r="AV424" s="17">
        <f t="shared" si="489"/>
        <v>1.7792813502274884E-6</v>
      </c>
      <c r="AW424" s="17">
        <f t="shared" si="490"/>
        <v>2.4261805695659083E-9</v>
      </c>
      <c r="AX424" s="17">
        <f t="shared" si="491"/>
        <v>1.877639297548214E-5</v>
      </c>
      <c r="AY424" s="17">
        <f t="shared" si="492"/>
        <v>1.2639194814353142E-5</v>
      </c>
      <c r="AZ424" s="17">
        <f t="shared" si="493"/>
        <v>4.2539918546594361E-6</v>
      </c>
      <c r="BA424" s="17">
        <f t="shared" si="494"/>
        <v>9.5451474376929961E-7</v>
      </c>
      <c r="BB424" s="17">
        <f t="shared" si="495"/>
        <v>1.6063119545146239E-7</v>
      </c>
      <c r="BC424" s="17">
        <f t="shared" si="496"/>
        <v>2.1625548370494067E-8</v>
      </c>
      <c r="BD424" s="17">
        <f t="shared" si="497"/>
        <v>3.6034985016605202E-5</v>
      </c>
      <c r="BE424" s="17">
        <f t="shared" si="498"/>
        <v>2.175936535242689E-5</v>
      </c>
      <c r="BF424" s="17">
        <f t="shared" si="499"/>
        <v>6.5695875872047259E-6</v>
      </c>
      <c r="BG424" s="17">
        <f t="shared" si="500"/>
        <v>1.3223265895525677E-6</v>
      </c>
      <c r="BH424" s="17">
        <f t="shared" si="501"/>
        <v>1.9961842195885559E-7</v>
      </c>
      <c r="BI424" s="17">
        <f t="shared" si="502"/>
        <v>2.4107517583127079E-8</v>
      </c>
      <c r="BJ424" s="18">
        <f t="shared" si="503"/>
        <v>0.27632057710582403</v>
      </c>
      <c r="BK424" s="18">
        <f t="shared" si="504"/>
        <v>0.40429814381130874</v>
      </c>
      <c r="BL424" s="18">
        <f t="shared" si="505"/>
        <v>0.30520658482864577</v>
      </c>
      <c r="BM424" s="18">
        <f t="shared" si="506"/>
        <v>0.13760982700121241</v>
      </c>
      <c r="BN424" s="18">
        <f t="shared" si="507"/>
        <v>0.8623798265422582</v>
      </c>
    </row>
    <row r="425" spans="1:66" x14ac:dyDescent="0.25">
      <c r="A425" t="s">
        <v>24</v>
      </c>
      <c r="B425" t="s">
        <v>291</v>
      </c>
      <c r="C425" t="s">
        <v>180</v>
      </c>
      <c r="D425" s="15">
        <v>44379</v>
      </c>
      <c r="E425" s="14">
        <f>VLOOKUP(A425,home!$A$2:$E$405,3,FALSE)</f>
        <v>1.6</v>
      </c>
      <c r="F425" s="14">
        <f>VLOOKUP(B425,home!$B$2:$E$405,3,FALSE)</f>
        <v>0.17</v>
      </c>
      <c r="G425" s="14">
        <f>VLOOKUP(C425,away!$B$2:$E$405,4,FALSE)</f>
        <v>0.91</v>
      </c>
      <c r="H425" s="14">
        <f>VLOOKUP(A425,away!$A$2:$E$405,3,FALSE)</f>
        <v>1.44761904761905</v>
      </c>
      <c r="I425" s="14">
        <f>VLOOKUP(C425,away!$B$2:$E$405,3,FALSE)</f>
        <v>0.56999999999999995</v>
      </c>
      <c r="J425" s="14">
        <f>VLOOKUP(B425,home!$B$2:$E$405,4,FALSE)</f>
        <v>1.1299999999999999</v>
      </c>
      <c r="K425" s="16">
        <f t="shared" si="508"/>
        <v>0.24752000000000002</v>
      </c>
      <c r="L425" s="16">
        <f t="shared" si="509"/>
        <v>0.93241142857142989</v>
      </c>
      <c r="M425" s="17">
        <f t="shared" si="454"/>
        <v>0.30729980986564148</v>
      </c>
      <c r="N425" s="17">
        <f t="shared" si="455"/>
        <v>7.6062848937943586E-2</v>
      </c>
      <c r="O425" s="17">
        <f t="shared" si="456"/>
        <v>0.28652985471655151</v>
      </c>
      <c r="P425" s="17">
        <f t="shared" si="457"/>
        <v>7.0921869639440846E-2</v>
      </c>
      <c r="Q425" s="17">
        <f t="shared" si="458"/>
        <v>9.4135381845598994E-3</v>
      </c>
      <c r="R425" s="17">
        <f t="shared" si="459"/>
        <v>0.133581855582312</v>
      </c>
      <c r="S425" s="17">
        <f t="shared" si="460"/>
        <v>4.0920230274085045E-3</v>
      </c>
      <c r="T425" s="17">
        <f t="shared" si="461"/>
        <v>8.7772905865772001E-3</v>
      </c>
      <c r="U425" s="17">
        <f t="shared" si="462"/>
        <v>3.3064180893733877E-2</v>
      </c>
      <c r="V425" s="17">
        <f t="shared" si="463"/>
        <v>1.0493332728579892E-4</v>
      </c>
      <c r="W425" s="17">
        <f t="shared" si="464"/>
        <v>7.7667965714742259E-4</v>
      </c>
      <c r="X425" s="17">
        <f t="shared" si="465"/>
        <v>7.2418498866319656E-4</v>
      </c>
      <c r="Y425" s="17">
        <f t="shared" si="466"/>
        <v>3.3761917991471788E-4</v>
      </c>
      <c r="Z425" s="17">
        <f t="shared" si="467"/>
        <v>4.1517749598241997E-2</v>
      </c>
      <c r="AA425" s="17">
        <f t="shared" si="468"/>
        <v>1.0276473380556862E-2</v>
      </c>
      <c r="AB425" s="17">
        <f t="shared" si="469"/>
        <v>1.2718163455777173E-3</v>
      </c>
      <c r="AC425" s="17">
        <f t="shared" si="470"/>
        <v>1.5136007897812503E-6</v>
      </c>
      <c r="AD425" s="17">
        <f t="shared" si="471"/>
        <v>4.8060937184282494E-5</v>
      </c>
      <c r="AE425" s="17">
        <f t="shared" si="472"/>
        <v>4.4812567098478593E-5</v>
      </c>
      <c r="AF425" s="17">
        <f t="shared" si="473"/>
        <v>2.0891874853122736E-5</v>
      </c>
      <c r="AG425" s="17">
        <f t="shared" si="474"/>
        <v>6.4932742924452357E-6</v>
      </c>
      <c r="AH425" s="17">
        <f t="shared" si="475"/>
        <v>9.6779060534919296E-3</v>
      </c>
      <c r="AI425" s="17">
        <f t="shared" si="476"/>
        <v>2.3954753063603232E-3</v>
      </c>
      <c r="AJ425" s="17">
        <f t="shared" si="477"/>
        <v>2.9646402391515358E-4</v>
      </c>
      <c r="AK425" s="17">
        <f t="shared" si="478"/>
        <v>2.4460258399826289E-5</v>
      </c>
      <c r="AL425" s="17">
        <f t="shared" si="479"/>
        <v>1.3972985918338881E-8</v>
      </c>
      <c r="AM425" s="17">
        <f t="shared" si="480"/>
        <v>2.3792086343707211E-6</v>
      </c>
      <c r="AN425" s="17">
        <f t="shared" si="481"/>
        <v>2.218401321643085E-6</v>
      </c>
      <c r="AO425" s="17">
        <f t="shared" si="482"/>
        <v>1.0342313727289882E-6</v>
      </c>
      <c r="AP425" s="17">
        <f t="shared" si="483"/>
        <v>3.21443050573209E-7</v>
      </c>
      <c r="AQ425" s="17">
        <f t="shared" si="484"/>
        <v>7.4929293497331027E-8</v>
      </c>
      <c r="AR425" s="17">
        <f t="shared" si="485"/>
        <v>1.8047580417833006E-3</v>
      </c>
      <c r="AS425" s="17">
        <f t="shared" si="486"/>
        <v>4.467137105022027E-4</v>
      </c>
      <c r="AT425" s="17">
        <f t="shared" si="487"/>
        <v>5.5285288811752607E-5</v>
      </c>
      <c r="AU425" s="17">
        <f t="shared" si="488"/>
        <v>4.5614048955616715E-6</v>
      </c>
      <c r="AV425" s="17">
        <f t="shared" si="489"/>
        <v>2.8225973493735612E-7</v>
      </c>
      <c r="AW425" s="17">
        <f t="shared" si="490"/>
        <v>8.9578668955920026E-11</v>
      </c>
      <c r="AX425" s="17">
        <f t="shared" si="491"/>
        <v>9.8150286863240202E-8</v>
      </c>
      <c r="AY425" s="17">
        <f t="shared" si="492"/>
        <v>9.1516449188849435E-8</v>
      </c>
      <c r="AZ425" s="17">
        <f t="shared" si="493"/>
        <v>4.2665491562979879E-8</v>
      </c>
      <c r="BA425" s="17">
        <f t="shared" si="494"/>
        <v>1.3260597312980123E-8</v>
      </c>
      <c r="BB425" s="17">
        <f t="shared" si="495"/>
        <v>3.0910831210765643E-9</v>
      </c>
      <c r="BC425" s="17">
        <f t="shared" si="496"/>
        <v>5.7643224575120698E-10</v>
      </c>
      <c r="BD425" s="17">
        <f t="shared" si="497"/>
        <v>2.8046283732749048E-4</v>
      </c>
      <c r="BE425" s="17">
        <f t="shared" si="498"/>
        <v>6.9420161495300459E-5</v>
      </c>
      <c r="BF425" s="17">
        <f t="shared" si="499"/>
        <v>8.5914391866583861E-6</v>
      </c>
      <c r="BG425" s="17">
        <f t="shared" si="500"/>
        <v>7.0885100916056161E-7</v>
      </c>
      <c r="BH425" s="17">
        <f t="shared" si="501"/>
        <v>4.3863700446855545E-8</v>
      </c>
      <c r="BI425" s="17">
        <f t="shared" si="502"/>
        <v>2.1714286269211375E-9</v>
      </c>
      <c r="BJ425" s="18">
        <f t="shared" si="503"/>
        <v>9.6218697662247443E-2</v>
      </c>
      <c r="BK425" s="18">
        <f t="shared" si="504"/>
        <v>0.38242025495000154</v>
      </c>
      <c r="BL425" s="18">
        <f t="shared" si="505"/>
        <v>0.47978931659077462</v>
      </c>
      <c r="BM425" s="18">
        <f t="shared" si="506"/>
        <v>0.11613615044794576</v>
      </c>
      <c r="BN425" s="18">
        <f t="shared" si="507"/>
        <v>0.88380977692644924</v>
      </c>
    </row>
    <row r="426" spans="1:66" x14ac:dyDescent="0.25">
      <c r="A426" t="s">
        <v>24</v>
      </c>
      <c r="B426" t="s">
        <v>25</v>
      </c>
      <c r="C426" t="s">
        <v>326</v>
      </c>
      <c r="D426" s="15">
        <v>44379</v>
      </c>
      <c r="E426" s="14">
        <f>VLOOKUP(A426,home!$A$2:$E$405,3,FALSE)</f>
        <v>1.6</v>
      </c>
      <c r="F426" s="14">
        <f>VLOOKUP(B426,home!$B$2:$E$405,3,FALSE)</f>
        <v>0.97</v>
      </c>
      <c r="G426" s="14">
        <f>VLOOKUP(C426,away!$B$2:$E$405,4,FALSE)</f>
        <v>1.1399999999999999</v>
      </c>
      <c r="H426" s="14">
        <f>VLOOKUP(A426,away!$A$2:$E$405,3,FALSE)</f>
        <v>1.44761904761905</v>
      </c>
      <c r="I426" s="14">
        <f>VLOOKUP(C426,away!$B$2:$E$405,3,FALSE)</f>
        <v>0.62</v>
      </c>
      <c r="J426" s="14">
        <f>VLOOKUP(B426,home!$B$2:$E$405,4,FALSE)</f>
        <v>0.88</v>
      </c>
      <c r="K426" s="16">
        <f t="shared" si="508"/>
        <v>1.76928</v>
      </c>
      <c r="L426" s="16">
        <f t="shared" si="509"/>
        <v>0.78982095238095373</v>
      </c>
      <c r="M426" s="17">
        <f t="shared" si="454"/>
        <v>7.7374272337694866E-2</v>
      </c>
      <c r="N426" s="17">
        <f t="shared" si="455"/>
        <v>0.13689675256163675</v>
      </c>
      <c r="O426" s="17">
        <f t="shared" si="456"/>
        <v>6.111182146754144E-2</v>
      </c>
      <c r="P426" s="17">
        <f t="shared" si="457"/>
        <v>0.10812392348609172</v>
      </c>
      <c r="Q426" s="17">
        <f t="shared" si="458"/>
        <v>0.12110434318612637</v>
      </c>
      <c r="R426" s="17">
        <f t="shared" si="459"/>
        <v>2.4133698516614198E-2</v>
      </c>
      <c r="S426" s="17">
        <f t="shared" si="460"/>
        <v>3.7773482311415398E-2</v>
      </c>
      <c r="T426" s="17">
        <f t="shared" si="461"/>
        <v>9.5650747672736194E-2</v>
      </c>
      <c r="U426" s="17">
        <f t="shared" si="462"/>
        <v>4.2699270111475167E-2</v>
      </c>
      <c r="V426" s="17">
        <f t="shared" si="463"/>
        <v>5.8650231858543705E-3</v>
      </c>
      <c r="W426" s="17">
        <f t="shared" si="464"/>
        <v>7.1422497437449897E-2</v>
      </c>
      <c r="X426" s="17">
        <f t="shared" si="465"/>
        <v>5.6410984947472903E-2</v>
      </c>
      <c r="Y426" s="17">
        <f t="shared" si="466"/>
        <v>2.2277288927980348E-2</v>
      </c>
      <c r="Z426" s="17">
        <f t="shared" si="467"/>
        <v>6.3537669156223447E-3</v>
      </c>
      <c r="AA426" s="17">
        <f t="shared" si="468"/>
        <v>1.1241592728472301E-2</v>
      </c>
      <c r="AB426" s="17">
        <f t="shared" si="469"/>
        <v>9.9447625913157388E-3</v>
      </c>
      <c r="AC426" s="17">
        <f t="shared" si="470"/>
        <v>5.1224174637773119E-4</v>
      </c>
      <c r="AD426" s="17">
        <f t="shared" si="471"/>
        <v>3.159159906653284E-2</v>
      </c>
      <c r="AE426" s="17">
        <f t="shared" si="472"/>
        <v>2.4951706861966214E-2</v>
      </c>
      <c r="AF426" s="17">
        <f t="shared" si="473"/>
        <v>9.8536904386242671E-3</v>
      </c>
      <c r="AG426" s="17">
        <f t="shared" si="474"/>
        <v>2.5942170555671054E-3</v>
      </c>
      <c r="AH426" s="17">
        <f t="shared" si="475"/>
        <v>1.2545845591258587E-3</v>
      </c>
      <c r="AI426" s="17">
        <f t="shared" si="476"/>
        <v>2.2197113687701994E-3</v>
      </c>
      <c r="AJ426" s="17">
        <f t="shared" si="477"/>
        <v>1.9636454652688694E-3</v>
      </c>
      <c r="AK426" s="17">
        <f t="shared" si="478"/>
        <v>1.1580795495969686E-3</v>
      </c>
      <c r="AL426" s="17">
        <f t="shared" si="479"/>
        <v>2.8632560006510222E-5</v>
      </c>
      <c r="AM426" s="17">
        <f t="shared" si="480"/>
        <v>1.1178876879287042E-2</v>
      </c>
      <c r="AN426" s="17">
        <f t="shared" si="481"/>
        <v>8.8293111833479161E-3</v>
      </c>
      <c r="AO426" s="17">
        <f t="shared" si="482"/>
        <v>3.4867874838498281E-3</v>
      </c>
      <c r="AP426" s="17">
        <f t="shared" si="483"/>
        <v>9.179792704147535E-4</v>
      </c>
      <c r="AQ426" s="17">
        <f t="shared" si="484"/>
        <v>1.812598154062384E-4</v>
      </c>
      <c r="AR426" s="17">
        <f t="shared" si="485"/>
        <v>1.9817943426624499E-4</v>
      </c>
      <c r="AS426" s="17">
        <f t="shared" si="486"/>
        <v>3.5063490945858191E-4</v>
      </c>
      <c r="AT426" s="17">
        <f t="shared" si="487"/>
        <v>3.1018566630343998E-4</v>
      </c>
      <c r="AU426" s="17">
        <f t="shared" si="488"/>
        <v>1.8293509855911677E-4</v>
      </c>
      <c r="AV426" s="17">
        <f t="shared" si="489"/>
        <v>8.0915852794668535E-5</v>
      </c>
      <c r="AW426" s="17">
        <f t="shared" si="490"/>
        <v>1.1114320022448598E-6</v>
      </c>
      <c r="AX426" s="17">
        <f t="shared" si="491"/>
        <v>3.296427214164161E-3</v>
      </c>
      <c r="AY426" s="17">
        <f t="shared" si="492"/>
        <v>2.6035872817456317E-3</v>
      </c>
      <c r="AZ426" s="17">
        <f t="shared" si="493"/>
        <v>1.0281838932376366E-3</v>
      </c>
      <c r="BA426" s="17">
        <f t="shared" si="494"/>
        <v>2.7069372725990233E-4</v>
      </c>
      <c r="BB426" s="17">
        <f t="shared" si="495"/>
        <v>5.3449894366991548E-5</v>
      </c>
      <c r="BC426" s="17">
        <f t="shared" si="496"/>
        <v>8.4431692947197295E-6</v>
      </c>
      <c r="BD426" s="17">
        <f t="shared" si="497"/>
        <v>2.6087711585747357E-5</v>
      </c>
      <c r="BE426" s="17">
        <f t="shared" si="498"/>
        <v>4.6156466354431082E-5</v>
      </c>
      <c r="BF426" s="17">
        <f t="shared" si="499"/>
        <v>4.0831856395783921E-5</v>
      </c>
      <c r="BG426" s="17">
        <f t="shared" si="500"/>
        <v>2.408099562797753E-5</v>
      </c>
      <c r="BH426" s="17">
        <f t="shared" si="501"/>
        <v>1.0651505986167021E-5</v>
      </c>
      <c r="BI426" s="17">
        <f t="shared" si="502"/>
        <v>3.7690993022411167E-6</v>
      </c>
      <c r="BJ426" s="18">
        <f t="shared" si="503"/>
        <v>0.60460882796846749</v>
      </c>
      <c r="BK426" s="18">
        <f t="shared" si="504"/>
        <v>0.23228116290918624</v>
      </c>
      <c r="BL426" s="18">
        <f t="shared" si="505"/>
        <v>0.15700159495481514</v>
      </c>
      <c r="BM426" s="18">
        <f t="shared" si="506"/>
        <v>0.46889806534264272</v>
      </c>
      <c r="BN426" s="18">
        <f t="shared" si="507"/>
        <v>0.5287448115557053</v>
      </c>
    </row>
    <row r="427" spans="1:66" x14ac:dyDescent="0.25">
      <c r="A427" t="s">
        <v>27</v>
      </c>
      <c r="B427" t="s">
        <v>329</v>
      </c>
      <c r="C427" t="s">
        <v>29</v>
      </c>
      <c r="D427" s="15">
        <v>44379</v>
      </c>
      <c r="E427" s="14">
        <f>VLOOKUP(A427,home!$A$2:$E$405,3,FALSE)</f>
        <v>1.30952380952381</v>
      </c>
      <c r="F427" s="14">
        <f>VLOOKUP(B427,home!$B$2:$E$405,3,FALSE)</f>
        <v>0.9</v>
      </c>
      <c r="G427" s="14">
        <f>VLOOKUP(C427,away!$B$2:$E$405,4,FALSE)</f>
        <v>1.22</v>
      </c>
      <c r="H427" s="14">
        <f>VLOOKUP(A427,away!$A$2:$E$405,3,FALSE)</f>
        <v>1.0904761904761899</v>
      </c>
      <c r="I427" s="14">
        <f>VLOOKUP(C427,away!$B$2:$E$405,3,FALSE)</f>
        <v>0.61</v>
      </c>
      <c r="J427" s="14">
        <f>VLOOKUP(B427,home!$B$2:$E$405,4,FALSE)</f>
        <v>1.08</v>
      </c>
      <c r="K427" s="16">
        <f t="shared" si="508"/>
        <v>1.4378571428571434</v>
      </c>
      <c r="L427" s="16">
        <f t="shared" si="509"/>
        <v>0.71840571428571398</v>
      </c>
      <c r="M427" s="17">
        <f t="shared" si="454"/>
        <v>0.11575691382351776</v>
      </c>
      <c r="N427" s="17">
        <f t="shared" si="455"/>
        <v>0.16644190537624379</v>
      </c>
      <c r="O427" s="17">
        <f t="shared" si="456"/>
        <v>8.3160428358894117E-2</v>
      </c>
      <c r="P427" s="17">
        <f t="shared" si="457"/>
        <v>0.11957281591889564</v>
      </c>
      <c r="Q427" s="17">
        <f t="shared" si="458"/>
        <v>0.11965984125799249</v>
      </c>
      <c r="R427" s="17">
        <f t="shared" si="459"/>
        <v>2.9871463467738633E-2</v>
      </c>
      <c r="S427" s="17">
        <f t="shared" si="460"/>
        <v>3.0878627104235484E-2</v>
      </c>
      <c r="T427" s="17">
        <f t="shared" si="461"/>
        <v>8.5964313730263253E-2</v>
      </c>
      <c r="U427" s="17">
        <f t="shared" si="462"/>
        <v>4.2950897114684201E-2</v>
      </c>
      <c r="V427" s="17">
        <f t="shared" si="463"/>
        <v>3.5440593880995035E-3</v>
      </c>
      <c r="W427" s="17">
        <f t="shared" si="464"/>
        <v>5.7351252488652103E-2</v>
      </c>
      <c r="X427" s="17">
        <f t="shared" si="465"/>
        <v>4.1201467509290449E-2</v>
      </c>
      <c r="Y427" s="17">
        <f t="shared" si="466"/>
        <v>1.4799684847815719E-2</v>
      </c>
      <c r="Z427" s="17">
        <f t="shared" si="467"/>
        <v>7.1532766831001286E-3</v>
      </c>
      <c r="AA427" s="17">
        <f t="shared" si="468"/>
        <v>1.0285389973628973E-2</v>
      </c>
      <c r="AB427" s="17">
        <f t="shared" si="469"/>
        <v>7.3944607203268349E-3</v>
      </c>
      <c r="AC427" s="17">
        <f t="shared" si="470"/>
        <v>2.2880553460123015E-4</v>
      </c>
      <c r="AD427" s="17">
        <f t="shared" si="471"/>
        <v>2.0615727010653003E-2</v>
      </c>
      <c r="AE427" s="17">
        <f t="shared" si="472"/>
        <v>1.481045608860746E-2</v>
      </c>
      <c r="AF427" s="17">
        <f t="shared" si="473"/>
        <v>5.3199581426166213E-3</v>
      </c>
      <c r="AG427" s="17">
        <f t="shared" si="474"/>
        <v>1.2739627764721982E-3</v>
      </c>
      <c r="AH427" s="17">
        <f t="shared" si="475"/>
        <v>1.2847387112514723E-3</v>
      </c>
      <c r="AI427" s="17">
        <f t="shared" si="476"/>
        <v>1.8472707326780103E-3</v>
      </c>
      <c r="AJ427" s="17">
        <f t="shared" si="477"/>
        <v>1.3280557088860133E-3</v>
      </c>
      <c r="AK427" s="17">
        <f t="shared" si="478"/>
        <v>6.3651812904465341E-4</v>
      </c>
      <c r="AL427" s="17">
        <f t="shared" si="479"/>
        <v>9.4539224194620992E-6</v>
      </c>
      <c r="AM427" s="17">
        <f t="shared" si="480"/>
        <v>5.9284940674920739E-3</v>
      </c>
      <c r="AN427" s="17">
        <f t="shared" si="481"/>
        <v>4.2590640151952608E-3</v>
      </c>
      <c r="AO427" s="17">
        <f t="shared" si="482"/>
        <v>1.5298679630124661E-3</v>
      </c>
      <c r="AP427" s="17">
        <f t="shared" si="483"/>
        <v>3.6635529557693371E-4</v>
      </c>
      <c r="AQ427" s="17">
        <f t="shared" si="484"/>
        <v>6.5797934450325218E-5</v>
      </c>
      <c r="AR427" s="17">
        <f t="shared" si="485"/>
        <v>1.8459272630542441E-4</v>
      </c>
      <c r="AS427" s="17">
        <f t="shared" si="486"/>
        <v>2.6541797003772815E-4</v>
      </c>
      <c r="AT427" s="17">
        <f t="shared" si="487"/>
        <v>1.908165620306954E-4</v>
      </c>
      <c r="AU427" s="17">
        <f t="shared" si="488"/>
        <v>9.1455652230426133E-5</v>
      </c>
      <c r="AV427" s="17">
        <f t="shared" si="489"/>
        <v>3.2875040703544294E-5</v>
      </c>
      <c r="AW427" s="17">
        <f t="shared" si="490"/>
        <v>2.7126580459646826E-7</v>
      </c>
      <c r="AX427" s="17">
        <f t="shared" si="491"/>
        <v>1.4207212568882787E-3</v>
      </c>
      <c r="AY427" s="17">
        <f t="shared" si="492"/>
        <v>1.0206542693557211E-3</v>
      </c>
      <c r="AZ427" s="17">
        <f t="shared" si="493"/>
        <v>3.6662192970763014E-4</v>
      </c>
      <c r="BA427" s="17">
        <f t="shared" si="494"/>
        <v>8.7794429761472293E-5</v>
      </c>
      <c r="BB427" s="17">
        <f t="shared" si="495"/>
        <v>1.5768005005774358E-5</v>
      </c>
      <c r="BC427" s="17">
        <f t="shared" si="496"/>
        <v>2.2655649798068091E-6</v>
      </c>
      <c r="BD427" s="17">
        <f t="shared" si="497"/>
        <v>2.2102078232232618E-5</v>
      </c>
      <c r="BE427" s="17">
        <f t="shared" si="498"/>
        <v>3.177963105820305E-5</v>
      </c>
      <c r="BF427" s="17">
        <f t="shared" si="499"/>
        <v>2.2847284757200994E-5</v>
      </c>
      <c r="BG427" s="17">
        <f t="shared" si="500"/>
        <v>1.0950377194344188E-5</v>
      </c>
      <c r="BH427" s="17">
        <f t="shared" si="501"/>
        <v>3.9362695164669429E-6</v>
      </c>
      <c r="BI427" s="17">
        <f t="shared" si="502"/>
        <v>1.1319586480925655E-6</v>
      </c>
      <c r="BJ427" s="18">
        <f t="shared" si="503"/>
        <v>0.54250197396003275</v>
      </c>
      <c r="BK427" s="18">
        <f t="shared" si="504"/>
        <v>0.27101132996112481</v>
      </c>
      <c r="BL427" s="18">
        <f t="shared" si="505"/>
        <v>0.17961712846784728</v>
      </c>
      <c r="BM427" s="18">
        <f t="shared" si="506"/>
        <v>0.36479995786527147</v>
      </c>
      <c r="BN427" s="18">
        <f t="shared" si="507"/>
        <v>0.63446336820328242</v>
      </c>
    </row>
    <row r="428" spans="1:66" x14ac:dyDescent="0.25">
      <c r="A428" t="s">
        <v>196</v>
      </c>
      <c r="B428" t="s">
        <v>306</v>
      </c>
      <c r="C428" t="s">
        <v>201</v>
      </c>
      <c r="D428" s="15">
        <v>44379</v>
      </c>
      <c r="E428" s="14">
        <f>VLOOKUP(A428,home!$A$2:$E$405,3,FALSE)</f>
        <v>1.58378378378378</v>
      </c>
      <c r="F428" s="14">
        <f>VLOOKUP(B428,home!$B$2:$E$405,3,FALSE)</f>
        <v>1.96</v>
      </c>
      <c r="G428" s="14">
        <f>VLOOKUP(C428,away!$B$2:$E$405,4,FALSE)</f>
        <v>0.84</v>
      </c>
      <c r="H428" s="14">
        <f>VLOOKUP(A428,away!$A$2:$E$405,3,FALSE)</f>
        <v>1.48648648648649</v>
      </c>
      <c r="I428" s="14">
        <f>VLOOKUP(C428,away!$B$2:$E$405,3,FALSE)</f>
        <v>0.63</v>
      </c>
      <c r="J428" s="14">
        <f>VLOOKUP(B428,home!$B$2:$E$405,4,FALSE)</f>
        <v>0.61</v>
      </c>
      <c r="K428" s="16">
        <f t="shared" si="508"/>
        <v>2.6075416216216154</v>
      </c>
      <c r="L428" s="16">
        <f t="shared" si="509"/>
        <v>0.57125675675675813</v>
      </c>
      <c r="M428" s="17">
        <f t="shared" si="454"/>
        <v>4.1635655378194976E-2</v>
      </c>
      <c r="N428" s="17">
        <f t="shared" si="455"/>
        <v>0.10856670434213724</v>
      </c>
      <c r="O428" s="17">
        <f t="shared" si="456"/>
        <v>2.3784649456789736E-2</v>
      </c>
      <c r="P428" s="17">
        <f t="shared" si="457"/>
        <v>6.2019463414259172E-2</v>
      </c>
      <c r="Q428" s="17">
        <f t="shared" si="458"/>
        <v>0.14154610014720556</v>
      </c>
      <c r="R428" s="17">
        <f t="shared" si="459"/>
        <v>6.7935708546410459E-3</v>
      </c>
      <c r="S428" s="17">
        <f t="shared" si="460"/>
        <v>2.3095672490645126E-2</v>
      </c>
      <c r="T428" s="17">
        <f t="shared" si="461"/>
        <v>8.0859166101659941E-2</v>
      </c>
      <c r="U428" s="17">
        <f t="shared" si="462"/>
        <v>1.7714518762912055E-2</v>
      </c>
      <c r="V428" s="17">
        <f t="shared" si="463"/>
        <v>3.8225282367836161E-3</v>
      </c>
      <c r="W428" s="17">
        <f t="shared" si="464"/>
        <v>0.12302911583735331</v>
      </c>
      <c r="X428" s="17">
        <f t="shared" si="465"/>
        <v>7.0281213699897954E-2</v>
      </c>
      <c r="Y428" s="17">
        <f t="shared" si="466"/>
        <v>2.007430909956617E-2</v>
      </c>
      <c r="Z428" s="17">
        <f t="shared" si="467"/>
        <v>1.2936244177398273E-3</v>
      </c>
      <c r="AA428" s="17">
        <f t="shared" si="468"/>
        <v>3.3731795120026265E-3</v>
      </c>
      <c r="AB428" s="17">
        <f t="shared" si="469"/>
        <v>4.3978529873740712E-3</v>
      </c>
      <c r="AC428" s="17">
        <f t="shared" si="470"/>
        <v>3.5587159007368892E-4</v>
      </c>
      <c r="AD428" s="17">
        <f t="shared" si="471"/>
        <v>8.0200885054301466E-2</v>
      </c>
      <c r="AE428" s="17">
        <f t="shared" si="472"/>
        <v>4.5815297485141813E-2</v>
      </c>
      <c r="AF428" s="17">
        <f t="shared" si="473"/>
        <v>1.3086149125604083E-2</v>
      </c>
      <c r="AG428" s="17">
        <f t="shared" si="474"/>
        <v>2.4918503693092918E-3</v>
      </c>
      <c r="AH428" s="17">
        <f t="shared" si="475"/>
        <v>1.847479223348508E-4</v>
      </c>
      <c r="AI428" s="17">
        <f t="shared" si="476"/>
        <v>4.8173789699624105E-4</v>
      </c>
      <c r="AJ428" s="17">
        <f t="shared" si="477"/>
        <v>6.280758085650828E-4</v>
      </c>
      <c r="AK428" s="17">
        <f t="shared" si="478"/>
        <v>5.4591127078903437E-4</v>
      </c>
      <c r="AL428" s="17">
        <f t="shared" si="479"/>
        <v>2.1203907910437932E-5</v>
      </c>
      <c r="AM428" s="17">
        <f t="shared" si="480"/>
        <v>4.1825429173996412E-2</v>
      </c>
      <c r="AN428" s="17">
        <f t="shared" si="481"/>
        <v>2.3893059019896683E-2</v>
      </c>
      <c r="AO428" s="17">
        <f t="shared" si="482"/>
        <v>6.8245357023519922E-3</v>
      </c>
      <c r="AP428" s="17">
        <f t="shared" si="483"/>
        <v>1.2995207105654346E-3</v>
      </c>
      <c r="AQ428" s="17">
        <f t="shared" si="484"/>
        <v>1.8558999661396196E-4</v>
      </c>
      <c r="AR428" s="17">
        <f t="shared" si="485"/>
        <v>2.110769978611127E-5</v>
      </c>
      <c r="AS428" s="17">
        <f t="shared" si="486"/>
        <v>5.5039205728978787E-5</v>
      </c>
      <c r="AT428" s="17">
        <f t="shared" si="487"/>
        <v>7.1758509879653567E-5</v>
      </c>
      <c r="AU428" s="17">
        <f t="shared" si="488"/>
        <v>6.2371100405580839E-5</v>
      </c>
      <c r="AV428" s="17">
        <f t="shared" si="489"/>
        <v>4.0658810073473222E-5</v>
      </c>
      <c r="AW428" s="17">
        <f t="shared" si="490"/>
        <v>8.7735631805740533E-7</v>
      </c>
      <c r="AX428" s="17">
        <f t="shared" si="491"/>
        <v>1.8176924568897104E-2</v>
      </c>
      <c r="AY428" s="17">
        <f t="shared" si="492"/>
        <v>1.0383690977040392E-2</v>
      </c>
      <c r="AZ428" s="17">
        <f t="shared" si="493"/>
        <v>2.9658768153542538E-3</v>
      </c>
      <c r="BA428" s="17">
        <f t="shared" si="494"/>
        <v>5.6475905682644445E-4</v>
      </c>
      <c r="BB428" s="17">
        <f t="shared" si="495"/>
        <v>8.065560678792006E-5</v>
      </c>
      <c r="BC428" s="17">
        <f t="shared" si="496"/>
        <v>9.2150120695831198E-6</v>
      </c>
      <c r="BD428" s="17">
        <f t="shared" si="497"/>
        <v>2.0096526870682056E-6</v>
      </c>
      <c r="BE428" s="17">
        <f t="shared" si="498"/>
        <v>5.2402530265340654E-6</v>
      </c>
      <c r="BF428" s="17">
        <f t="shared" si="499"/>
        <v>6.8320889372581098E-6</v>
      </c>
      <c r="BG428" s="17">
        <f t="shared" si="500"/>
        <v>5.9383187555070364E-6</v>
      </c>
      <c r="BH428" s="17">
        <f t="shared" si="501"/>
        <v>3.8711033293602183E-6</v>
      </c>
      <c r="BI428" s="17">
        <f t="shared" si="502"/>
        <v>2.018812610580956E-6</v>
      </c>
      <c r="BJ428" s="18">
        <f t="shared" si="503"/>
        <v>0.7921600479025771</v>
      </c>
      <c r="BK428" s="18">
        <f t="shared" si="504"/>
        <v>0.1413340859949074</v>
      </c>
      <c r="BL428" s="18">
        <f t="shared" si="505"/>
        <v>5.8181090027624852E-2</v>
      </c>
      <c r="BM428" s="18">
        <f t="shared" si="506"/>
        <v>0.59823989112889875</v>
      </c>
      <c r="BN428" s="18">
        <f t="shared" si="507"/>
        <v>0.38434614359322772</v>
      </c>
    </row>
    <row r="429" spans="1:66" x14ac:dyDescent="0.25">
      <c r="A429" t="s">
        <v>196</v>
      </c>
      <c r="B429" t="s">
        <v>302</v>
      </c>
      <c r="C429" t="s">
        <v>307</v>
      </c>
      <c r="D429" s="15">
        <v>44379</v>
      </c>
      <c r="E429" s="14">
        <f>VLOOKUP(A429,home!$A$2:$E$405,3,FALSE)</f>
        <v>1.58378378378378</v>
      </c>
      <c r="F429" s="14">
        <f>VLOOKUP(B429,home!$B$2:$E$405,3,FALSE)</f>
        <v>0.82</v>
      </c>
      <c r="G429" s="14">
        <f>VLOOKUP(C429,away!$B$2:$E$405,4,FALSE)</f>
        <v>0.69</v>
      </c>
      <c r="H429" s="14">
        <f>VLOOKUP(A429,away!$A$2:$E$405,3,FALSE)</f>
        <v>1.48648648648649</v>
      </c>
      <c r="I429" s="14">
        <f>VLOOKUP(C429,away!$B$2:$E$405,3,FALSE)</f>
        <v>1.2</v>
      </c>
      <c r="J429" s="14">
        <f>VLOOKUP(B429,home!$B$2:$E$405,4,FALSE)</f>
        <v>0.54</v>
      </c>
      <c r="K429" s="16">
        <f t="shared" si="508"/>
        <v>0.89610486486486263</v>
      </c>
      <c r="L429" s="16">
        <f t="shared" si="509"/>
        <v>0.96324324324324562</v>
      </c>
      <c r="M429" s="17">
        <f t="shared" si="454"/>
        <v>0.15577414517826951</v>
      </c>
      <c r="N429" s="17">
        <f t="shared" si="455"/>
        <v>0.1395899693144127</v>
      </c>
      <c r="O429" s="17">
        <f t="shared" si="456"/>
        <v>0.15004839281496052</v>
      </c>
      <c r="P429" s="17">
        <f t="shared" si="457"/>
        <v>0.13445909476664003</v>
      </c>
      <c r="Q429" s="17">
        <f t="shared" si="458"/>
        <v>6.2543625294491048E-2</v>
      </c>
      <c r="R429" s="17">
        <f t="shared" si="459"/>
        <v>7.226655026925953E-2</v>
      </c>
      <c r="S429" s="17">
        <f t="shared" si="460"/>
        <v>2.9015161894764694E-2</v>
      </c>
      <c r="T429" s="17">
        <f t="shared" si="461"/>
        <v>6.0244724472855844E-2</v>
      </c>
      <c r="U429" s="17">
        <f t="shared" si="462"/>
        <v>6.475840726328462E-2</v>
      </c>
      <c r="V429" s="17">
        <f t="shared" si="463"/>
        <v>2.7827698866435568E-3</v>
      </c>
      <c r="W429" s="17">
        <f t="shared" si="464"/>
        <v>1.8681882297559505E-2</v>
      </c>
      <c r="X429" s="17">
        <f t="shared" si="465"/>
        <v>1.7995196894189793E-2</v>
      </c>
      <c r="Y429" s="17">
        <f t="shared" si="466"/>
        <v>8.6668759095800772E-3</v>
      </c>
      <c r="Z429" s="17">
        <f t="shared" si="467"/>
        <v>2.3203422086454206E-2</v>
      </c>
      <c r="AA429" s="17">
        <f t="shared" si="468"/>
        <v>2.0792699413184415E-2</v>
      </c>
      <c r="AB429" s="17">
        <f t="shared" si="469"/>
        <v>9.3162195489136616E-3</v>
      </c>
      <c r="AC429" s="17">
        <f t="shared" si="470"/>
        <v>1.5012468832430257E-4</v>
      </c>
      <c r="AD429" s="17">
        <f t="shared" si="471"/>
        <v>4.1852314029189562E-3</v>
      </c>
      <c r="AE429" s="17">
        <f t="shared" si="472"/>
        <v>4.0313958702711339E-3</v>
      </c>
      <c r="AF429" s="17">
        <f t="shared" si="473"/>
        <v>1.9416074164386966E-3</v>
      </c>
      <c r="AG429" s="17">
        <f t="shared" si="474"/>
        <v>6.2341340830518325E-4</v>
      </c>
      <c r="AH429" s="17">
        <f t="shared" si="475"/>
        <v>5.5876348862245254E-3</v>
      </c>
      <c r="AI429" s="17">
        <f t="shared" si="476"/>
        <v>5.0071068046344206E-3</v>
      </c>
      <c r="AJ429" s="17">
        <f t="shared" si="477"/>
        <v>2.2434463832654303E-3</v>
      </c>
      <c r="AK429" s="17">
        <f t="shared" si="478"/>
        <v>6.7012107270254448E-4</v>
      </c>
      <c r="AL429" s="17">
        <f t="shared" si="479"/>
        <v>5.1833068115659555E-6</v>
      </c>
      <c r="AM429" s="17">
        <f t="shared" si="480"/>
        <v>7.5008124414817443E-4</v>
      </c>
      <c r="AN429" s="17">
        <f t="shared" si="481"/>
        <v>7.2251069030921636E-4</v>
      </c>
      <c r="AO429" s="17">
        <f t="shared" si="482"/>
        <v>3.4797677030568285E-4</v>
      </c>
      <c r="AP429" s="17">
        <f t="shared" si="483"/>
        <v>1.1172875760085198E-4</v>
      </c>
      <c r="AQ429" s="17">
        <f t="shared" si="484"/>
        <v>2.6905492708745769E-5</v>
      </c>
      <c r="AR429" s="17">
        <f t="shared" si="485"/>
        <v>1.0764503099732034E-3</v>
      </c>
      <c r="AS429" s="17">
        <f t="shared" si="486"/>
        <v>9.6461235955227695E-4</v>
      </c>
      <c r="AT429" s="17">
        <f t="shared" si="487"/>
        <v>4.321969140517846E-4</v>
      </c>
      <c r="AU429" s="17">
        <f t="shared" si="488"/>
        <v>1.290979190871284E-4</v>
      </c>
      <c r="AV429" s="17">
        <f t="shared" si="489"/>
        <v>2.8921318334476529E-5</v>
      </c>
      <c r="AW429" s="17">
        <f t="shared" si="490"/>
        <v>1.2427942122789532E-7</v>
      </c>
      <c r="AX429" s="17">
        <f t="shared" si="491"/>
        <v>1.1202524198751127E-4</v>
      </c>
      <c r="AY429" s="17">
        <f t="shared" si="492"/>
        <v>1.0790755741715976E-4</v>
      </c>
      <c r="AZ429" s="17">
        <f t="shared" si="493"/>
        <v>5.1970612788480852E-5</v>
      </c>
      <c r="BA429" s="17">
        <f t="shared" si="494"/>
        <v>1.6686780538571737E-5</v>
      </c>
      <c r="BB429" s="17">
        <f t="shared" si="495"/>
        <v>4.018357151315527E-6</v>
      </c>
      <c r="BC429" s="17">
        <f t="shared" si="496"/>
        <v>7.7413107498857172E-7</v>
      </c>
      <c r="BD429" s="17">
        <f t="shared" si="497"/>
        <v>1.7281391462813087E-4</v>
      </c>
      <c r="BE429" s="17">
        <f t="shared" si="498"/>
        <v>1.5485938961460911E-4</v>
      </c>
      <c r="BF429" s="17">
        <f t="shared" si="499"/>
        <v>6.9385126201827187E-5</v>
      </c>
      <c r="BG429" s="17">
        <f t="shared" si="500"/>
        <v>2.0725449712906602E-5</v>
      </c>
      <c r="BH429" s="17">
        <f t="shared" si="501"/>
        <v>4.6430440785619177E-6</v>
      </c>
      <c r="BI429" s="17">
        <f t="shared" si="502"/>
        <v>8.3213087731626604E-7</v>
      </c>
      <c r="BJ429" s="18">
        <f t="shared" si="503"/>
        <v>0.32075650791705351</v>
      </c>
      <c r="BK429" s="18">
        <f t="shared" si="504"/>
        <v>0.32229438727887089</v>
      </c>
      <c r="BL429" s="18">
        <f t="shared" si="505"/>
        <v>0.33374511633254189</v>
      </c>
      <c r="BM429" s="18">
        <f t="shared" si="506"/>
        <v>0.2852098726988912</v>
      </c>
      <c r="BN429" s="18">
        <f t="shared" si="507"/>
        <v>0.71468177763803331</v>
      </c>
    </row>
    <row r="430" spans="1:66" x14ac:dyDescent="0.25">
      <c r="A430" t="s">
        <v>196</v>
      </c>
      <c r="B430" t="s">
        <v>301</v>
      </c>
      <c r="C430" t="s">
        <v>206</v>
      </c>
      <c r="D430" s="15">
        <v>44379</v>
      </c>
      <c r="E430" s="14">
        <f>VLOOKUP(A430,home!$A$2:$E$405,3,FALSE)</f>
        <v>1.58378378378378</v>
      </c>
      <c r="F430" s="14">
        <f>VLOOKUP(B430,home!$B$2:$E$405,3,FALSE)</f>
        <v>0.95</v>
      </c>
      <c r="G430" s="14">
        <f>VLOOKUP(C430,away!$B$2:$E$405,4,FALSE)</f>
        <v>1.52</v>
      </c>
      <c r="H430" s="14">
        <f>VLOOKUP(A430,away!$A$2:$E$405,3,FALSE)</f>
        <v>1.48648648648649</v>
      </c>
      <c r="I430" s="14">
        <f>VLOOKUP(C430,away!$B$2:$E$405,3,FALSE)</f>
        <v>0.51</v>
      </c>
      <c r="J430" s="14">
        <f>VLOOKUP(B430,home!$B$2:$E$405,4,FALSE)</f>
        <v>1.41</v>
      </c>
      <c r="K430" s="16">
        <f t="shared" si="508"/>
        <v>2.2869837837837781</v>
      </c>
      <c r="L430" s="16">
        <f t="shared" si="509"/>
        <v>1.068932432432435</v>
      </c>
      <c r="M430" s="17">
        <f t="shared" si="454"/>
        <v>3.4877400271621298E-2</v>
      </c>
      <c r="N430" s="17">
        <f t="shared" si="455"/>
        <v>7.9764048841733839E-2</v>
      </c>
      <c r="O430" s="17">
        <f t="shared" si="456"/>
        <v>3.7281584309263816E-2</v>
      </c>
      <c r="P430" s="17">
        <f t="shared" si="457"/>
        <v>8.5262378749054082E-2</v>
      </c>
      <c r="Q430" s="17">
        <f t="shared" si="458"/>
        <v>9.1209543114991284E-2</v>
      </c>
      <c r="R430" s="17">
        <f t="shared" si="459"/>
        <v>1.9925747300318139E-2</v>
      </c>
      <c r="S430" s="17">
        <f t="shared" si="460"/>
        <v>5.2108766517370494E-2</v>
      </c>
      <c r="T430" s="17">
        <f t="shared" si="461"/>
        <v>9.7496838782958672E-2</v>
      </c>
      <c r="U430" s="17">
        <f t="shared" si="462"/>
        <v>4.5569860955600977E-2</v>
      </c>
      <c r="V430" s="17">
        <f t="shared" si="463"/>
        <v>1.4154079248864523E-2</v>
      </c>
      <c r="W430" s="17">
        <f t="shared" si="464"/>
        <v>6.9531582010104134E-2</v>
      </c>
      <c r="X430" s="17">
        <f t="shared" si="465"/>
        <v>7.4324563088935938E-2</v>
      </c>
      <c r="Y430" s="17">
        <f t="shared" si="466"/>
        <v>3.9723968006067138E-2</v>
      </c>
      <c r="Z430" s="17">
        <f t="shared" si="467"/>
        <v>7.0997591765876973E-3</v>
      </c>
      <c r="AA430" s="17">
        <f t="shared" si="468"/>
        <v>1.623703410562613E-2</v>
      </c>
      <c r="AB430" s="17">
        <f t="shared" si="469"/>
        <v>1.8566916848155555E-2</v>
      </c>
      <c r="AC430" s="17">
        <f t="shared" si="470"/>
        <v>2.1625939296691932E-3</v>
      </c>
      <c r="AD430" s="17">
        <f t="shared" si="471"/>
        <v>3.9754400129485015E-2</v>
      </c>
      <c r="AE430" s="17">
        <f t="shared" si="472"/>
        <v>4.2494767630302716E-2</v>
      </c>
      <c r="AF430" s="17">
        <f t="shared" si="473"/>
        <v>2.2712017664355297E-2</v>
      </c>
      <c r="AG430" s="17">
        <f t="shared" si="474"/>
        <v>8.0925374291359112E-3</v>
      </c>
      <c r="AH430" s="17">
        <f t="shared" si="475"/>
        <v>1.8972907115785971E-3</v>
      </c>
      <c r="AI430" s="17">
        <f t="shared" si="476"/>
        <v>4.3390730905038359E-3</v>
      </c>
      <c r="AJ430" s="17">
        <f t="shared" si="477"/>
        <v>4.9616948973174183E-3</v>
      </c>
      <c r="AK430" s="17">
        <f t="shared" si="478"/>
        <v>3.7824385900825513E-3</v>
      </c>
      <c r="AL430" s="17">
        <f t="shared" si="479"/>
        <v>2.1146977845351732E-4</v>
      </c>
      <c r="AM430" s="17">
        <f t="shared" si="480"/>
        <v>1.8183533686036785E-2</v>
      </c>
      <c r="AN430" s="17">
        <f t="shared" si="481"/>
        <v>1.9436968893232417E-2</v>
      </c>
      <c r="AO430" s="17">
        <f t="shared" si="482"/>
        <v>1.0388403219078251E-2</v>
      </c>
      <c r="AP430" s="17">
        <f t="shared" si="483"/>
        <v>3.7015003740194178E-3</v>
      </c>
      <c r="AQ430" s="17">
        <f t="shared" si="484"/>
        <v>9.8916344961253572E-4</v>
      </c>
      <c r="AR430" s="17">
        <f t="shared" si="485"/>
        <v>4.0561511507183516E-4</v>
      </c>
      <c r="AS430" s="17">
        <f t="shared" si="486"/>
        <v>9.27635190626878E-4</v>
      </c>
      <c r="AT430" s="17">
        <f t="shared" si="487"/>
        <v>1.0607433191154221E-3</v>
      </c>
      <c r="AU430" s="17">
        <f t="shared" si="488"/>
        <v>8.086342565246505E-4</v>
      </c>
      <c r="AV430" s="17">
        <f t="shared" si="489"/>
        <v>4.6233335792098196E-4</v>
      </c>
      <c r="AW430" s="17">
        <f t="shared" si="490"/>
        <v>1.4360155704190072E-5</v>
      </c>
      <c r="AX430" s="17">
        <f t="shared" si="491"/>
        <v>6.9309077786420302E-3</v>
      </c>
      <c r="AY430" s="17">
        <f t="shared" si="492"/>
        <v>7.4086721107887096E-3</v>
      </c>
      <c r="AZ430" s="17">
        <f t="shared" si="493"/>
        <v>3.9596849502398597E-3</v>
      </c>
      <c r="BA430" s="17">
        <f t="shared" si="494"/>
        <v>1.4108785551753325E-3</v>
      </c>
      <c r="BB430" s="17">
        <f t="shared" si="495"/>
        <v>3.7703346146258188E-4</v>
      </c>
      <c r="BC430" s="17">
        <f t="shared" si="496"/>
        <v>8.0604659013923703E-5</v>
      </c>
      <c r="BD430" s="17">
        <f t="shared" si="497"/>
        <v>7.2262525264183108E-5</v>
      </c>
      <c r="BE430" s="17">
        <f t="shared" si="498"/>
        <v>1.6526322345445231E-4</v>
      </c>
      <c r="BF430" s="17">
        <f t="shared" si="499"/>
        <v>1.8897715604808372E-4</v>
      </c>
      <c r="BG430" s="17">
        <f t="shared" si="500"/>
        <v>1.4406256379584801E-4</v>
      </c>
      <c r="BH430" s="17">
        <f t="shared" si="501"/>
        <v>8.2367186812855108E-5</v>
      </c>
      <c r="BI430" s="17">
        <f t="shared" si="502"/>
        <v>3.767448411137772E-5</v>
      </c>
      <c r="BJ430" s="18">
        <f t="shared" si="503"/>
        <v>0.63797161783537171</v>
      </c>
      <c r="BK430" s="18">
        <f t="shared" si="504"/>
        <v>0.19618536060582181</v>
      </c>
      <c r="BL430" s="18">
        <f t="shared" si="505"/>
        <v>0.15691720918719357</v>
      </c>
      <c r="BM430" s="18">
        <f t="shared" si="506"/>
        <v>0.64245893226290807</v>
      </c>
      <c r="BN430" s="18">
        <f t="shared" si="507"/>
        <v>0.3483207025869825</v>
      </c>
    </row>
    <row r="431" spans="1:66" x14ac:dyDescent="0.25">
      <c r="A431" t="s">
        <v>196</v>
      </c>
      <c r="B431" t="s">
        <v>304</v>
      </c>
      <c r="C431" t="s">
        <v>199</v>
      </c>
      <c r="D431" s="15">
        <v>44379</v>
      </c>
      <c r="E431" s="14">
        <f>VLOOKUP(A431,home!$A$2:$E$405,3,FALSE)</f>
        <v>1.58378378378378</v>
      </c>
      <c r="F431" s="14">
        <f>VLOOKUP(B431,home!$B$2:$E$405,3,FALSE)</f>
        <v>0.95</v>
      </c>
      <c r="G431" s="14">
        <f>VLOOKUP(C431,away!$B$2:$E$405,4,FALSE)</f>
        <v>0.69</v>
      </c>
      <c r="H431" s="14">
        <f>VLOOKUP(A431,away!$A$2:$E$405,3,FALSE)</f>
        <v>1.48648648648649</v>
      </c>
      <c r="I431" s="14">
        <f>VLOOKUP(C431,away!$B$2:$E$405,3,FALSE)</f>
        <v>0.63</v>
      </c>
      <c r="J431" s="14">
        <f>VLOOKUP(B431,home!$B$2:$E$405,4,FALSE)</f>
        <v>1.88</v>
      </c>
      <c r="K431" s="16">
        <f t="shared" si="508"/>
        <v>1.0381702702702675</v>
      </c>
      <c r="L431" s="16">
        <f t="shared" si="509"/>
        <v>1.7605945945945987</v>
      </c>
      <c r="M431" s="17">
        <f t="shared" si="454"/>
        <v>6.0885217673902217E-2</v>
      </c>
      <c r="N431" s="17">
        <f t="shared" si="455"/>
        <v>6.320922288797913E-2</v>
      </c>
      <c r="O431" s="17">
        <f t="shared" si="456"/>
        <v>0.10719418512738775</v>
      </c>
      <c r="P431" s="17">
        <f t="shared" si="457"/>
        <v>0.11128581614510122</v>
      </c>
      <c r="Q431" s="17">
        <f t="shared" si="458"/>
        <v>3.2810968004593433E-2</v>
      </c>
      <c r="R431" s="17">
        <f t="shared" si="459"/>
        <v>9.4362751453625826E-2</v>
      </c>
      <c r="S431" s="17">
        <f t="shared" si="460"/>
        <v>5.0851969280179529E-2</v>
      </c>
      <c r="T431" s="17">
        <f t="shared" si="461"/>
        <v>5.7766812912303511E-2</v>
      </c>
      <c r="U431" s="17">
        <f t="shared" si="462"/>
        <v>9.7964603180056786E-2</v>
      </c>
      <c r="V431" s="17">
        <f t="shared" si="463"/>
        <v>1.0327452796762285E-2</v>
      </c>
      <c r="W431" s="17">
        <f t="shared" si="464"/>
        <v>1.1354457173719289E-2</v>
      </c>
      <c r="X431" s="17">
        <f t="shared" si="465"/>
        <v>1.9990595924606041E-2</v>
      </c>
      <c r="Y431" s="17">
        <f t="shared" si="466"/>
        <v>1.759766756379311E-2</v>
      </c>
      <c r="Z431" s="17">
        <f t="shared" si="467"/>
        <v>5.5378183380109094E-2</v>
      </c>
      <c r="AA431" s="17">
        <f t="shared" si="468"/>
        <v>5.7491983606804291E-2</v>
      </c>
      <c r="AB431" s="17">
        <f t="shared" si="469"/>
        <v>2.9843234079724897E-2</v>
      </c>
      <c r="AC431" s="17">
        <f t="shared" si="470"/>
        <v>1.179780430595731E-3</v>
      </c>
      <c r="AD431" s="17">
        <f t="shared" si="471"/>
        <v>2.9469649682030826E-3</v>
      </c>
      <c r="AE431" s="17">
        <f t="shared" si="472"/>
        <v>5.1884105934779899E-3</v>
      </c>
      <c r="AF431" s="17">
        <f t="shared" si="473"/>
        <v>4.5673438227073525E-3</v>
      </c>
      <c r="AG431" s="17">
        <f t="shared" si="474"/>
        <v>2.680413615304533E-3</v>
      </c>
      <c r="AH431" s="17">
        <f t="shared" si="475"/>
        <v>2.4374632579372116E-2</v>
      </c>
      <c r="AI431" s="17">
        <f t="shared" si="476"/>
        <v>2.5305018892665215E-2</v>
      </c>
      <c r="AJ431" s="17">
        <f t="shared" si="477"/>
        <v>1.3135459151496234E-2</v>
      </c>
      <c r="AK431" s="17">
        <f t="shared" si="478"/>
        <v>4.5456143924776354E-3</v>
      </c>
      <c r="AL431" s="17">
        <f t="shared" si="479"/>
        <v>8.6255963668594799E-5</v>
      </c>
      <c r="AM431" s="17">
        <f t="shared" si="480"/>
        <v>6.118902835032811E-4</v>
      </c>
      <c r="AN431" s="17">
        <f t="shared" si="481"/>
        <v>1.0772907256208332E-3</v>
      </c>
      <c r="AO431" s="17">
        <f t="shared" si="482"/>
        <v>9.4833611416746621E-4</v>
      </c>
      <c r="AP431" s="17">
        <f t="shared" si="483"/>
        <v>5.5654514548736248E-4</v>
      </c>
      <c r="AQ431" s="17">
        <f t="shared" si="484"/>
        <v>2.4496259369822864E-4</v>
      </c>
      <c r="AR431" s="17">
        <f t="shared" si="485"/>
        <v>8.5827692728943847E-3</v>
      </c>
      <c r="AS431" s="17">
        <f t="shared" si="486"/>
        <v>8.91037589570811E-3</v>
      </c>
      <c r="AT431" s="17">
        <f t="shared" si="487"/>
        <v>4.6252436759284827E-3</v>
      </c>
      <c r="AU431" s="17">
        <f t="shared" si="488"/>
        <v>1.6005968257015062E-3</v>
      </c>
      <c r="AV431" s="17">
        <f t="shared" si="489"/>
        <v>4.1542300978306623E-4</v>
      </c>
      <c r="AW431" s="17">
        <f t="shared" si="490"/>
        <v>4.3793996861684129E-6</v>
      </c>
      <c r="AX431" s="17">
        <f t="shared" si="491"/>
        <v>1.0587438350005865E-4</v>
      </c>
      <c r="AY431" s="17">
        <f t="shared" si="492"/>
        <v>1.8640186729623881E-4</v>
      </c>
      <c r="AZ431" s="17">
        <f t="shared" si="493"/>
        <v>1.6408905999204892E-4</v>
      </c>
      <c r="BA431" s="17">
        <f t="shared" si="494"/>
        <v>9.6298104018036729E-5</v>
      </c>
      <c r="BB431" s="17">
        <f t="shared" si="495"/>
        <v>4.2385480350965948E-5</v>
      </c>
      <c r="BC431" s="17">
        <f t="shared" si="496"/>
        <v>1.4924729519041237E-5</v>
      </c>
      <c r="BD431" s="17">
        <f t="shared" si="497"/>
        <v>2.5184628647517476E-3</v>
      </c>
      <c r="BE431" s="17">
        <f t="shared" si="498"/>
        <v>2.6145932729649537E-3</v>
      </c>
      <c r="BF431" s="17">
        <f t="shared" si="499"/>
        <v>1.3571965024204245E-3</v>
      </c>
      <c r="BG431" s="17">
        <f t="shared" si="500"/>
        <v>4.6966701990922466E-4</v>
      </c>
      <c r="BH431" s="17">
        <f t="shared" si="501"/>
        <v>1.2189858424904772E-4</v>
      </c>
      <c r="BI431" s="17">
        <f t="shared" si="502"/>
        <v>2.5310297231079376E-5</v>
      </c>
      <c r="BJ431" s="18">
        <f t="shared" si="503"/>
        <v>0.222161855953841</v>
      </c>
      <c r="BK431" s="18">
        <f t="shared" si="504"/>
        <v>0.23480289415750585</v>
      </c>
      <c r="BL431" s="18">
        <f t="shared" si="505"/>
        <v>0.48545901968515281</v>
      </c>
      <c r="BM431" s="18">
        <f t="shared" si="506"/>
        <v>0.52787176941640901</v>
      </c>
      <c r="BN431" s="18">
        <f t="shared" si="507"/>
        <v>0.46974816129258962</v>
      </c>
    </row>
    <row r="432" spans="1:66" x14ac:dyDescent="0.25">
      <c r="A432" t="s">
        <v>32</v>
      </c>
      <c r="B432" t="s">
        <v>208</v>
      </c>
      <c r="C432" t="s">
        <v>35</v>
      </c>
      <c r="D432" s="15">
        <v>44379</v>
      </c>
      <c r="E432" s="14">
        <f>VLOOKUP(A432,home!$A$2:$E$405,3,FALSE)</f>
        <v>1.2292993630573199</v>
      </c>
      <c r="F432" s="14">
        <f>VLOOKUP(B432,home!$B$2:$E$405,3,FALSE)</f>
        <v>1.27</v>
      </c>
      <c r="G432" s="14">
        <f>VLOOKUP(C432,away!$B$2:$E$405,4,FALSE)</f>
        <v>0.9</v>
      </c>
      <c r="H432" s="14">
        <f>VLOOKUP(A432,away!$A$2:$E$405,3,FALSE)</f>
        <v>1.1337579617834399</v>
      </c>
      <c r="I432" s="14">
        <f>VLOOKUP(C432,away!$B$2:$E$405,3,FALSE)</f>
        <v>1.81</v>
      </c>
      <c r="J432" s="14">
        <f>VLOOKUP(B432,home!$B$2:$E$405,4,FALSE)</f>
        <v>0.59</v>
      </c>
      <c r="K432" s="16">
        <f t="shared" si="508"/>
        <v>1.4050891719745167</v>
      </c>
      <c r="L432" s="16">
        <f t="shared" si="509"/>
        <v>1.2107401273885354</v>
      </c>
      <c r="M432" s="17">
        <f t="shared" si="454"/>
        <v>7.3107135848580682E-2</v>
      </c>
      <c r="N432" s="17">
        <f t="shared" si="455"/>
        <v>0.10272204497491073</v>
      </c>
      <c r="O432" s="17">
        <f t="shared" si="456"/>
        <v>8.8513742970321524E-2</v>
      </c>
      <c r="P432" s="17">
        <f t="shared" si="457"/>
        <v>0.12436970181853427</v>
      </c>
      <c r="Q432" s="17">
        <f t="shared" si="458"/>
        <v>7.2166816558663208E-2</v>
      </c>
      <c r="R432" s="17">
        <f t="shared" si="459"/>
        <v>5.3583570219761595E-2</v>
      </c>
      <c r="S432" s="17">
        <f t="shared" si="460"/>
        <v>5.289436711919631E-2</v>
      </c>
      <c r="T432" s="17">
        <f t="shared" si="461"/>
        <v>8.737526067346095E-2</v>
      </c>
      <c r="U432" s="17">
        <f t="shared" si="462"/>
        <v>7.5289694311523186E-2</v>
      </c>
      <c r="V432" s="17">
        <f t="shared" si="463"/>
        <v>9.9981981392955142E-3</v>
      </c>
      <c r="W432" s="17">
        <f t="shared" si="464"/>
        <v>3.3800270840816327E-2</v>
      </c>
      <c r="X432" s="17">
        <f t="shared" si="465"/>
        <v>4.0923344223576949E-2</v>
      </c>
      <c r="Y432" s="17">
        <f t="shared" si="466"/>
        <v>2.4773767499209228E-2</v>
      </c>
      <c r="Z432" s="17">
        <f t="shared" si="467"/>
        <v>2.1625259544602232E-2</v>
      </c>
      <c r="AA432" s="17">
        <f t="shared" si="468"/>
        <v>3.0385418027259165E-2</v>
      </c>
      <c r="AB432" s="17">
        <f t="shared" si="469"/>
        <v>2.134711092801057E-2</v>
      </c>
      <c r="AC432" s="17">
        <f t="shared" si="470"/>
        <v>1.0630570693214245E-3</v>
      </c>
      <c r="AD432" s="17">
        <f t="shared" si="471"/>
        <v>1.1873098642059245E-2</v>
      </c>
      <c r="AE432" s="17">
        <f t="shared" si="472"/>
        <v>1.4375236962383454E-2</v>
      </c>
      <c r="AF432" s="17">
        <f t="shared" si="473"/>
        <v>8.7023381155382652E-3</v>
      </c>
      <c r="AG432" s="17">
        <f t="shared" si="474"/>
        <v>3.5120899861949694E-3</v>
      </c>
      <c r="AH432" s="17">
        <f t="shared" si="475"/>
        <v>6.5456423739604641E-3</v>
      </c>
      <c r="AI432" s="17">
        <f t="shared" si="476"/>
        <v>9.1972112232694171E-3</v>
      </c>
      <c r="AJ432" s="17">
        <f t="shared" si="477"/>
        <v>6.4614509510891802E-3</v>
      </c>
      <c r="AK432" s="17">
        <f t="shared" si="478"/>
        <v>3.026304922206618E-3</v>
      </c>
      <c r="AL432" s="17">
        <f t="shared" si="479"/>
        <v>7.2338815735540623E-5</v>
      </c>
      <c r="AM432" s="17">
        <f t="shared" si="480"/>
        <v>3.3365524679485549E-3</v>
      </c>
      <c r="AN432" s="17">
        <f t="shared" si="481"/>
        <v>4.0396979600825647E-3</v>
      </c>
      <c r="AO432" s="17">
        <f t="shared" si="482"/>
        <v>2.4455122114007861E-3</v>
      </c>
      <c r="AP432" s="17">
        <f t="shared" si="483"/>
        <v>9.8695992212053589E-4</v>
      </c>
      <c r="AQ432" s="17">
        <f t="shared" si="484"/>
        <v>2.9873799545889921E-4</v>
      </c>
      <c r="AR432" s="17">
        <f t="shared" si="485"/>
        <v>1.5850143763377364E-3</v>
      </c>
      <c r="AS432" s="17">
        <f t="shared" si="486"/>
        <v>2.227086537616095E-3</v>
      </c>
      <c r="AT432" s="17">
        <f t="shared" si="487"/>
        <v>1.5646275895272964E-3</v>
      </c>
      <c r="AU432" s="17">
        <f t="shared" si="488"/>
        <v>7.3281376140579802E-4</v>
      </c>
      <c r="AV432" s="17">
        <f t="shared" si="489"/>
        <v>2.5741717030630076E-4</v>
      </c>
      <c r="AW432" s="17">
        <f t="shared" si="490"/>
        <v>3.418406591651232E-6</v>
      </c>
      <c r="AX432" s="17">
        <f t="shared" si="491"/>
        <v>7.8135895740656127E-4</v>
      </c>
      <c r="AY432" s="17">
        <f t="shared" si="492"/>
        <v>9.4602264362659302E-4</v>
      </c>
      <c r="AZ432" s="17">
        <f t="shared" si="493"/>
        <v>5.7269378802845031E-4</v>
      </c>
      <c r="BA432" s="17">
        <f t="shared" si="494"/>
        <v>2.3112778329072964E-4</v>
      </c>
      <c r="BB432" s="17">
        <f t="shared" si="495"/>
        <v>6.9958920446111972E-5</v>
      </c>
      <c r="BC432" s="17">
        <f t="shared" si="496"/>
        <v>1.6940414450577993E-5</v>
      </c>
      <c r="BD432" s="17">
        <f t="shared" si="497"/>
        <v>3.1984008465330195E-4</v>
      </c>
      <c r="BE432" s="17">
        <f t="shared" si="498"/>
        <v>4.4940383970976729E-4</v>
      </c>
      <c r="BF432" s="17">
        <f t="shared" si="499"/>
        <v>3.1572623450998278E-4</v>
      </c>
      <c r="BG432" s="17">
        <f t="shared" si="500"/>
        <v>1.4787450447275465E-4</v>
      </c>
      <c r="BH432" s="17">
        <f t="shared" si="501"/>
        <v>5.1944216261441165E-5</v>
      </c>
      <c r="BI432" s="17">
        <f t="shared" si="502"/>
        <v>1.4597251163130712E-5</v>
      </c>
      <c r="BJ432" s="18">
        <f t="shared" si="503"/>
        <v>0.41394983154107362</v>
      </c>
      <c r="BK432" s="18">
        <f t="shared" si="504"/>
        <v>0.26245082145429033</v>
      </c>
      <c r="BL432" s="18">
        <f t="shared" si="505"/>
        <v>0.30201649149336535</v>
      </c>
      <c r="BM432" s="18">
        <f t="shared" si="506"/>
        <v>0.48463678740552446</v>
      </c>
      <c r="BN432" s="18">
        <f t="shared" si="507"/>
        <v>0.51446301239077197</v>
      </c>
    </row>
    <row r="433" spans="1:66" x14ac:dyDescent="0.25">
      <c r="A433" t="s">
        <v>213</v>
      </c>
      <c r="B433" t="s">
        <v>216</v>
      </c>
      <c r="C433" t="s">
        <v>315</v>
      </c>
      <c r="D433" s="15">
        <v>44379</v>
      </c>
      <c r="E433" s="14">
        <f>VLOOKUP(A433,home!$A$2:$E$405,3,FALSE)</f>
        <v>1.25308641975309</v>
      </c>
      <c r="F433" s="14">
        <f>VLOOKUP(B433,home!$B$2:$E$405,3,FALSE)</f>
        <v>0.63</v>
      </c>
      <c r="G433" s="14">
        <f>VLOOKUP(C433,away!$B$2:$E$405,4,FALSE)</f>
        <v>0.37</v>
      </c>
      <c r="H433" s="14">
        <f>VLOOKUP(A433,away!$A$2:$E$405,3,FALSE)</f>
        <v>1.2160493827160499</v>
      </c>
      <c r="I433" s="14">
        <f>VLOOKUP(C433,away!$B$2:$E$405,3,FALSE)</f>
        <v>1.54</v>
      </c>
      <c r="J433" s="14">
        <f>VLOOKUP(B433,home!$B$2:$E$405,4,FALSE)</f>
        <v>1.35</v>
      </c>
      <c r="K433" s="16">
        <f t="shared" si="508"/>
        <v>0.29209444444444527</v>
      </c>
      <c r="L433" s="16">
        <f t="shared" si="509"/>
        <v>2.5281666666666678</v>
      </c>
      <c r="M433" s="17">
        <f t="shared" si="454"/>
        <v>5.9590380966769996E-2</v>
      </c>
      <c r="N433" s="17">
        <f t="shared" si="455"/>
        <v>1.7406019222721527E-2</v>
      </c>
      <c r="O433" s="17">
        <f t="shared" si="456"/>
        <v>0.15065441481415573</v>
      </c>
      <c r="P433" s="17">
        <f t="shared" si="457"/>
        <v>4.4005317598243818E-2</v>
      </c>
      <c r="Q433" s="17">
        <f t="shared" si="458"/>
        <v>2.5421007574250891E-3</v>
      </c>
      <c r="R433" s="17">
        <f t="shared" si="459"/>
        <v>0.19043973485966081</v>
      </c>
      <c r="S433" s="17">
        <f t="shared" si="460"/>
        <v>8.1240795305628291E-3</v>
      </c>
      <c r="T433" s="17">
        <f t="shared" si="461"/>
        <v>6.426854398230198E-3</v>
      </c>
      <c r="U433" s="17">
        <f t="shared" si="462"/>
        <v>5.5626388553980083E-2</v>
      </c>
      <c r="V433" s="17">
        <f t="shared" si="463"/>
        <v>6.6659285560266438E-4</v>
      </c>
      <c r="W433" s="17">
        <f t="shared" si="464"/>
        <v>2.4751116948729498E-4</v>
      </c>
      <c r="X433" s="17">
        <f t="shared" si="465"/>
        <v>6.2574948832546317E-4</v>
      </c>
      <c r="Y433" s="17">
        <f t="shared" si="466"/>
        <v>7.9099949903407981E-4</v>
      </c>
      <c r="Z433" s="17">
        <f t="shared" si="467"/>
        <v>0.1604877965603442</v>
      </c>
      <c r="AA433" s="17">
        <f t="shared" si="468"/>
        <v>4.6877593776406899E-2</v>
      </c>
      <c r="AB433" s="17">
        <f t="shared" si="469"/>
        <v>6.8463423555059771E-3</v>
      </c>
      <c r="AC433" s="17">
        <f t="shared" si="470"/>
        <v>3.0765903241868372E-5</v>
      </c>
      <c r="AD433" s="17">
        <f t="shared" si="471"/>
        <v>1.8074159386296584E-5</v>
      </c>
      <c r="AE433" s="17">
        <f t="shared" si="472"/>
        <v>4.5694487288455497E-5</v>
      </c>
      <c r="AF433" s="17">
        <f t="shared" si="473"/>
        <v>5.7761639806548499E-5</v>
      </c>
      <c r="AG433" s="17">
        <f t="shared" si="474"/>
        <v>4.8677017456974134E-5</v>
      </c>
      <c r="AH433" s="17">
        <f t="shared" si="475"/>
        <v>0.10143497441766093</v>
      </c>
      <c r="AI433" s="17">
        <f t="shared" si="476"/>
        <v>2.9628592499763188E-2</v>
      </c>
      <c r="AJ433" s="17">
        <f t="shared" si="477"/>
        <v>4.3271736329445918E-3</v>
      </c>
      <c r="AK433" s="17">
        <f t="shared" si="478"/>
        <v>4.2131445944320088E-4</v>
      </c>
      <c r="AL433" s="17">
        <f t="shared" si="479"/>
        <v>9.0877978720104246E-7</v>
      </c>
      <c r="AM433" s="17">
        <f t="shared" si="480"/>
        <v>1.0558723089481313E-6</v>
      </c>
      <c r="AN433" s="17">
        <f t="shared" si="481"/>
        <v>2.6694211757390346E-6</v>
      </c>
      <c r="AO433" s="17">
        <f t="shared" si="482"/>
        <v>3.3743708178987868E-6</v>
      </c>
      <c r="AP433" s="17">
        <f t="shared" si="483"/>
        <v>2.8436572742614844E-6</v>
      </c>
      <c r="AQ433" s="17">
        <f t="shared" si="484"/>
        <v>1.7973098830530197E-6</v>
      </c>
      <c r="AR433" s="17">
        <f t="shared" si="485"/>
        <v>5.1288904231383325E-2</v>
      </c>
      <c r="AS433" s="17">
        <f t="shared" si="486"/>
        <v>1.4981203987630269E-2</v>
      </c>
      <c r="AT433" s="17">
        <f t="shared" si="487"/>
        <v>2.1879632279378854E-3</v>
      </c>
      <c r="AU433" s="17">
        <f t="shared" si="488"/>
        <v>2.1303063450979728E-4</v>
      </c>
      <c r="AV433" s="17">
        <f t="shared" si="489"/>
        <v>1.5556266209196724E-5</v>
      </c>
      <c r="AW433" s="17">
        <f t="shared" si="490"/>
        <v>1.8641684611325933E-8</v>
      </c>
      <c r="AX433" s="17">
        <f t="shared" si="491"/>
        <v>5.1402405914413001E-8</v>
      </c>
      <c r="AY433" s="17">
        <f t="shared" si="492"/>
        <v>1.2995384921928853E-7</v>
      </c>
      <c r="AZ433" s="17">
        <f t="shared" si="493"/>
        <v>1.6427249490061574E-7</v>
      </c>
      <c r="BA433" s="17">
        <f t="shared" si="494"/>
        <v>1.384360819526356E-7</v>
      </c>
      <c r="BB433" s="17">
        <f t="shared" si="495"/>
        <v>8.7497371964147099E-8</v>
      </c>
      <c r="BC433" s="17">
        <f t="shared" si="496"/>
        <v>4.4241587844138276E-8</v>
      </c>
      <c r="BD433" s="17">
        <f t="shared" si="497"/>
        <v>2.161114967460705E-2</v>
      </c>
      <c r="BE433" s="17">
        <f t="shared" si="498"/>
        <v>6.3124967580100999E-3</v>
      </c>
      <c r="BF433" s="17">
        <f t="shared" si="499"/>
        <v>9.2192261679416071E-4</v>
      </c>
      <c r="BG433" s="17">
        <f t="shared" si="500"/>
        <v>8.9762824857753199E-5</v>
      </c>
      <c r="BH433" s="17">
        <f t="shared" si="501"/>
        <v>6.5548056146473641E-6</v>
      </c>
      <c r="BI433" s="17">
        <f t="shared" si="502"/>
        <v>3.8292446089035039E-7</v>
      </c>
      <c r="BJ433" s="18">
        <f t="shared" si="503"/>
        <v>2.8221798274413623E-2</v>
      </c>
      <c r="BK433" s="18">
        <f t="shared" si="504"/>
        <v>0.11241817558805761</v>
      </c>
      <c r="BL433" s="18">
        <f t="shared" si="505"/>
        <v>0.68388545732153638</v>
      </c>
      <c r="BM433" s="18">
        <f t="shared" si="506"/>
        <v>0.52037514821321007</v>
      </c>
      <c r="BN433" s="18">
        <f t="shared" si="507"/>
        <v>0.46463796821897702</v>
      </c>
    </row>
    <row r="434" spans="1:66" x14ac:dyDescent="0.25">
      <c r="A434" t="s">
        <v>340</v>
      </c>
      <c r="B434" t="s">
        <v>418</v>
      </c>
      <c r="C434" t="s">
        <v>361</v>
      </c>
      <c r="D434" s="15">
        <v>44379</v>
      </c>
      <c r="E434" s="14">
        <f>VLOOKUP(A434,home!$A$2:$E$405,3,FALSE)</f>
        <v>1.36279069767442</v>
      </c>
      <c r="F434" s="14">
        <f>VLOOKUP(B434,home!$B$2:$E$405,3,FALSE)</f>
        <v>1.2</v>
      </c>
      <c r="G434" s="14">
        <f>VLOOKUP(C434,away!$B$2:$E$405,4,FALSE)</f>
        <v>1.2</v>
      </c>
      <c r="H434" s="14">
        <f>VLOOKUP(A434,away!$A$2:$E$405,3,FALSE)</f>
        <v>1.15348837209302</v>
      </c>
      <c r="I434" s="14">
        <f>VLOOKUP(C434,away!$B$2:$E$405,3,FALSE)</f>
        <v>0.6</v>
      </c>
      <c r="J434" s="14">
        <f>VLOOKUP(B434,home!$B$2:$E$405,4,FALSE)</f>
        <v>0.79</v>
      </c>
      <c r="K434" s="16">
        <f t="shared" si="508"/>
        <v>1.9624186046511647</v>
      </c>
      <c r="L434" s="16">
        <f t="shared" si="509"/>
        <v>0.54675348837209148</v>
      </c>
      <c r="M434" s="17">
        <f t="shared" si="454"/>
        <v>8.1335549642677821E-2</v>
      </c>
      <c r="N434" s="17">
        <f t="shared" si="455"/>
        <v>0.15961439583831935</v>
      </c>
      <c r="O434" s="17">
        <f t="shared" si="456"/>
        <v>4.4470495495795515E-2</v>
      </c>
      <c r="P434" s="17">
        <f t="shared" si="457"/>
        <v>8.726972771900493E-2</v>
      </c>
      <c r="Q434" s="17">
        <f t="shared" si="458"/>
        <v>0.15661512998163671</v>
      </c>
      <c r="R434" s="17">
        <f t="shared" si="459"/>
        <v>1.2157199270980789E-2</v>
      </c>
      <c r="S434" s="17">
        <f t="shared" si="460"/>
        <v>2.3409214696426674E-2</v>
      </c>
      <c r="T434" s="17">
        <f t="shared" si="461"/>
        <v>8.5629868649308383E-2</v>
      </c>
      <c r="U434" s="17">
        <f t="shared" si="462"/>
        <v>2.3857514029824275E-2</v>
      </c>
      <c r="V434" s="17">
        <f t="shared" si="463"/>
        <v>2.7907925209521875E-3</v>
      </c>
      <c r="W434" s="17">
        <f t="shared" si="464"/>
        <v>0.10244814828194145</v>
      </c>
      <c r="X434" s="17">
        <f t="shared" si="465"/>
        <v>5.6013882450412771E-2</v>
      </c>
      <c r="Y434" s="17">
        <f t="shared" si="466"/>
        <v>1.5312892813513727E-2</v>
      </c>
      <c r="Z434" s="17">
        <f t="shared" si="467"/>
        <v>2.2156637034144648E-3</v>
      </c>
      <c r="AA434" s="17">
        <f t="shared" si="468"/>
        <v>4.3480596732308457E-3</v>
      </c>
      <c r="AB434" s="17">
        <f t="shared" si="469"/>
        <v>4.2663565984408392E-3</v>
      </c>
      <c r="AC434" s="17">
        <f t="shared" si="470"/>
        <v>1.8715041000959962E-4</v>
      </c>
      <c r="AD434" s="17">
        <f t="shared" si="471"/>
        <v>5.0261538050135786E-2</v>
      </c>
      <c r="AE434" s="17">
        <f t="shared" si="472"/>
        <v>2.7480671259858345E-2</v>
      </c>
      <c r="AF434" s="17">
        <f t="shared" si="473"/>
        <v>7.5125764370671134E-3</v>
      </c>
      <c r="AG434" s="17">
        <f t="shared" si="474"/>
        <v>1.3691757912094745E-3</v>
      </c>
      <c r="AH434" s="17">
        <f t="shared" si="475"/>
        <v>3.0285546472532142E-4</v>
      </c>
      <c r="AI434" s="17">
        <f t="shared" si="476"/>
        <v>5.9432919849724522E-4</v>
      </c>
      <c r="AJ434" s="17">
        <f t="shared" si="477"/>
        <v>5.8316133820920468E-4</v>
      </c>
      <c r="AK434" s="17">
        <f t="shared" si="478"/>
        <v>3.814688865383379E-4</v>
      </c>
      <c r="AL434" s="17">
        <f t="shared" si="479"/>
        <v>8.0321903009396949E-6</v>
      </c>
      <c r="AM434" s="17">
        <f t="shared" si="480"/>
        <v>1.972683547359377E-2</v>
      </c>
      <c r="AN434" s="17">
        <f t="shared" si="481"/>
        <v>1.078571610972971E-2</v>
      </c>
      <c r="AO434" s="17">
        <f t="shared" si="482"/>
        <v>2.9485639537928914E-3</v>
      </c>
      <c r="AP434" s="17">
        <f t="shared" si="483"/>
        <v>5.3737920914148998E-4</v>
      </c>
      <c r="AQ434" s="17">
        <f t="shared" si="484"/>
        <v>7.3453489294186334E-5</v>
      </c>
      <c r="AR434" s="17">
        <f t="shared" si="485"/>
        <v>3.3117456362224088E-5</v>
      </c>
      <c r="AS434" s="17">
        <f t="shared" si="486"/>
        <v>6.499031250395163E-5</v>
      </c>
      <c r="AT434" s="17">
        <f t="shared" si="487"/>
        <v>6.3769099189923967E-5</v>
      </c>
      <c r="AU434" s="17">
        <f t="shared" si="488"/>
        <v>4.1713888884050775E-5</v>
      </c>
      <c r="AV434" s="17">
        <f t="shared" si="489"/>
        <v>2.0465027904603163E-5</v>
      </c>
      <c r="AW434" s="17">
        <f t="shared" si="490"/>
        <v>2.3939479505637746E-7</v>
      </c>
      <c r="AX434" s="17">
        <f t="shared" si="491"/>
        <v>6.4520514907121752E-3</v>
      </c>
      <c r="AY434" s="17">
        <f t="shared" si="492"/>
        <v>3.5276816597032343E-3</v>
      </c>
      <c r="AZ434" s="17">
        <f t="shared" si="493"/>
        <v>9.6438612665449626E-4</v>
      </c>
      <c r="BA434" s="17">
        <f t="shared" si="494"/>
        <v>1.7576049296199852E-4</v>
      </c>
      <c r="BB434" s="17">
        <f t="shared" si="495"/>
        <v>2.402441566124278E-5</v>
      </c>
      <c r="BC434" s="17">
        <f t="shared" si="496"/>
        <v>2.62708661377712E-6</v>
      </c>
      <c r="BD434" s="17">
        <f t="shared" si="497"/>
        <v>3.0178474653427538E-6</v>
      </c>
      <c r="BE434" s="17">
        <f t="shared" si="498"/>
        <v>5.9222800119879805E-6</v>
      </c>
      <c r="BF434" s="17">
        <f t="shared" si="499"/>
        <v>5.81099623873947E-6</v>
      </c>
      <c r="BG434" s="17">
        <f t="shared" si="500"/>
        <v>3.8012023768200929E-6</v>
      </c>
      <c r="BH434" s="17">
        <f t="shared" si="501"/>
        <v>1.8648875660789942E-6</v>
      </c>
      <c r="BI434" s="17">
        <f t="shared" si="502"/>
        <v>7.3193801105120903E-7</v>
      </c>
      <c r="BJ434" s="18">
        <f t="shared" si="503"/>
        <v>0.70747675906126206</v>
      </c>
      <c r="BK434" s="18">
        <f t="shared" si="504"/>
        <v>0.19852814883907538</v>
      </c>
      <c r="BL434" s="18">
        <f t="shared" si="505"/>
        <v>9.1206644892757163E-2</v>
      </c>
      <c r="BM434" s="18">
        <f t="shared" si="506"/>
        <v>0.4544372762831857</v>
      </c>
      <c r="BN434" s="18">
        <f t="shared" si="507"/>
        <v>0.54146249794841517</v>
      </c>
    </row>
    <row r="435" spans="1:66" x14ac:dyDescent="0.25">
      <c r="A435" t="s">
        <v>340</v>
      </c>
      <c r="B435" t="s">
        <v>352</v>
      </c>
      <c r="C435" t="s">
        <v>428</v>
      </c>
      <c r="D435" s="15">
        <v>44379</v>
      </c>
      <c r="E435" s="14">
        <f>VLOOKUP(A435,home!$A$2:$E$405,3,FALSE)</f>
        <v>1.36279069767442</v>
      </c>
      <c r="F435" s="14">
        <f>VLOOKUP(B435,home!$B$2:$E$405,3,FALSE)</f>
        <v>1.27</v>
      </c>
      <c r="G435" s="14">
        <f>VLOOKUP(C435,away!$B$2:$E$405,4,FALSE)</f>
        <v>1.07</v>
      </c>
      <c r="H435" s="14">
        <f>VLOOKUP(A435,away!$A$2:$E$405,3,FALSE)</f>
        <v>1.15348837209302</v>
      </c>
      <c r="I435" s="14">
        <f>VLOOKUP(C435,away!$B$2:$E$405,3,FALSE)</f>
        <v>0.8</v>
      </c>
      <c r="J435" s="14">
        <f>VLOOKUP(B435,home!$B$2:$E$405,4,FALSE)</f>
        <v>0.79</v>
      </c>
      <c r="K435" s="16">
        <f t="shared" si="508"/>
        <v>1.8518962790697695</v>
      </c>
      <c r="L435" s="16">
        <f t="shared" si="509"/>
        <v>0.72900465116278867</v>
      </c>
      <c r="M435" s="17">
        <f t="shared" si="454"/>
        <v>7.5705767674489402E-2</v>
      </c>
      <c r="N435" s="17">
        <f t="shared" si="455"/>
        <v>0.14019922946050736</v>
      </c>
      <c r="O435" s="17">
        <f t="shared" si="456"/>
        <v>5.5189856754552263E-2</v>
      </c>
      <c r="P435" s="17">
        <f t="shared" si="457"/>
        <v>0.10220589036614892</v>
      </c>
      <c r="Q435" s="17">
        <f t="shared" si="458"/>
        <v>0.12981721568318119</v>
      </c>
      <c r="R435" s="17">
        <f t="shared" si="459"/>
        <v>2.0116831135538325E-2</v>
      </c>
      <c r="S435" s="17">
        <f t="shared" si="460"/>
        <v>3.4495535632278057E-2</v>
      </c>
      <c r="T435" s="17">
        <f t="shared" si="461"/>
        <v>9.4637354034041998E-2</v>
      </c>
      <c r="U435" s="17">
        <f t="shared" si="462"/>
        <v>3.725428472657831E-2</v>
      </c>
      <c r="V435" s="17">
        <f t="shared" si="463"/>
        <v>5.1744874946697897E-3</v>
      </c>
      <c r="W435" s="17">
        <f t="shared" si="464"/>
        <v>8.0136006227626996E-2</v>
      </c>
      <c r="X435" s="17">
        <f t="shared" si="465"/>
        <v>5.8419521265550285E-2</v>
      </c>
      <c r="Y435" s="17">
        <f t="shared" si="466"/>
        <v>2.1294051360644797E-2</v>
      </c>
      <c r="Z435" s="17">
        <f t="shared" si="467"/>
        <v>4.8884211548212812E-3</v>
      </c>
      <c r="AA435" s="17">
        <f t="shared" si="468"/>
        <v>9.0528489471394767E-3</v>
      </c>
      <c r="AB435" s="17">
        <f t="shared" si="469"/>
        <v>8.382468640094138E-3</v>
      </c>
      <c r="AC435" s="17">
        <f t="shared" si="470"/>
        <v>4.3661064228221275E-4</v>
      </c>
      <c r="AD435" s="17">
        <f t="shared" si="471"/>
        <v>3.7100892938113562E-2</v>
      </c>
      <c r="AE435" s="17">
        <f t="shared" si="472"/>
        <v>2.7046723514177445E-2</v>
      </c>
      <c r="AF435" s="17">
        <f t="shared" si="473"/>
        <v>9.8585936202746603E-3</v>
      </c>
      <c r="AG435" s="17">
        <f t="shared" si="474"/>
        <v>2.3956535343680079E-3</v>
      </c>
      <c r="AH435" s="17">
        <f t="shared" si="475"/>
        <v>8.9092043967682101E-4</v>
      </c>
      <c r="AI435" s="17">
        <f t="shared" si="476"/>
        <v>1.6498922471847078E-3</v>
      </c>
      <c r="AJ435" s="17">
        <f t="shared" si="477"/>
        <v>1.5277146567137104E-3</v>
      </c>
      <c r="AK435" s="17">
        <f t="shared" si="478"/>
        <v>9.4305636274949034E-4</v>
      </c>
      <c r="AL435" s="17">
        <f t="shared" si="479"/>
        <v>2.3577690740636538E-5</v>
      </c>
      <c r="AM435" s="17">
        <f t="shared" si="480"/>
        <v>1.3741401116451687E-2</v>
      </c>
      <c r="AN435" s="17">
        <f t="shared" si="481"/>
        <v>1.0017545327386817E-2</v>
      </c>
      <c r="AO435" s="17">
        <f t="shared" si="482"/>
        <v>3.6514185684495249E-3</v>
      </c>
      <c r="AP435" s="17">
        <f t="shared" si="483"/>
        <v>8.8730037324729184E-4</v>
      </c>
      <c r="AQ435" s="17">
        <f t="shared" si="484"/>
        <v>1.6171152476893852E-4</v>
      </c>
      <c r="AR435" s="17">
        <f t="shared" si="485"/>
        <v>1.2989702886807985E-4</v>
      </c>
      <c r="AS435" s="17">
        <f t="shared" si="486"/>
        <v>2.4055582442301549E-4</v>
      </c>
      <c r="AT435" s="17">
        <f t="shared" si="487"/>
        <v>2.227422180787716E-4</v>
      </c>
      <c r="AU435" s="17">
        <f t="shared" si="488"/>
        <v>1.3749849495060812E-4</v>
      </c>
      <c r="AV435" s="17">
        <f t="shared" si="489"/>
        <v>6.3658237794181135E-5</v>
      </c>
      <c r="AW435" s="17">
        <f t="shared" si="490"/>
        <v>8.841902557417863E-7</v>
      </c>
      <c r="AX435" s="17">
        <f t="shared" si="491"/>
        <v>4.2412749327936745E-3</v>
      </c>
      <c r="AY435" s="17">
        <f t="shared" si="492"/>
        <v>3.0919091528667326E-3</v>
      </c>
      <c r="AZ435" s="17">
        <f t="shared" si="493"/>
        <v>1.127008076706323E-3</v>
      </c>
      <c r="BA435" s="17">
        <f t="shared" si="494"/>
        <v>2.7386470993897948E-4</v>
      </c>
      <c r="BB435" s="17">
        <f t="shared" si="495"/>
        <v>4.9912161833715996E-5</v>
      </c>
      <c r="BC435" s="17">
        <f t="shared" si="496"/>
        <v>7.2772396252737581E-6</v>
      </c>
      <c r="BD435" s="17">
        <f t="shared" si="497"/>
        <v>1.5782589702842871E-5</v>
      </c>
      <c r="BE435" s="17">
        <f t="shared" si="498"/>
        <v>2.9227719144779571E-5</v>
      </c>
      <c r="BF435" s="17">
        <f t="shared" si="499"/>
        <v>2.7063352164956774E-5</v>
      </c>
      <c r="BG435" s="17">
        <f t="shared" si="500"/>
        <v>1.6706173724479418E-5</v>
      </c>
      <c r="BH435" s="17">
        <f t="shared" si="501"/>
        <v>7.7345252394641427E-6</v>
      </c>
      <c r="BI435" s="17">
        <f t="shared" si="502"/>
        <v>2.8647077022669747E-6</v>
      </c>
      <c r="BJ435" s="18">
        <f t="shared" si="503"/>
        <v>0.63815586482255526</v>
      </c>
      <c r="BK435" s="18">
        <f t="shared" si="504"/>
        <v>0.22113377865347572</v>
      </c>
      <c r="BL435" s="18">
        <f t="shared" si="505"/>
        <v>0.13590160478202071</v>
      </c>
      <c r="BM435" s="18">
        <f t="shared" si="506"/>
        <v>0.47375385337584441</v>
      </c>
      <c r="BN435" s="18">
        <f t="shared" si="507"/>
        <v>0.52323479107441739</v>
      </c>
    </row>
    <row r="436" spans="1:66" x14ac:dyDescent="0.25">
      <c r="A436" t="s">
        <v>340</v>
      </c>
      <c r="B436" t="s">
        <v>405</v>
      </c>
      <c r="C436" t="s">
        <v>377</v>
      </c>
      <c r="D436" s="15">
        <v>44379</v>
      </c>
      <c r="E436" s="14">
        <f>VLOOKUP(A436,home!$A$2:$E$405,3,FALSE)</f>
        <v>1.36279069767442</v>
      </c>
      <c r="F436" s="14">
        <f>VLOOKUP(B436,home!$B$2:$E$405,3,FALSE)</f>
        <v>0.87</v>
      </c>
      <c r="G436" s="14">
        <f>VLOOKUP(C436,away!$B$2:$E$405,4,FALSE)</f>
        <v>0.87</v>
      </c>
      <c r="H436" s="14">
        <f>VLOOKUP(A436,away!$A$2:$E$405,3,FALSE)</f>
        <v>1.15348837209302</v>
      </c>
      <c r="I436" s="14">
        <f>VLOOKUP(C436,away!$B$2:$E$405,3,FALSE)</f>
        <v>0.87</v>
      </c>
      <c r="J436" s="14">
        <f>VLOOKUP(B436,home!$B$2:$E$405,4,FALSE)</f>
        <v>1.18</v>
      </c>
      <c r="K436" s="16">
        <f t="shared" si="508"/>
        <v>1.0314962790697684</v>
      </c>
      <c r="L436" s="16">
        <f t="shared" si="509"/>
        <v>1.1841711627906943</v>
      </c>
      <c r="M436" s="17">
        <f t="shared" si="454"/>
        <v>0.10908068493120916</v>
      </c>
      <c r="N436" s="17">
        <f t="shared" si="455"/>
        <v>0.112516320624924</v>
      </c>
      <c r="O436" s="17">
        <f t="shared" si="456"/>
        <v>0.12917020151299533</v>
      </c>
      <c r="P436" s="17">
        <f t="shared" si="457"/>
        <v>0.13323858222734686</v>
      </c>
      <c r="Q436" s="17">
        <f t="shared" si="458"/>
        <v>5.803008302961507E-2</v>
      </c>
      <c r="R436" s="17">
        <f t="shared" si="459"/>
        <v>7.6479813861776005E-2</v>
      </c>
      <c r="S436" s="17">
        <f t="shared" si="460"/>
        <v>4.0686671075518432E-2</v>
      </c>
      <c r="T436" s="17">
        <f t="shared" si="461"/>
        <v>6.8717550898019827E-2</v>
      </c>
      <c r="U436" s="17">
        <f t="shared" si="462"/>
        <v>7.8888643422370439E-2</v>
      </c>
      <c r="V436" s="17">
        <f t="shared" si="463"/>
        <v>5.5219414194499035E-3</v>
      </c>
      <c r="W436" s="17">
        <f t="shared" si="464"/>
        <v>1.9952604906385889E-2</v>
      </c>
      <c r="X436" s="17">
        <f t="shared" si="465"/>
        <v>2.3627299352698295E-2</v>
      </c>
      <c r="Y436" s="17">
        <f t="shared" si="466"/>
        <v>1.398938327404428E-2</v>
      </c>
      <c r="Z436" s="17">
        <f t="shared" si="467"/>
        <v>3.0188396703571724E-2</v>
      </c>
      <c r="AA436" s="17">
        <f t="shared" si="468"/>
        <v>3.1139218870816294E-2</v>
      </c>
      <c r="AB436" s="17">
        <f t="shared" si="469"/>
        <v>1.6059994199193059E-2</v>
      </c>
      <c r="AC436" s="17">
        <f t="shared" si="470"/>
        <v>4.2155472250538271E-4</v>
      </c>
      <c r="AD436" s="17">
        <f t="shared" si="471"/>
        <v>5.1452594296715606E-3</v>
      </c>
      <c r="AE436" s="17">
        <f t="shared" si="472"/>
        <v>6.0928678416939568E-3</v>
      </c>
      <c r="AF436" s="17">
        <f t="shared" si="473"/>
        <v>3.6074991984143805E-3</v>
      </c>
      <c r="AG436" s="17">
        <f t="shared" si="474"/>
        <v>1.423965506850952E-3</v>
      </c>
      <c r="AH436" s="17">
        <f t="shared" si="475"/>
        <v>8.9370572068138161E-3</v>
      </c>
      <c r="AI436" s="17">
        <f t="shared" si="476"/>
        <v>9.2185412546621076E-3</v>
      </c>
      <c r="AJ436" s="17">
        <f t="shared" si="477"/>
        <v>4.754445501317559E-3</v>
      </c>
      <c r="AK436" s="17">
        <f t="shared" si="478"/>
        <v>1.634730947883021E-3</v>
      </c>
      <c r="AL436" s="17">
        <f t="shared" si="479"/>
        <v>2.0596626650550028E-5</v>
      </c>
      <c r="AM436" s="17">
        <f t="shared" si="480"/>
        <v>1.0614631913109709E-3</v>
      </c>
      <c r="AN436" s="17">
        <f t="shared" si="481"/>
        <v>1.2569541015142337E-3</v>
      </c>
      <c r="AO436" s="17">
        <f t="shared" si="482"/>
        <v>7.4422439998232139E-4</v>
      </c>
      <c r="AP436" s="17">
        <f t="shared" si="483"/>
        <v>2.9376302436809082E-4</v>
      </c>
      <c r="AQ436" s="17">
        <f t="shared" si="484"/>
        <v>8.6966425537718229E-5</v>
      </c>
      <c r="AR436" s="17">
        <f t="shared" si="485"/>
        <v>2.1166010849039347E-3</v>
      </c>
      <c r="AS436" s="17">
        <f t="shared" si="486"/>
        <v>2.1832661433534434E-3</v>
      </c>
      <c r="AT436" s="17">
        <f t="shared" si="487"/>
        <v>1.1260154515440402E-3</v>
      </c>
      <c r="AU436" s="17">
        <f t="shared" si="488"/>
        <v>3.8716024948091423E-4</v>
      </c>
      <c r="AV436" s="17">
        <f t="shared" si="489"/>
        <v>9.9838589185821512E-5</v>
      </c>
      <c r="AW436" s="17">
        <f t="shared" si="490"/>
        <v>6.9883676150057702E-7</v>
      </c>
      <c r="AX436" s="17">
        <f t="shared" si="491"/>
        <v>1.8248255536779795E-4</v>
      </c>
      <c r="AY436" s="17">
        <f t="shared" si="492"/>
        <v>2.1609057977890259E-4</v>
      </c>
      <c r="AZ436" s="17">
        <f t="shared" si="493"/>
        <v>1.2794411656244921E-4</v>
      </c>
      <c r="BA436" s="17">
        <f t="shared" si="494"/>
        <v>5.0502577760661211E-5</v>
      </c>
      <c r="BB436" s="17">
        <f t="shared" si="495"/>
        <v>1.49509240576924E-5</v>
      </c>
      <c r="BC436" s="17">
        <f t="shared" si="496"/>
        <v>3.5408906252385952E-6</v>
      </c>
      <c r="BD436" s="17">
        <f t="shared" si="497"/>
        <v>4.1773632797912345E-4</v>
      </c>
      <c r="BE436" s="17">
        <f t="shared" si="498"/>
        <v>4.3089346794273421E-4</v>
      </c>
      <c r="BF436" s="17">
        <f t="shared" si="499"/>
        <v>2.2223250442919942E-4</v>
      </c>
      <c r="BG436" s="17">
        <f t="shared" si="500"/>
        <v>7.6410667135691683E-5</v>
      </c>
      <c r="BH436" s="17">
        <f t="shared" si="501"/>
        <v>1.9704329707926146E-5</v>
      </c>
      <c r="BI436" s="17">
        <f t="shared" si="502"/>
        <v>4.064988555057944E-6</v>
      </c>
      <c r="BJ436" s="18">
        <f t="shared" si="503"/>
        <v>0.31714171684918424</v>
      </c>
      <c r="BK436" s="18">
        <f t="shared" si="504"/>
        <v>0.28918612158245915</v>
      </c>
      <c r="BL436" s="18">
        <f t="shared" si="505"/>
        <v>0.36336657058204558</v>
      </c>
      <c r="BM436" s="18">
        <f t="shared" si="506"/>
        <v>0.3811517277863769</v>
      </c>
      <c r="BN436" s="18">
        <f t="shared" si="507"/>
        <v>0.61851568618786645</v>
      </c>
    </row>
    <row r="437" spans="1:66" x14ac:dyDescent="0.25">
      <c r="A437" t="s">
        <v>340</v>
      </c>
      <c r="B437" t="s">
        <v>356</v>
      </c>
      <c r="C437" t="s">
        <v>354</v>
      </c>
      <c r="D437" s="15">
        <v>44379</v>
      </c>
      <c r="E437" s="14">
        <f>VLOOKUP(A437,home!$A$2:$E$405,3,FALSE)</f>
        <v>1.36279069767442</v>
      </c>
      <c r="F437" s="14">
        <f>VLOOKUP(B437,home!$B$2:$E$405,3,FALSE)</f>
        <v>1</v>
      </c>
      <c r="G437" s="14">
        <f>VLOOKUP(C437,away!$B$2:$E$405,4,FALSE)</f>
        <v>0.6</v>
      </c>
      <c r="H437" s="14">
        <f>VLOOKUP(A437,away!$A$2:$E$405,3,FALSE)</f>
        <v>1.15348837209302</v>
      </c>
      <c r="I437" s="14">
        <f>VLOOKUP(C437,away!$B$2:$E$405,3,FALSE)</f>
        <v>1.4</v>
      </c>
      <c r="J437" s="14">
        <f>VLOOKUP(B437,home!$B$2:$E$405,4,FALSE)</f>
        <v>1.18</v>
      </c>
      <c r="K437" s="16">
        <f t="shared" si="508"/>
        <v>0.81767441860465195</v>
      </c>
      <c r="L437" s="16">
        <f t="shared" si="509"/>
        <v>1.9055627906976689</v>
      </c>
      <c r="M437" s="17">
        <f t="shared" si="454"/>
        <v>6.5661848854463772E-2</v>
      </c>
      <c r="N437" s="17">
        <f t="shared" si="455"/>
        <v>5.3690014086580196E-2</v>
      </c>
      <c r="O437" s="17">
        <f t="shared" si="456"/>
        <v>0.12512277594548052</v>
      </c>
      <c r="P437" s="17">
        <f t="shared" si="457"/>
        <v>0.1023096930754209</v>
      </c>
      <c r="Q437" s="17">
        <f t="shared" si="458"/>
        <v>2.1950475526560015E-2</v>
      </c>
      <c r="R437" s="17">
        <f t="shared" si="459"/>
        <v>0.11921465305525451</v>
      </c>
      <c r="S437" s="17">
        <f t="shared" si="460"/>
        <v>3.9852949162256381E-2</v>
      </c>
      <c r="T437" s="17">
        <f t="shared" si="461"/>
        <v>4.1828009401532584E-2</v>
      </c>
      <c r="U437" s="17">
        <f t="shared" si="462"/>
        <v>9.7478772126110516E-2</v>
      </c>
      <c r="V437" s="17">
        <f t="shared" si="463"/>
        <v>6.8995637295461596E-3</v>
      </c>
      <c r="W437" s="17">
        <f t="shared" si="464"/>
        <v>5.9827807714252007E-3</v>
      </c>
      <c r="X437" s="17">
        <f t="shared" si="465"/>
        <v>1.1400564422929357E-2</v>
      </c>
      <c r="Y437" s="17">
        <f t="shared" si="466"/>
        <v>1.0862245678642914E-2</v>
      </c>
      <c r="Z437" s="17">
        <f t="shared" si="467"/>
        <v>7.57236689893417E-2</v>
      </c>
      <c r="AA437" s="17">
        <f t="shared" si="468"/>
        <v>6.1917307015471081E-2</v>
      </c>
      <c r="AB437" s="17">
        <f t="shared" si="469"/>
        <v>2.5314099007720525E-2</v>
      </c>
      <c r="AC437" s="17">
        <f t="shared" si="470"/>
        <v>6.7190105426435422E-4</v>
      </c>
      <c r="AD437" s="17">
        <f t="shared" si="471"/>
        <v>1.222991697228548E-3</v>
      </c>
      <c r="AE437" s="17">
        <f t="shared" si="472"/>
        <v>2.3304874715709104E-3</v>
      </c>
      <c r="AF437" s="17">
        <f t="shared" si="473"/>
        <v>2.2204451050063093E-3</v>
      </c>
      <c r="AG437" s="17">
        <f t="shared" si="474"/>
        <v>1.4103991902956001E-3</v>
      </c>
      <c r="AH437" s="17">
        <f t="shared" si="475"/>
        <v>3.6074051500299131E-2</v>
      </c>
      <c r="AI437" s="17">
        <f t="shared" si="476"/>
        <v>2.9496829087221364E-2</v>
      </c>
      <c r="AJ437" s="17">
        <f t="shared" si="477"/>
        <v>1.2059401287287257E-2</v>
      </c>
      <c r="AK437" s="17">
        <f t="shared" si="478"/>
        <v>3.2868879787676E-3</v>
      </c>
      <c r="AL437" s="17">
        <f t="shared" si="479"/>
        <v>4.1876366162762813E-5</v>
      </c>
      <c r="AM437" s="17">
        <f t="shared" si="480"/>
        <v>2.0000180499793395E-4</v>
      </c>
      <c r="AN437" s="17">
        <f t="shared" si="481"/>
        <v>3.8111599767643399E-4</v>
      </c>
      <c r="AO437" s="17">
        <f t="shared" si="482"/>
        <v>3.6312023205591597E-4</v>
      </c>
      <c r="AP437" s="17">
        <f t="shared" si="483"/>
        <v>2.3064946758508538E-4</v>
      </c>
      <c r="AQ437" s="17">
        <f t="shared" si="484"/>
        <v>1.0987926078109173E-4</v>
      </c>
      <c r="AR437" s="17">
        <f t="shared" si="485"/>
        <v>1.3748274049736288E-2</v>
      </c>
      <c r="AS437" s="17">
        <f t="shared" si="486"/>
        <v>1.1241611990435543E-2</v>
      </c>
      <c r="AT437" s="17">
        <f t="shared" si="487"/>
        <v>4.595989274229233E-3</v>
      </c>
      <c r="AU437" s="17">
        <f t="shared" si="488"/>
        <v>1.2526742859062016E-3</v>
      </c>
      <c r="AV437" s="17">
        <f t="shared" si="489"/>
        <v>2.5606992960733771E-4</v>
      </c>
      <c r="AW437" s="17">
        <f t="shared" si="490"/>
        <v>1.8124672274908361E-6</v>
      </c>
      <c r="AX437" s="17">
        <f t="shared" si="491"/>
        <v>2.7256059936927757E-5</v>
      </c>
      <c r="AY437" s="17">
        <f t="shared" si="492"/>
        <v>5.1938133636834986E-5</v>
      </c>
      <c r="AZ437" s="17">
        <f t="shared" si="493"/>
        <v>4.9485687438317877E-5</v>
      </c>
      <c r="BA437" s="17">
        <f t="shared" si="494"/>
        <v>3.1432694884851185E-5</v>
      </c>
      <c r="BB437" s="17">
        <f t="shared" si="495"/>
        <v>1.4974243445981347E-5</v>
      </c>
      <c r="BC437" s="17">
        <f t="shared" si="496"/>
        <v>5.7068722259020976E-6</v>
      </c>
      <c r="BD437" s="17">
        <f t="shared" si="497"/>
        <v>4.3663665775819692E-3</v>
      </c>
      <c r="BE437" s="17">
        <f t="shared" si="498"/>
        <v>3.5702662527391208E-3</v>
      </c>
      <c r="BF437" s="17">
        <f t="shared" si="499"/>
        <v>1.4596576912361348E-3</v>
      </c>
      <c r="BG437" s="17">
        <f t="shared" si="500"/>
        <v>3.9784158468110509E-4</v>
      </c>
      <c r="BH437" s="17">
        <f t="shared" si="501"/>
        <v>8.1326221612719007E-5</v>
      </c>
      <c r="BI437" s="17">
        <f t="shared" si="502"/>
        <v>1.329967419489862E-5</v>
      </c>
      <c r="BJ437" s="18">
        <f t="shared" si="503"/>
        <v>0.15436397380643688</v>
      </c>
      <c r="BK437" s="18">
        <f t="shared" si="504"/>
        <v>0.21548977037575115</v>
      </c>
      <c r="BL437" s="18">
        <f t="shared" si="505"/>
        <v>0.55094815453557322</v>
      </c>
      <c r="BM437" s="18">
        <f t="shared" si="506"/>
        <v>0.50852598149693373</v>
      </c>
      <c r="BN437" s="18">
        <f t="shared" si="507"/>
        <v>0.48794946054375993</v>
      </c>
    </row>
    <row r="438" spans="1:66" x14ac:dyDescent="0.25">
      <c r="A438" t="s">
        <v>342</v>
      </c>
      <c r="B438" t="s">
        <v>386</v>
      </c>
      <c r="C438" t="s">
        <v>393</v>
      </c>
      <c r="D438" s="15">
        <v>44379</v>
      </c>
      <c r="E438" s="14">
        <f>VLOOKUP(A438,home!$A$2:$E$405,3,FALSE)</f>
        <v>1.1178707224334601</v>
      </c>
      <c r="F438" s="14">
        <f>VLOOKUP(B438,home!$B$2:$E$405,3,FALSE)</f>
        <v>0.6</v>
      </c>
      <c r="G438" s="14">
        <f>VLOOKUP(C438,away!$B$2:$E$405,4,FALSE)</f>
        <v>0.89</v>
      </c>
      <c r="H438" s="14">
        <f>VLOOKUP(A438,away!$A$2:$E$405,3,FALSE)</f>
        <v>0.85171102661596998</v>
      </c>
      <c r="I438" s="14">
        <f>VLOOKUP(C438,away!$B$2:$E$405,3,FALSE)</f>
        <v>0.75</v>
      </c>
      <c r="J438" s="14">
        <f>VLOOKUP(B438,home!$B$2:$E$405,4,FALSE)</f>
        <v>0.68</v>
      </c>
      <c r="K438" s="16">
        <f t="shared" si="508"/>
        <v>0.59694296577946759</v>
      </c>
      <c r="L438" s="16">
        <f t="shared" si="509"/>
        <v>0.43437262357414475</v>
      </c>
      <c r="M438" s="17">
        <f t="shared" si="454"/>
        <v>0.35653759482664121</v>
      </c>
      <c r="N438" s="17">
        <f t="shared" si="455"/>
        <v>0.21283260926769337</v>
      </c>
      <c r="O438" s="17">
        <f t="shared" si="456"/>
        <v>0.15487017046766355</v>
      </c>
      <c r="P438" s="17">
        <f t="shared" si="457"/>
        <v>9.2448658869738798E-2</v>
      </c>
      <c r="Q438" s="17">
        <f t="shared" si="458"/>
        <v>6.3524464495419736E-2</v>
      </c>
      <c r="R438" s="17">
        <f t="shared" si="459"/>
        <v>3.3635681129707024E-2</v>
      </c>
      <c r="S438" s="17">
        <f t="shared" si="460"/>
        <v>5.9928845168270477E-3</v>
      </c>
      <c r="T438" s="17">
        <f t="shared" si="461"/>
        <v>2.7593288304018079E-2</v>
      </c>
      <c r="U438" s="17">
        <f t="shared" si="462"/>
        <v>2.0078583249579784E-2</v>
      </c>
      <c r="V438" s="17">
        <f t="shared" si="463"/>
        <v>1.7265878655058358E-4</v>
      </c>
      <c r="W438" s="17">
        <f t="shared" si="464"/>
        <v>1.264016074514945E-2</v>
      </c>
      <c r="X438" s="17">
        <f t="shared" si="465"/>
        <v>5.4905397852694831E-3</v>
      </c>
      <c r="Y438" s="17">
        <f t="shared" si="466"/>
        <v>1.1924700856828633E-3</v>
      </c>
      <c r="Z438" s="17">
        <f t="shared" si="467"/>
        <v>4.8701396860047329E-3</v>
      </c>
      <c r="AA438" s="17">
        <f t="shared" si="468"/>
        <v>2.9071956279239503E-3</v>
      </c>
      <c r="AB438" s="17">
        <f t="shared" si="469"/>
        <v>8.6771499011701215E-4</v>
      </c>
      <c r="AC438" s="17">
        <f t="shared" si="470"/>
        <v>2.7981048650772639E-6</v>
      </c>
      <c r="AD438" s="17">
        <f t="shared" si="471"/>
        <v>1.8863637607846792E-3</v>
      </c>
      <c r="AE438" s="17">
        <f t="shared" si="472"/>
        <v>8.1938477578723148E-4</v>
      </c>
      <c r="AF438" s="17">
        <f t="shared" si="473"/>
        <v>1.7795915738770603E-4</v>
      </c>
      <c r="AG438" s="17">
        <f t="shared" si="474"/>
        <v>2.5766862027847348E-5</v>
      </c>
      <c r="AH438" s="17">
        <f t="shared" si="475"/>
        <v>5.2886383814560909E-4</v>
      </c>
      <c r="AI438" s="17">
        <f t="shared" si="476"/>
        <v>3.157015480361522E-4</v>
      </c>
      <c r="AJ438" s="17">
        <f t="shared" si="477"/>
        <v>9.4227909192934879E-5</v>
      </c>
      <c r="AK438" s="17">
        <f t="shared" si="478"/>
        <v>1.8749562524276301E-5</v>
      </c>
      <c r="AL438" s="17">
        <f t="shared" si="479"/>
        <v>2.9021460390909153E-8</v>
      </c>
      <c r="AM438" s="17">
        <f t="shared" si="480"/>
        <v>2.2521031558034345E-4</v>
      </c>
      <c r="AN438" s="17">
        <f t="shared" si="481"/>
        <v>9.7825195634594874E-5</v>
      </c>
      <c r="AO438" s="17">
        <f t="shared" si="482"/>
        <v>2.1246293439726469E-5</v>
      </c>
      <c r="AP438" s="17">
        <f t="shared" si="483"/>
        <v>3.0762694075467104E-6</v>
      </c>
      <c r="AQ438" s="17">
        <f t="shared" si="484"/>
        <v>3.3406180334423598E-7</v>
      </c>
      <c r="AR438" s="17">
        <f t="shared" si="485"/>
        <v>4.5944794577760006E-5</v>
      </c>
      <c r="AS438" s="17">
        <f t="shared" si="486"/>
        <v>2.7426421937376461E-5</v>
      </c>
      <c r="AT438" s="17">
        <f t="shared" si="487"/>
        <v>8.1860048260082768E-6</v>
      </c>
      <c r="AU438" s="17">
        <f t="shared" si="488"/>
        <v>1.628859332907472E-6</v>
      </c>
      <c r="AV438" s="17">
        <f t="shared" si="489"/>
        <v>2.4308403025583787E-7</v>
      </c>
      <c r="AW438" s="17">
        <f t="shared" si="490"/>
        <v>2.0903164915620571E-10</v>
      </c>
      <c r="AX438" s="17">
        <f t="shared" si="491"/>
        <v>2.2406285617776658E-5</v>
      </c>
      <c r="AY438" s="17">
        <f t="shared" si="492"/>
        <v>9.7326770683452738E-6</v>
      </c>
      <c r="AZ438" s="17">
        <f t="shared" si="493"/>
        <v>2.1138042362885258E-6</v>
      </c>
      <c r="BA438" s="17">
        <f t="shared" si="494"/>
        <v>3.0605956394626294E-7</v>
      </c>
      <c r="BB438" s="17">
        <f t="shared" si="495"/>
        <v>3.3235973940324225E-8</v>
      </c>
      <c r="BC438" s="17">
        <f t="shared" si="496"/>
        <v>2.8873594395001073E-9</v>
      </c>
      <c r="BD438" s="17">
        <f t="shared" si="497"/>
        <v>3.3261934933861272E-6</v>
      </c>
      <c r="BE438" s="17">
        <f t="shared" si="498"/>
        <v>1.9855478086982826E-6</v>
      </c>
      <c r="BF438" s="17">
        <f t="shared" si="499"/>
        <v>5.9262939881063792E-7</v>
      </c>
      <c r="BG438" s="17">
        <f t="shared" si="500"/>
        <v>1.1792198364470837E-7</v>
      </c>
      <c r="BH438" s="17">
        <f t="shared" si="501"/>
        <v>1.7598174661867521E-8</v>
      </c>
      <c r="BI438" s="17">
        <f t="shared" si="502"/>
        <v>2.1010213149920566E-9</v>
      </c>
      <c r="BJ438" s="18">
        <f t="shared" si="503"/>
        <v>0.32656529432490583</v>
      </c>
      <c r="BK438" s="18">
        <f t="shared" si="504"/>
        <v>0.45516435680315148</v>
      </c>
      <c r="BL438" s="18">
        <f t="shared" si="505"/>
        <v>0.21340635947947512</v>
      </c>
      <c r="BM438" s="18">
        <f t="shared" si="506"/>
        <v>8.6147238768636641E-2</v>
      </c>
      <c r="BN438" s="18">
        <f t="shared" si="507"/>
        <v>0.91384917905686369</v>
      </c>
    </row>
    <row r="439" spans="1:66" x14ac:dyDescent="0.25">
      <c r="A439" t="s">
        <v>342</v>
      </c>
      <c r="B439" t="s">
        <v>399</v>
      </c>
      <c r="C439" t="s">
        <v>436</v>
      </c>
      <c r="D439" s="15">
        <v>44379</v>
      </c>
      <c r="E439" s="14">
        <f>VLOOKUP(A439,home!$A$2:$E$405,3,FALSE)</f>
        <v>1.1178707224334601</v>
      </c>
      <c r="F439" s="14">
        <f>VLOOKUP(B439,home!$B$2:$E$405,3,FALSE)</f>
        <v>0.67</v>
      </c>
      <c r="G439" s="14">
        <f>VLOOKUP(C439,away!$B$2:$E$405,4,FALSE)</f>
        <v>0.97</v>
      </c>
      <c r="H439" s="14">
        <f>VLOOKUP(A439,away!$A$2:$E$405,3,FALSE)</f>
        <v>0.85171102661596998</v>
      </c>
      <c r="I439" s="14">
        <f>VLOOKUP(C439,away!$B$2:$E$405,3,FALSE)</f>
        <v>0.3</v>
      </c>
      <c r="J439" s="14">
        <f>VLOOKUP(B439,home!$B$2:$E$405,4,FALSE)</f>
        <v>1.47</v>
      </c>
      <c r="K439" s="16">
        <f t="shared" si="508"/>
        <v>0.72650418250950577</v>
      </c>
      <c r="L439" s="16">
        <f t="shared" si="509"/>
        <v>0.37560456273764276</v>
      </c>
      <c r="M439" s="17">
        <f t="shared" si="454"/>
        <v>0.33216988296911232</v>
      </c>
      <c r="N439" s="17">
        <f t="shared" si="455"/>
        <v>0.24132280928075311</v>
      </c>
      <c r="O439" s="17">
        <f t="shared" si="456"/>
        <v>0.12476452364722738</v>
      </c>
      <c r="P439" s="17">
        <f t="shared" si="457"/>
        <v>9.0641948258516819E-2</v>
      </c>
      <c r="Q439" s="17">
        <f t="shared" si="458"/>
        <v>8.7661015138705459E-2</v>
      </c>
      <c r="R439" s="17">
        <f t="shared" si="459"/>
        <v>2.3431062174843566E-2</v>
      </c>
      <c r="S439" s="17">
        <f t="shared" si="460"/>
        <v>6.1835548655562681E-3</v>
      </c>
      <c r="T439" s="17">
        <f t="shared" si="461"/>
        <v>3.2925877260311341E-2</v>
      </c>
      <c r="U439" s="17">
        <f t="shared" si="462"/>
        <v>1.7022764670664124E-2</v>
      </c>
      <c r="V439" s="17">
        <f t="shared" si="463"/>
        <v>1.8748420576158748E-4</v>
      </c>
      <c r="W439" s="17">
        <f t="shared" si="464"/>
        <v>2.1228698047099544E-2</v>
      </c>
      <c r="X439" s="17">
        <f t="shared" si="465"/>
        <v>7.9735958474702728E-3</v>
      </c>
      <c r="Y439" s="17">
        <f t="shared" si="466"/>
        <v>1.4974594908678781E-3</v>
      </c>
      <c r="Z439" s="17">
        <f t="shared" si="467"/>
        <v>2.933604620886879E-3</v>
      </c>
      <c r="AA439" s="17">
        <f t="shared" si="468"/>
        <v>2.1312760269035307E-3</v>
      </c>
      <c r="AB439" s="17">
        <f t="shared" si="469"/>
        <v>7.7419047381382846E-4</v>
      </c>
      <c r="AC439" s="17">
        <f t="shared" si="470"/>
        <v>3.197523042657806E-6</v>
      </c>
      <c r="AD439" s="17">
        <f t="shared" si="471"/>
        <v>3.8556844801122974E-3</v>
      </c>
      <c r="AE439" s="17">
        <f t="shared" si="472"/>
        <v>1.4482126832068949E-3</v>
      </c>
      <c r="AF439" s="17">
        <f t="shared" si="473"/>
        <v>2.7197764581351705E-4</v>
      </c>
      <c r="AG439" s="17">
        <f t="shared" si="474"/>
        <v>3.4052014910066514E-5</v>
      </c>
      <c r="AH439" s="17">
        <f t="shared" si="475"/>
        <v>2.7546882021833613E-4</v>
      </c>
      <c r="AI439" s="17">
        <f t="shared" si="476"/>
        <v>2.001292500395803E-4</v>
      </c>
      <c r="AJ439" s="17">
        <f t="shared" si="477"/>
        <v>7.2697368598122875E-5</v>
      </c>
      <c r="AK439" s="17">
        <f t="shared" si="478"/>
        <v>1.7604980781323828E-5</v>
      </c>
      <c r="AL439" s="17">
        <f t="shared" si="479"/>
        <v>3.4901384267273278E-8</v>
      </c>
      <c r="AM439" s="17">
        <f t="shared" si="480"/>
        <v>5.6023418024771503E-4</v>
      </c>
      <c r="AN439" s="17">
        <f t="shared" si="481"/>
        <v>2.1042651430262471E-4</v>
      </c>
      <c r="AO439" s="17">
        <f t="shared" si="482"/>
        <v>3.9518579446521842E-5</v>
      </c>
      <c r="AP439" s="17">
        <f t="shared" si="483"/>
        <v>4.9477862510078771E-6</v>
      </c>
      <c r="AQ439" s="17">
        <f t="shared" si="484"/>
        <v>4.6460277283228363E-7</v>
      </c>
      <c r="AR439" s="17">
        <f t="shared" si="485"/>
        <v>2.0693469153192508E-5</v>
      </c>
      <c r="AS439" s="17">
        <f t="shared" si="486"/>
        <v>1.5033891890425795E-5</v>
      </c>
      <c r="AT439" s="17">
        <f t="shared" si="487"/>
        <v>5.4610926688950404E-6</v>
      </c>
      <c r="AU439" s="17">
        <f t="shared" si="488"/>
        <v>1.3225022216747489E-6</v>
      </c>
      <c r="AV439" s="17">
        <f t="shared" si="489"/>
        <v>2.4020084885620462E-7</v>
      </c>
      <c r="AW439" s="17">
        <f t="shared" si="490"/>
        <v>2.6455083085694584E-10</v>
      </c>
      <c r="AX439" s="17">
        <f t="shared" si="491"/>
        <v>6.7835412522458173E-5</v>
      </c>
      <c r="AY439" s="17">
        <f t="shared" si="492"/>
        <v>2.5479290458625516E-5</v>
      </c>
      <c r="AZ439" s="17">
        <f t="shared" si="493"/>
        <v>4.7850688757887147E-6</v>
      </c>
      <c r="BA439" s="17">
        <f t="shared" si="494"/>
        <v>5.9909790092004127E-7</v>
      </c>
      <c r="BB439" s="17">
        <f t="shared" si="495"/>
        <v>5.6255976278027941E-8</v>
      </c>
      <c r="BC439" s="17">
        <f t="shared" si="496"/>
        <v>4.2260002742575803E-9</v>
      </c>
      <c r="BD439" s="17">
        <f t="shared" si="497"/>
        <v>1.2954269054682936E-6</v>
      </c>
      <c r="BE439" s="17">
        <f t="shared" si="498"/>
        <v>9.4113306495806135E-7</v>
      </c>
      <c r="BF439" s="17">
        <f t="shared" si="499"/>
        <v>3.41868553995011E-7</v>
      </c>
      <c r="BG439" s="17">
        <f t="shared" si="500"/>
        <v>8.2789644781950768E-8</v>
      </c>
      <c r="BH439" s="17">
        <f t="shared" si="501"/>
        <v>1.5036755800640876E-8</v>
      </c>
      <c r="BI439" s="17">
        <f t="shared" si="502"/>
        <v>2.1848531961079346E-9</v>
      </c>
      <c r="BJ439" s="18">
        <f t="shared" si="503"/>
        <v>0.39913373290400533</v>
      </c>
      <c r="BK439" s="18">
        <f t="shared" si="504"/>
        <v>0.42921158201383258</v>
      </c>
      <c r="BL439" s="18">
        <f t="shared" si="505"/>
        <v>0.16873514700965106</v>
      </c>
      <c r="BM439" s="18">
        <f t="shared" si="506"/>
        <v>9.9997346053309441E-2</v>
      </c>
      <c r="BN439" s="18">
        <f t="shared" si="507"/>
        <v>0.89999124146915865</v>
      </c>
    </row>
    <row r="440" spans="1:66" x14ac:dyDescent="0.25">
      <c r="A440" t="s">
        <v>342</v>
      </c>
      <c r="B440" t="s">
        <v>364</v>
      </c>
      <c r="C440" t="s">
        <v>402</v>
      </c>
      <c r="D440" s="15">
        <v>44379</v>
      </c>
      <c r="E440" s="14">
        <f>VLOOKUP(A440,home!$A$2:$E$405,3,FALSE)</f>
        <v>1.1178707224334601</v>
      </c>
      <c r="F440" s="14">
        <f>VLOOKUP(B440,home!$B$2:$E$405,3,FALSE)</f>
        <v>0.82</v>
      </c>
      <c r="G440" s="14">
        <f>VLOOKUP(C440,away!$B$2:$E$405,4,FALSE)</f>
        <v>0.75</v>
      </c>
      <c r="H440" s="14">
        <f>VLOOKUP(A440,away!$A$2:$E$405,3,FALSE)</f>
        <v>0.85171102661596998</v>
      </c>
      <c r="I440" s="14">
        <f>VLOOKUP(C440,away!$B$2:$E$405,3,FALSE)</f>
        <v>0.97</v>
      </c>
      <c r="J440" s="14">
        <f>VLOOKUP(B440,home!$B$2:$E$405,4,FALSE)</f>
        <v>0.98</v>
      </c>
      <c r="K440" s="16">
        <f t="shared" si="508"/>
        <v>0.68749049429657794</v>
      </c>
      <c r="L440" s="16">
        <f t="shared" si="509"/>
        <v>0.809636501901141</v>
      </c>
      <c r="M440" s="17">
        <f t="shared" si="454"/>
        <v>0.22377213570446639</v>
      </c>
      <c r="N440" s="17">
        <f t="shared" si="455"/>
        <v>0.1538412161852645</v>
      </c>
      <c r="O440" s="17">
        <f t="shared" si="456"/>
        <v>0.18117408917471159</v>
      </c>
      <c r="P440" s="17">
        <f t="shared" si="457"/>
        <v>0.12455546412045475</v>
      </c>
      <c r="Q440" s="17">
        <f t="shared" si="458"/>
        <v>5.2882186879197095E-2</v>
      </c>
      <c r="R440" s="17">
        <f t="shared" si="459"/>
        <v>7.3342577897269431E-2</v>
      </c>
      <c r="S440" s="17">
        <f t="shared" si="460"/>
        <v>1.7332434614146013E-2</v>
      </c>
      <c r="T440" s="17">
        <f t="shared" si="461"/>
        <v>4.2815348797755552E-2</v>
      </c>
      <c r="U440" s="17">
        <f t="shared" si="462"/>
        <v>5.0422325131579022E-2</v>
      </c>
      <c r="V440" s="17">
        <f t="shared" si="463"/>
        <v>1.0719482968223845E-3</v>
      </c>
      <c r="W440" s="17">
        <f t="shared" si="464"/>
        <v>1.2118666932354406E-2</v>
      </c>
      <c r="X440" s="17">
        <f t="shared" si="465"/>
        <v>9.8117151028164519E-3</v>
      </c>
      <c r="Y440" s="17">
        <f t="shared" si="466"/>
        <v>3.9719613467474532E-3</v>
      </c>
      <c r="Z440" s="17">
        <f t="shared" si="467"/>
        <v>1.9793609403052394E-2</v>
      </c>
      <c r="AA440" s="17">
        <f t="shared" si="468"/>
        <v>1.360791831241788E-2</v>
      </c>
      <c r="AB440" s="17">
        <f t="shared" si="469"/>
        <v>4.6776572434758116E-3</v>
      </c>
      <c r="AC440" s="17">
        <f t="shared" si="470"/>
        <v>3.7291567045287095E-5</v>
      </c>
      <c r="AD440" s="17">
        <f t="shared" si="471"/>
        <v>2.0828670798849805E-3</v>
      </c>
      <c r="AE440" s="17">
        <f t="shared" si="472"/>
        <v>1.6863652164831201E-3</v>
      </c>
      <c r="AF440" s="17">
        <f t="shared" si="473"/>
        <v>6.8267141740057681E-4</v>
      </c>
      <c r="AG440" s="17">
        <f t="shared" si="474"/>
        <v>1.8423856611069893E-4</v>
      </c>
      <c r="AH440" s="17">
        <f t="shared" si="475"/>
        <v>4.0064071692712169E-3</v>
      </c>
      <c r="AI440" s="17">
        <f t="shared" si="476"/>
        <v>2.754366845155622E-3</v>
      </c>
      <c r="AJ440" s="17">
        <f t="shared" si="477"/>
        <v>9.4680051192507224E-4</v>
      </c>
      <c r="AK440" s="17">
        <f t="shared" si="478"/>
        <v>2.1697211731454031E-4</v>
      </c>
      <c r="AL440" s="17">
        <f t="shared" si="479"/>
        <v>8.3028540197502047E-7</v>
      </c>
      <c r="AM440" s="17">
        <f t="shared" si="480"/>
        <v>2.8639026366083917E-4</v>
      </c>
      <c r="AN440" s="17">
        <f t="shared" si="481"/>
        <v>2.3187201124890729E-4</v>
      </c>
      <c r="AO440" s="17">
        <f t="shared" si="482"/>
        <v>9.3866022038173639E-5</v>
      </c>
      <c r="AP440" s="17">
        <f t="shared" si="483"/>
        <v>2.5332452576787445E-5</v>
      </c>
      <c r="AQ440" s="17">
        <f t="shared" si="484"/>
        <v>5.1275195722116819E-6</v>
      </c>
      <c r="AR440" s="17">
        <f t="shared" si="485"/>
        <v>6.4874669714408027E-4</v>
      </c>
      <c r="AS440" s="17">
        <f t="shared" si="486"/>
        <v>4.4600718749285604E-4</v>
      </c>
      <c r="AT440" s="17">
        <f t="shared" si="487"/>
        <v>1.5331285089464507E-4</v>
      </c>
      <c r="AU440" s="17">
        <f t="shared" si="488"/>
        <v>3.5133709214525693E-5</v>
      </c>
      <c r="AV440" s="17">
        <f t="shared" si="489"/>
        <v>6.0385227785916238E-6</v>
      </c>
      <c r="AW440" s="17">
        <f t="shared" si="490"/>
        <v>1.283753613293904E-8</v>
      </c>
      <c r="AX440" s="17">
        <f t="shared" si="491"/>
        <v>3.2815097320986248E-5</v>
      </c>
      <c r="AY440" s="17">
        <f t="shared" si="492"/>
        <v>2.6568300604508808E-5</v>
      </c>
      <c r="AZ440" s="17">
        <f t="shared" si="493"/>
        <v>1.075533298144624E-5</v>
      </c>
      <c r="BA440" s="17">
        <f t="shared" si="494"/>
        <v>2.9026367239600351E-6</v>
      </c>
      <c r="BB440" s="17">
        <f t="shared" si="495"/>
        <v>5.8752016086919753E-7</v>
      </c>
      <c r="BC440" s="17">
        <f t="shared" si="496"/>
        <v>9.5135553568506576E-8</v>
      </c>
      <c r="BD440" s="17">
        <f t="shared" si="497"/>
        <v>8.7541501082608641E-5</v>
      </c>
      <c r="BE440" s="17">
        <f t="shared" si="498"/>
        <v>6.0183949850747023E-5</v>
      </c>
      <c r="BF440" s="17">
        <f t="shared" si="499"/>
        <v>2.0687946715805265E-5</v>
      </c>
      <c r="BG440" s="17">
        <f t="shared" si="500"/>
        <v>4.7409222378767417E-6</v>
      </c>
      <c r="BH440" s="17">
        <f t="shared" si="501"/>
        <v>8.1483474318487971E-7</v>
      </c>
      <c r="BI440" s="17">
        <f t="shared" si="502"/>
        <v>1.1203822807243967E-7</v>
      </c>
      <c r="BJ440" s="18">
        <f t="shared" si="503"/>
        <v>0.2807935498164571</v>
      </c>
      <c r="BK440" s="18">
        <f t="shared" si="504"/>
        <v>0.3667966728889413</v>
      </c>
      <c r="BL440" s="18">
        <f t="shared" si="505"/>
        <v>0.33261243456350315</v>
      </c>
      <c r="BM440" s="18">
        <f t="shared" si="506"/>
        <v>0.19040204124752194</v>
      </c>
      <c r="BN440" s="18">
        <f t="shared" si="507"/>
        <v>0.80956766996136365</v>
      </c>
    </row>
    <row r="441" spans="1:66" x14ac:dyDescent="0.25">
      <c r="A441" t="s">
        <v>342</v>
      </c>
      <c r="B441" t="s">
        <v>430</v>
      </c>
      <c r="C441" t="s">
        <v>426</v>
      </c>
      <c r="D441" s="15">
        <v>44379</v>
      </c>
      <c r="E441" s="14">
        <f>VLOOKUP(A441,home!$A$2:$E$405,3,FALSE)</f>
        <v>1.1178707224334601</v>
      </c>
      <c r="F441" s="14">
        <f>VLOOKUP(B441,home!$B$2:$E$405,3,FALSE)</f>
        <v>1.34</v>
      </c>
      <c r="G441" s="14">
        <f>VLOOKUP(C441,away!$B$2:$E$405,4,FALSE)</f>
        <v>1.19</v>
      </c>
      <c r="H441" s="14">
        <f>VLOOKUP(A441,away!$A$2:$E$405,3,FALSE)</f>
        <v>0.85171102661596998</v>
      </c>
      <c r="I441" s="14">
        <f>VLOOKUP(C441,away!$B$2:$E$405,3,FALSE)</f>
        <v>0.6</v>
      </c>
      <c r="J441" s="14">
        <f>VLOOKUP(B441,home!$B$2:$E$405,4,FALSE)</f>
        <v>0.88</v>
      </c>
      <c r="K441" s="16">
        <f t="shared" si="508"/>
        <v>1.7825566539923956</v>
      </c>
      <c r="L441" s="16">
        <f t="shared" si="509"/>
        <v>0.44970342205323216</v>
      </c>
      <c r="M441" s="17">
        <f t="shared" si="454"/>
        <v>0.10728568212443249</v>
      </c>
      <c r="N441" s="17">
        <f t="shared" si="455"/>
        <v>0.19124280654902012</v>
      </c>
      <c r="O441" s="17">
        <f t="shared" si="456"/>
        <v>4.8246738388672564E-2</v>
      </c>
      <c r="P441" s="17">
        <f t="shared" si="457"/>
        <v>8.6002544548158616E-2</v>
      </c>
      <c r="Q441" s="17">
        <f t="shared" si="458"/>
        <v>0.17045056867106817</v>
      </c>
      <c r="R441" s="17">
        <f t="shared" si="459"/>
        <v>1.0848361678146547E-2</v>
      </c>
      <c r="S441" s="17">
        <f t="shared" si="460"/>
        <v>1.7235379228375144E-2</v>
      </c>
      <c r="T441" s="17">
        <f t="shared" si="461"/>
        <v>7.6652204022298803E-2</v>
      </c>
      <c r="U441" s="17">
        <f t="shared" si="462"/>
        <v>1.9337819294296236E-2</v>
      </c>
      <c r="V441" s="17">
        <f t="shared" si="463"/>
        <v>1.5351395768144328E-3</v>
      </c>
      <c r="W441" s="17">
        <f t="shared" si="464"/>
        <v>0.10127926512046677</v>
      </c>
      <c r="X441" s="17">
        <f t="shared" si="465"/>
        <v>4.5545632107710461E-2</v>
      </c>
      <c r="Y441" s="17">
        <f t="shared" si="466"/>
        <v>1.0241013309207478E-2</v>
      </c>
      <c r="Z441" s="17">
        <f t="shared" si="467"/>
        <v>1.6261817901112154E-3</v>
      </c>
      <c r="AA441" s="17">
        <f t="shared" si="468"/>
        <v>2.8987611705640118E-3</v>
      </c>
      <c r="AB441" s="17">
        <f t="shared" si="469"/>
        <v>2.5836030064618331E-3</v>
      </c>
      <c r="AC441" s="17">
        <f t="shared" si="470"/>
        <v>7.6912587045805587E-5</v>
      </c>
      <c r="AD441" s="17">
        <f t="shared" si="471"/>
        <v>4.5134006987987009E-2</v>
      </c>
      <c r="AE441" s="17">
        <f t="shared" si="472"/>
        <v>2.0296917393472249E-2</v>
      </c>
      <c r="AF441" s="17">
        <f t="shared" si="473"/>
        <v>4.5637966044881195E-3</v>
      </c>
      <c r="AG441" s="17">
        <f t="shared" si="474"/>
        <v>6.8411831686440944E-4</v>
      </c>
      <c r="AH441" s="17">
        <f t="shared" si="475"/>
        <v>1.8282487897341613E-4</v>
      </c>
      <c r="AI441" s="17">
        <f t="shared" si="476"/>
        <v>3.2589570452941726E-4</v>
      </c>
      <c r="AJ441" s="17">
        <f t="shared" si="477"/>
        <v>2.9046377830822627E-4</v>
      </c>
      <c r="AK441" s="17">
        <f t="shared" si="478"/>
        <v>1.7258938025570026E-4</v>
      </c>
      <c r="AL441" s="17">
        <f t="shared" si="479"/>
        <v>2.4661923428138963E-6</v>
      </c>
      <c r="AM441" s="17">
        <f t="shared" si="480"/>
        <v>1.6090784895555106E-2</v>
      </c>
      <c r="AN441" s="17">
        <f t="shared" si="481"/>
        <v>7.2360810310535904E-3</v>
      </c>
      <c r="AO441" s="17">
        <f t="shared" si="482"/>
        <v>1.6270452009596399E-3</v>
      </c>
      <c r="AP441" s="17">
        <f t="shared" si="483"/>
        <v>2.4389593156894627E-4</v>
      </c>
      <c r="AQ441" s="17">
        <f t="shared" si="484"/>
        <v>2.7420208762854021E-5</v>
      </c>
      <c r="AR441" s="17">
        <f t="shared" si="485"/>
        <v>1.6443394742162655E-5</v>
      </c>
      <c r="AS441" s="17">
        <f t="shared" si="486"/>
        <v>2.9311282711865611E-5</v>
      </c>
      <c r="AT441" s="17">
        <f t="shared" si="487"/>
        <v>2.612451101754416E-5</v>
      </c>
      <c r="AU441" s="17">
        <f t="shared" si="488"/>
        <v>1.5522806982206998E-5</v>
      </c>
      <c r="AV441" s="17">
        <f t="shared" si="489"/>
        <v>6.9175707186931765E-6</v>
      </c>
      <c r="AW441" s="17">
        <f t="shared" si="490"/>
        <v>5.4915378120276389E-8</v>
      </c>
      <c r="AX441" s="17">
        <f t="shared" si="491"/>
        <v>4.7804559472553465E-3</v>
      </c>
      <c r="AY441" s="17">
        <f t="shared" si="492"/>
        <v>2.1497873984554546E-3</v>
      </c>
      <c r="AZ441" s="17">
        <f t="shared" si="493"/>
        <v>4.8338337488616659E-4</v>
      </c>
      <c r="BA441" s="17">
        <f t="shared" si="494"/>
        <v>7.2459719283316507E-5</v>
      </c>
      <c r="BB441" s="17">
        <f t="shared" si="495"/>
        <v>8.1463459306810016E-6</v>
      </c>
      <c r="BC441" s="17">
        <f t="shared" si="496"/>
        <v>7.3268792845133413E-7</v>
      </c>
      <c r="BD441" s="17">
        <f t="shared" si="497"/>
        <v>1.2324418142871106E-6</v>
      </c>
      <c r="BE441" s="17">
        <f t="shared" si="498"/>
        <v>2.1968973567159493E-6</v>
      </c>
      <c r="BF441" s="17">
        <f t="shared" si="499"/>
        <v>1.9580470006761605E-6</v>
      </c>
      <c r="BG441" s="17">
        <f t="shared" si="500"/>
        <v>1.163443236628381E-6</v>
      </c>
      <c r="BH441" s="17">
        <f t="shared" si="501"/>
        <v>5.1847587074859249E-7</v>
      </c>
      <c r="BI441" s="17">
        <f t="shared" si="502"/>
        <v>1.8484252266748099E-7</v>
      </c>
      <c r="BJ441" s="18">
        <f t="shared" si="503"/>
        <v>0.69881052182422321</v>
      </c>
      <c r="BK441" s="18">
        <f t="shared" si="504"/>
        <v>0.21428791165562475</v>
      </c>
      <c r="BL441" s="18">
        <f t="shared" si="505"/>
        <v>8.4988630994182149E-2</v>
      </c>
      <c r="BM441" s="18">
        <f t="shared" si="506"/>
        <v>0.3834868118215653</v>
      </c>
      <c r="BN441" s="18">
        <f t="shared" si="507"/>
        <v>0.61407670195949837</v>
      </c>
    </row>
    <row r="442" spans="1:66" x14ac:dyDescent="0.25">
      <c r="A442" t="s">
        <v>342</v>
      </c>
      <c r="B442" t="s">
        <v>392</v>
      </c>
      <c r="C442" t="s">
        <v>414</v>
      </c>
      <c r="D442" s="15">
        <v>44379</v>
      </c>
      <c r="E442" s="14">
        <f>VLOOKUP(A442,home!$A$2:$E$405,3,FALSE)</f>
        <v>1.1178707224334601</v>
      </c>
      <c r="F442" s="14">
        <f>VLOOKUP(B442,home!$B$2:$E$405,3,FALSE)</f>
        <v>1.27</v>
      </c>
      <c r="G442" s="14">
        <f>VLOOKUP(C442,away!$B$2:$E$405,4,FALSE)</f>
        <v>1.04</v>
      </c>
      <c r="H442" s="14">
        <f>VLOOKUP(A442,away!$A$2:$E$405,3,FALSE)</f>
        <v>0.85171102661596998</v>
      </c>
      <c r="I442" s="14">
        <f>VLOOKUP(C442,away!$B$2:$E$405,3,FALSE)</f>
        <v>0.89</v>
      </c>
      <c r="J442" s="14">
        <f>VLOOKUP(B442,home!$B$2:$E$405,4,FALSE)</f>
        <v>1.27</v>
      </c>
      <c r="K442" s="16">
        <f t="shared" si="508"/>
        <v>1.4764836501901142</v>
      </c>
      <c r="L442" s="16">
        <f t="shared" si="509"/>
        <v>0.96268897338403092</v>
      </c>
      <c r="M442" s="17">
        <f t="shared" si="454"/>
        <v>8.723299613702451E-2</v>
      </c>
      <c r="N442" s="17">
        <f t="shared" si="455"/>
        <v>0.12879809255341407</v>
      </c>
      <c r="O442" s="17">
        <f t="shared" si="456"/>
        <v>8.3978243496365249E-2</v>
      </c>
      <c r="P442" s="17">
        <f t="shared" si="457"/>
        <v>0.12399250349406758</v>
      </c>
      <c r="Q442" s="17">
        <f t="shared" si="458"/>
        <v>9.5084138915394509E-2</v>
      </c>
      <c r="R442" s="17">
        <f t="shared" si="459"/>
        <v>4.0422464509055012E-2</v>
      </c>
      <c r="S442" s="17">
        <f t="shared" si="460"/>
        <v>4.4060566538884134E-2</v>
      </c>
      <c r="T442" s="17">
        <f t="shared" si="461"/>
        <v>9.1536452077565722E-2</v>
      </c>
      <c r="U442" s="17">
        <f t="shared" si="462"/>
        <v>5.9683107948009885E-2</v>
      </c>
      <c r="V442" s="17">
        <f t="shared" si="463"/>
        <v>6.958605360167582E-3</v>
      </c>
      <c r="W442" s="17">
        <f t="shared" si="464"/>
        <v>4.6796725500328519E-2</v>
      </c>
      <c r="X442" s="17">
        <f t="shared" si="465"/>
        <v>4.5050691629645562E-2</v>
      </c>
      <c r="Y442" s="17">
        <f t="shared" si="466"/>
        <v>2.1684902037592019E-2</v>
      </c>
      <c r="Z442" s="17">
        <f t="shared" si="467"/>
        <v>1.2971420286624869E-2</v>
      </c>
      <c r="AA442" s="17">
        <f t="shared" si="468"/>
        <v>1.9152089972945985E-2</v>
      </c>
      <c r="AB442" s="17">
        <f t="shared" si="469"/>
        <v>1.4138873856012389E-2</v>
      </c>
      <c r="AC442" s="17">
        <f t="shared" si="470"/>
        <v>6.1818272445835572E-4</v>
      </c>
      <c r="AD442" s="17">
        <f t="shared" si="471"/>
        <v>1.7273650020917467E-2</v>
      </c>
      <c r="AE442" s="17">
        <f t="shared" si="472"/>
        <v>1.6629152405232082E-2</v>
      </c>
      <c r="AF442" s="17">
        <f t="shared" si="473"/>
        <v>8.0043508286197287E-3</v>
      </c>
      <c r="AG442" s="17">
        <f t="shared" si="474"/>
        <v>2.568566760603182E-3</v>
      </c>
      <c r="AH442" s="17">
        <f t="shared" si="475"/>
        <v>3.1218608197659211E-3</v>
      </c>
      <c r="AI442" s="17">
        <f t="shared" si="476"/>
        <v>4.6093764585534895E-3</v>
      </c>
      <c r="AJ442" s="17">
        <f t="shared" si="477"/>
        <v>3.4028344893127197E-3</v>
      </c>
      <c r="AK442" s="17">
        <f t="shared" si="478"/>
        <v>1.6747431625910856E-3</v>
      </c>
      <c r="AL442" s="17">
        <f t="shared" si="479"/>
        <v>3.5147261709078027E-5</v>
      </c>
      <c r="AM442" s="17">
        <f t="shared" si="480"/>
        <v>5.1008523669981475E-3</v>
      </c>
      <c r="AN442" s="17">
        <f t="shared" si="481"/>
        <v>4.9105343285689509E-3</v>
      </c>
      <c r="AO442" s="17">
        <f t="shared" si="482"/>
        <v>2.3636586257685418E-3</v>
      </c>
      <c r="AP442" s="17">
        <f t="shared" si="483"/>
        <v>7.5848936529047592E-4</v>
      </c>
      <c r="AQ442" s="17">
        <f t="shared" si="484"/>
        <v>1.8254733709854832E-4</v>
      </c>
      <c r="AR442" s="17">
        <f t="shared" si="485"/>
        <v>6.0107619752565683E-4</v>
      </c>
      <c r="AS442" s="17">
        <f t="shared" si="486"/>
        <v>8.8747917816507595E-4</v>
      </c>
      <c r="AT442" s="17">
        <f t="shared" si="487"/>
        <v>6.5517424822244717E-4</v>
      </c>
      <c r="AU442" s="17">
        <f t="shared" si="488"/>
        <v>3.2245135517534754E-4</v>
      </c>
      <c r="AV442" s="17">
        <f t="shared" si="489"/>
        <v>1.1902353847451156E-4</v>
      </c>
      <c r="AW442" s="17">
        <f t="shared" si="490"/>
        <v>1.3877257088158485E-6</v>
      </c>
      <c r="AX442" s="17">
        <f t="shared" si="491"/>
        <v>1.2552208536510533E-3</v>
      </c>
      <c r="AY442" s="17">
        <f t="shared" si="492"/>
        <v>1.2083872749715594E-3</v>
      </c>
      <c r="AZ442" s="17">
        <f t="shared" si="493"/>
        <v>5.8165055259634842E-4</v>
      </c>
      <c r="BA442" s="17">
        <f t="shared" si="494"/>
        <v>1.8664952444907772E-4</v>
      </c>
      <c r="BB442" s="17">
        <f t="shared" si="495"/>
        <v>4.492135976862504E-5</v>
      </c>
      <c r="BC442" s="17">
        <f t="shared" si="496"/>
        <v>8.6490595437344718E-6</v>
      </c>
      <c r="BD442" s="17">
        <f t="shared" si="497"/>
        <v>9.6441571253591909E-5</v>
      </c>
      <c r="BE442" s="17">
        <f t="shared" si="498"/>
        <v>1.4239440315457337E-4</v>
      </c>
      <c r="BF442" s="17">
        <f t="shared" si="499"/>
        <v>1.0512150406815362E-4</v>
      </c>
      <c r="BG442" s="17">
        <f t="shared" si="500"/>
        <v>5.1736727346674129E-5</v>
      </c>
      <c r="BH442" s="17">
        <f t="shared" si="501"/>
        <v>1.9097108010427036E-5</v>
      </c>
      <c r="BI442" s="17">
        <f t="shared" si="502"/>
        <v>5.6393135486620299E-6</v>
      </c>
      <c r="BJ442" s="18">
        <f t="shared" si="503"/>
        <v>0.49002828337801796</v>
      </c>
      <c r="BK442" s="18">
        <f t="shared" si="504"/>
        <v>0.26410638879128279</v>
      </c>
      <c r="BL442" s="18">
        <f t="shared" si="505"/>
        <v>0.23318922985755691</v>
      </c>
      <c r="BM442" s="18">
        <f t="shared" si="506"/>
        <v>0.43957988365889861</v>
      </c>
      <c r="BN442" s="18">
        <f t="shared" si="507"/>
        <v>0.55950843910532089</v>
      </c>
    </row>
    <row r="443" spans="1:66" x14ac:dyDescent="0.25">
      <c r="A443" t="s">
        <v>40</v>
      </c>
      <c r="B443" t="s">
        <v>335</v>
      </c>
      <c r="C443" t="s">
        <v>237</v>
      </c>
      <c r="D443" s="15">
        <v>44379</v>
      </c>
      <c r="E443" s="14">
        <f>VLOOKUP(A443,home!$A$2:$E$405,3,FALSE)</f>
        <v>1.5125</v>
      </c>
      <c r="F443" s="14">
        <f>VLOOKUP(B443,home!$B$2:$E$405,3,FALSE)</f>
        <v>0.55000000000000004</v>
      </c>
      <c r="G443" s="14">
        <f>VLOOKUP(C443,away!$B$2:$E$405,4,FALSE)</f>
        <v>0.88</v>
      </c>
      <c r="H443" s="14">
        <f>VLOOKUP(A443,away!$A$2:$E$405,3,FALSE)</f>
        <v>1.1875</v>
      </c>
      <c r="I443" s="14">
        <f>VLOOKUP(C443,away!$B$2:$E$405,3,FALSE)</f>
        <v>0.5</v>
      </c>
      <c r="J443" s="14">
        <f>VLOOKUP(B443,home!$B$2:$E$405,4,FALSE)</f>
        <v>1.1200000000000001</v>
      </c>
      <c r="K443" s="16">
        <f t="shared" si="508"/>
        <v>0.73204999999999998</v>
      </c>
      <c r="L443" s="16">
        <f t="shared" si="509"/>
        <v>0.66500000000000004</v>
      </c>
      <c r="M443" s="17">
        <f t="shared" si="454"/>
        <v>0.24732549904617379</v>
      </c>
      <c r="N443" s="17">
        <f t="shared" si="455"/>
        <v>0.1810546315767515</v>
      </c>
      <c r="O443" s="17">
        <f t="shared" si="456"/>
        <v>0.16447145686570561</v>
      </c>
      <c r="P443" s="17">
        <f t="shared" si="457"/>
        <v>0.12040132999853978</v>
      </c>
      <c r="Q443" s="17">
        <f t="shared" si="458"/>
        <v>6.627052152288046E-2</v>
      </c>
      <c r="R443" s="17">
        <f t="shared" si="459"/>
        <v>5.4686759407847105E-2</v>
      </c>
      <c r="S443" s="17">
        <f t="shared" si="460"/>
        <v>1.4653240690227907E-2</v>
      </c>
      <c r="T443" s="17">
        <f t="shared" si="461"/>
        <v>4.4069896812715517E-2</v>
      </c>
      <c r="U443" s="17">
        <f t="shared" si="462"/>
        <v>4.0033442224514472E-2</v>
      </c>
      <c r="V443" s="17">
        <f t="shared" si="463"/>
        <v>7.9259908038245477E-4</v>
      </c>
      <c r="W443" s="17">
        <f t="shared" si="464"/>
        <v>1.6171111760274883E-2</v>
      </c>
      <c r="X443" s="17">
        <f t="shared" si="465"/>
        <v>1.07537893205828E-2</v>
      </c>
      <c r="Y443" s="17">
        <f t="shared" si="466"/>
        <v>3.5756349490937804E-3</v>
      </c>
      <c r="Z443" s="17">
        <f t="shared" si="467"/>
        <v>1.2122231668739443E-2</v>
      </c>
      <c r="AA443" s="17">
        <f t="shared" si="468"/>
        <v>8.8740796931007088E-3</v>
      </c>
      <c r="AB443" s="17">
        <f t="shared" si="469"/>
        <v>3.2481350196671868E-3</v>
      </c>
      <c r="AC443" s="17">
        <f t="shared" si="470"/>
        <v>2.4115483391749618E-5</v>
      </c>
      <c r="AD443" s="17">
        <f t="shared" si="471"/>
        <v>2.9595155910273063E-3</v>
      </c>
      <c r="AE443" s="17">
        <f t="shared" si="472"/>
        <v>1.9680778680331592E-3</v>
      </c>
      <c r="AF443" s="17">
        <f t="shared" si="473"/>
        <v>6.5438589112102534E-4</v>
      </c>
      <c r="AG443" s="17">
        <f t="shared" si="474"/>
        <v>1.4505553919849396E-4</v>
      </c>
      <c r="AH443" s="17">
        <f t="shared" si="475"/>
        <v>2.0153210149279322E-3</v>
      </c>
      <c r="AI443" s="17">
        <f t="shared" si="476"/>
        <v>1.4753157489779925E-3</v>
      </c>
      <c r="AJ443" s="17">
        <f t="shared" si="477"/>
        <v>5.4000244701966969E-4</v>
      </c>
      <c r="AK443" s="17">
        <f t="shared" si="478"/>
        <v>1.3176959711358308E-4</v>
      </c>
      <c r="AL443" s="17">
        <f t="shared" si="479"/>
        <v>4.6958947381034653E-7</v>
      </c>
      <c r="AM443" s="17">
        <f t="shared" si="480"/>
        <v>4.33302677682308E-4</v>
      </c>
      <c r="AN443" s="17">
        <f t="shared" si="481"/>
        <v>2.8814628065873489E-4</v>
      </c>
      <c r="AO443" s="17">
        <f t="shared" si="482"/>
        <v>9.5808638319029335E-5</v>
      </c>
      <c r="AP443" s="17">
        <f t="shared" si="483"/>
        <v>2.1237581494051505E-5</v>
      </c>
      <c r="AQ443" s="17">
        <f t="shared" si="484"/>
        <v>3.5307479233860622E-6</v>
      </c>
      <c r="AR443" s="17">
        <f t="shared" si="485"/>
        <v>2.6803769498541513E-4</v>
      </c>
      <c r="AS443" s="17">
        <f t="shared" si="486"/>
        <v>1.9621699461407313E-4</v>
      </c>
      <c r="AT443" s="17">
        <f t="shared" si="487"/>
        <v>7.182032545361611E-5</v>
      </c>
      <c r="AU443" s="17">
        <f t="shared" si="488"/>
        <v>1.7525356416106561E-5</v>
      </c>
      <c r="AV443" s="17">
        <f t="shared" si="489"/>
        <v>3.2073592911027009E-6</v>
      </c>
      <c r="AW443" s="17">
        <f t="shared" si="490"/>
        <v>6.3500660530945689E-9</v>
      </c>
      <c r="AX443" s="17">
        <f t="shared" si="491"/>
        <v>5.2866537532888912E-5</v>
      </c>
      <c r="AY443" s="17">
        <f t="shared" si="492"/>
        <v>3.5156247459371137E-5</v>
      </c>
      <c r="AZ443" s="17">
        <f t="shared" si="493"/>
        <v>1.1689452280240901E-5</v>
      </c>
      <c r="BA443" s="17">
        <f t="shared" si="494"/>
        <v>2.5911619221200665E-6</v>
      </c>
      <c r="BB443" s="17">
        <f t="shared" si="495"/>
        <v>4.3078066955246103E-7</v>
      </c>
      <c r="BC443" s="17">
        <f t="shared" si="496"/>
        <v>5.7293829050477345E-8</v>
      </c>
      <c r="BD443" s="17">
        <f t="shared" si="497"/>
        <v>2.9707511194216825E-5</v>
      </c>
      <c r="BE443" s="17">
        <f t="shared" si="498"/>
        <v>2.1747383569726423E-5</v>
      </c>
      <c r="BF443" s="17">
        <f t="shared" si="499"/>
        <v>7.9600860711091142E-6</v>
      </c>
      <c r="BG443" s="17">
        <f t="shared" si="500"/>
        <v>1.9423936694518091E-6</v>
      </c>
      <c r="BH443" s="17">
        <f t="shared" si="501"/>
        <v>3.5548232143054913E-7</v>
      </c>
      <c r="BI443" s="17">
        <f t="shared" si="502"/>
        <v>5.2046166680646713E-8</v>
      </c>
      <c r="BJ443" s="18">
        <f t="shared" si="503"/>
        <v>0.32856743823144963</v>
      </c>
      <c r="BK443" s="18">
        <f t="shared" si="504"/>
        <v>0.38323241013564879</v>
      </c>
      <c r="BL443" s="18">
        <f t="shared" si="505"/>
        <v>0.27609485465262718</v>
      </c>
      <c r="BM443" s="18">
        <f t="shared" si="506"/>
        <v>0.16577158637317363</v>
      </c>
      <c r="BN443" s="18">
        <f t="shared" si="507"/>
        <v>0.83421019841789823</v>
      </c>
    </row>
    <row r="444" spans="1:66" x14ac:dyDescent="0.25">
      <c r="A444" t="s">
        <v>40</v>
      </c>
      <c r="B444" t="s">
        <v>333</v>
      </c>
      <c r="C444" t="s">
        <v>235</v>
      </c>
      <c r="D444" s="15">
        <v>44379</v>
      </c>
      <c r="E444" s="14">
        <f>VLOOKUP(A444,home!$A$2:$E$405,3,FALSE)</f>
        <v>1.5125</v>
      </c>
      <c r="F444" s="14">
        <f>VLOOKUP(B444,home!$B$2:$E$405,3,FALSE)</f>
        <v>0.9</v>
      </c>
      <c r="G444" s="14">
        <f>VLOOKUP(C444,away!$B$2:$E$405,4,FALSE)</f>
        <v>0.94</v>
      </c>
      <c r="H444" s="14">
        <f>VLOOKUP(A444,away!$A$2:$E$405,3,FALSE)</f>
        <v>1.1875</v>
      </c>
      <c r="I444" s="14">
        <f>VLOOKUP(C444,away!$B$2:$E$405,3,FALSE)</f>
        <v>0.94</v>
      </c>
      <c r="J444" s="14">
        <f>VLOOKUP(B444,home!$B$2:$E$405,4,FALSE)</f>
        <v>1.3</v>
      </c>
      <c r="K444" s="16">
        <f t="shared" si="508"/>
        <v>1.2795749999999999</v>
      </c>
      <c r="L444" s="16">
        <f t="shared" si="509"/>
        <v>1.451125</v>
      </c>
      <c r="M444" s="17">
        <f t="shared" si="454"/>
        <v>6.5173652140358099E-2</v>
      </c>
      <c r="N444" s="17">
        <f t="shared" si="455"/>
        <v>8.3394575937498688E-2</v>
      </c>
      <c r="O444" s="17">
        <f t="shared" si="456"/>
        <v>9.4575115962177159E-2</v>
      </c>
      <c r="P444" s="17">
        <f t="shared" si="457"/>
        <v>0.12101595400730281</v>
      </c>
      <c r="Q444" s="17">
        <f t="shared" si="458"/>
        <v>5.3354807252612449E-2</v>
      </c>
      <c r="R444" s="17">
        <f t="shared" si="459"/>
        <v>6.8620157575307178E-2</v>
      </c>
      <c r="S444" s="17">
        <f t="shared" si="460"/>
        <v>5.6176309917228641E-2</v>
      </c>
      <c r="T444" s="17">
        <f t="shared" si="461"/>
        <v>7.7424494674447245E-2</v>
      </c>
      <c r="U444" s="17">
        <f t="shared" si="462"/>
        <v>8.7804638129423657E-2</v>
      </c>
      <c r="V444" s="17">
        <f t="shared" si="463"/>
        <v>1.1589942175819169E-2</v>
      </c>
      <c r="W444" s="17">
        <f t="shared" si="464"/>
        <v>2.2757159163420526E-2</v>
      </c>
      <c r="X444" s="17">
        <f t="shared" si="465"/>
        <v>3.3023482591018616E-2</v>
      </c>
      <c r="Y444" s="17">
        <f t="shared" si="466"/>
        <v>2.3960600587445948E-2</v>
      </c>
      <c r="Z444" s="17">
        <f t="shared" si="467"/>
        <v>3.3192142053822545E-2</v>
      </c>
      <c r="AA444" s="17">
        <f t="shared" si="468"/>
        <v>4.2471835168519968E-2</v>
      </c>
      <c r="AB444" s="17">
        <f t="shared" si="469"/>
        <v>2.7172949242879472E-2</v>
      </c>
      <c r="AC444" s="17">
        <f t="shared" si="470"/>
        <v>1.3450296469841617E-3</v>
      </c>
      <c r="AD444" s="17">
        <f t="shared" si="471"/>
        <v>7.279872984133455E-3</v>
      </c>
      <c r="AE444" s="17">
        <f t="shared" si="472"/>
        <v>1.0564005684100661E-2</v>
      </c>
      <c r="AF444" s="17">
        <f t="shared" si="473"/>
        <v>7.6648463741702871E-3</v>
      </c>
      <c r="AG444" s="17">
        <f t="shared" si="474"/>
        <v>3.707550064905953E-3</v>
      </c>
      <c r="AH444" s="17">
        <f t="shared" si="475"/>
        <v>1.20414867844633E-2</v>
      </c>
      <c r="AI444" s="17">
        <f t="shared" si="476"/>
        <v>1.5407985452229624E-2</v>
      </c>
      <c r="AJ444" s="17">
        <f t="shared" si="477"/>
        <v>9.8578364925183612E-3</v>
      </c>
      <c r="AK444" s="17">
        <f t="shared" si="478"/>
        <v>4.2046137099713944E-3</v>
      </c>
      <c r="AL444" s="17">
        <f t="shared" si="479"/>
        <v>9.9899293995280201E-5</v>
      </c>
      <c r="AM444" s="17">
        <f t="shared" si="480"/>
        <v>1.863028694734512E-3</v>
      </c>
      <c r="AN444" s="17">
        <f t="shared" si="481"/>
        <v>2.7034875146466188E-3</v>
      </c>
      <c r="AO444" s="17">
        <f t="shared" si="482"/>
        <v>1.9615491598457876E-3</v>
      </c>
      <c r="AP444" s="17">
        <f t="shared" si="483"/>
        <v>9.4881767486040629E-4</v>
      </c>
      <c r="AQ444" s="17">
        <f t="shared" si="484"/>
        <v>3.4421326210795156E-4</v>
      </c>
      <c r="AR444" s="17">
        <f t="shared" si="485"/>
        <v>3.4947405020208603E-3</v>
      </c>
      <c r="AS444" s="17">
        <f t="shared" si="486"/>
        <v>4.4717825778733417E-3</v>
      </c>
      <c r="AT444" s="17">
        <f t="shared" si="487"/>
        <v>2.8609905960411404E-3</v>
      </c>
      <c r="AU444" s="17">
        <f t="shared" si="488"/>
        <v>1.2202840139764477E-3</v>
      </c>
      <c r="AV444" s="17">
        <f t="shared" si="489"/>
        <v>3.9036122929597824E-4</v>
      </c>
      <c r="AW444" s="17">
        <f t="shared" si="490"/>
        <v>5.152648164842189E-6</v>
      </c>
      <c r="AX444" s="17">
        <f t="shared" si="491"/>
        <v>3.9731415701081885E-4</v>
      </c>
      <c r="AY444" s="17">
        <f t="shared" si="492"/>
        <v>5.7655250609232466E-4</v>
      </c>
      <c r="AZ444" s="17">
        <f t="shared" si="493"/>
        <v>4.1832487770161232E-4</v>
      </c>
      <c r="BA444" s="17">
        <f t="shared" si="494"/>
        <v>2.0234722938491741E-4</v>
      </c>
      <c r="BB444" s="17">
        <f t="shared" si="495"/>
        <v>7.3407780810297017E-5</v>
      </c>
      <c r="BC444" s="17">
        <f t="shared" si="496"/>
        <v>2.1304773185668446E-5</v>
      </c>
      <c r="BD444" s="17">
        <f t="shared" si="497"/>
        <v>8.4521755183250384E-4</v>
      </c>
      <c r="BE444" s="17">
        <f t="shared" si="498"/>
        <v>1.0815192488860758E-3</v>
      </c>
      <c r="BF444" s="17">
        <f t="shared" si="499"/>
        <v>6.9194249644670023E-4</v>
      </c>
      <c r="BG444" s="17">
        <f t="shared" si="500"/>
        <v>2.9513077329692888E-4</v>
      </c>
      <c r="BH444" s="17">
        <f t="shared" si="501"/>
        <v>9.4410489810354439E-5</v>
      </c>
      <c r="BI444" s="17">
        <f t="shared" si="502"/>
        <v>2.4161060499816841E-5</v>
      </c>
      <c r="BJ444" s="18">
        <f t="shared" si="503"/>
        <v>0.33264174294413473</v>
      </c>
      <c r="BK444" s="18">
        <f t="shared" si="504"/>
        <v>0.25597733968778053</v>
      </c>
      <c r="BL444" s="18">
        <f t="shared" si="505"/>
        <v>0.37762715905747019</v>
      </c>
      <c r="BM444" s="18">
        <f t="shared" si="506"/>
        <v>0.51273272101002443</v>
      </c>
      <c r="BN444" s="18">
        <f t="shared" si="507"/>
        <v>0.48613426287525641</v>
      </c>
    </row>
    <row r="445" spans="1:66" x14ac:dyDescent="0.25">
      <c r="A445" t="s">
        <v>40</v>
      </c>
      <c r="B445" t="s">
        <v>316</v>
      </c>
      <c r="C445" t="s">
        <v>238</v>
      </c>
      <c r="D445" s="15">
        <v>44379</v>
      </c>
      <c r="E445" s="14">
        <f>VLOOKUP(A445,home!$A$2:$E$405,3,FALSE)</f>
        <v>1.5125</v>
      </c>
      <c r="F445" s="14">
        <f>VLOOKUP(B445,home!$B$2:$E$405,3,FALSE)</f>
        <v>0.44</v>
      </c>
      <c r="G445" s="14">
        <f>VLOOKUP(C445,away!$B$2:$E$405,4,FALSE)</f>
        <v>0.77</v>
      </c>
      <c r="H445" s="14">
        <f>VLOOKUP(A445,away!$A$2:$E$405,3,FALSE)</f>
        <v>1.1875</v>
      </c>
      <c r="I445" s="14">
        <f>VLOOKUP(C445,away!$B$2:$E$405,3,FALSE)</f>
        <v>0.55000000000000004</v>
      </c>
      <c r="J445" s="14">
        <f>VLOOKUP(B445,home!$B$2:$E$405,4,FALSE)</f>
        <v>1.05</v>
      </c>
      <c r="K445" s="16">
        <f t="shared" si="508"/>
        <v>0.51243499999999997</v>
      </c>
      <c r="L445" s="16">
        <f t="shared" si="509"/>
        <v>0.68578125000000012</v>
      </c>
      <c r="M445" s="17">
        <f t="shared" si="454"/>
        <v>0.30173194653719038</v>
      </c>
      <c r="N445" s="17">
        <f t="shared" si="455"/>
        <v>0.15461801002378514</v>
      </c>
      <c r="O445" s="17">
        <f t="shared" si="456"/>
        <v>0.20692211146120765</v>
      </c>
      <c r="P445" s="17">
        <f t="shared" si="457"/>
        <v>0.10603413218662393</v>
      </c>
      <c r="Q445" s="17">
        <f t="shared" si="458"/>
        <v>3.9615839983269167E-2</v>
      </c>
      <c r="R445" s="17">
        <f t="shared" si="459"/>
        <v>7.0951652125253159E-2</v>
      </c>
      <c r="S445" s="17">
        <f t="shared" si="460"/>
        <v>9.3155840122357038E-3</v>
      </c>
      <c r="T445" s="17">
        <f t="shared" si="461"/>
        <v>2.7167800263526314E-2</v>
      </c>
      <c r="U445" s="17">
        <f t="shared" si="462"/>
        <v>3.6358109856804099E-2</v>
      </c>
      <c r="V445" s="17">
        <f t="shared" si="463"/>
        <v>3.6374075948502786E-4</v>
      </c>
      <c r="W445" s="17">
        <f t="shared" si="464"/>
        <v>6.7668476539421785E-3</v>
      </c>
      <c r="X445" s="17">
        <f t="shared" si="465"/>
        <v>4.6405772426800357E-3</v>
      </c>
      <c r="Y445" s="17">
        <f t="shared" si="466"/>
        <v>1.5912104311033343E-3</v>
      </c>
      <c r="Z445" s="17">
        <f t="shared" si="467"/>
        <v>1.621910422800709E-2</v>
      </c>
      <c r="AA445" s="17">
        <f t="shared" si="468"/>
        <v>8.3112366750788137E-3</v>
      </c>
      <c r="AB445" s="17">
        <f t="shared" si="469"/>
        <v>2.1294842827970055E-3</v>
      </c>
      <c r="AC445" s="17">
        <f t="shared" si="470"/>
        <v>7.9890727961383877E-6</v>
      </c>
      <c r="AD445" s="17">
        <f t="shared" si="471"/>
        <v>8.6689239438696478E-4</v>
      </c>
      <c r="AE445" s="17">
        <f t="shared" si="472"/>
        <v>5.9449854983818578E-4</v>
      </c>
      <c r="AF445" s="17">
        <f t="shared" si="473"/>
        <v>2.0384797931560919E-4</v>
      </c>
      <c r="AG445" s="17">
        <f t="shared" si="474"/>
        <v>4.6598374021677545E-5</v>
      </c>
      <c r="AH445" s="17">
        <f t="shared" si="475"/>
        <v>2.7806893928407472E-3</v>
      </c>
      <c r="AI445" s="17">
        <f t="shared" si="476"/>
        <v>1.4249225690203481E-3</v>
      </c>
      <c r="AJ445" s="17">
        <f t="shared" si="477"/>
        <v>3.6509009832797097E-4</v>
      </c>
      <c r="AK445" s="17">
        <f t="shared" si="478"/>
        <v>6.2361648178897933E-5</v>
      </c>
      <c r="AL445" s="17">
        <f t="shared" si="479"/>
        <v>1.1230025996732001E-7</v>
      </c>
      <c r="AM445" s="17">
        <f t="shared" si="480"/>
        <v>8.8845200823536885E-5</v>
      </c>
      <c r="AN445" s="17">
        <f t="shared" si="481"/>
        <v>6.0928372877266163E-5</v>
      </c>
      <c r="AO445" s="17">
        <f t="shared" si="482"/>
        <v>2.0891767856118845E-5</v>
      </c>
      <c r="AP445" s="17">
        <f t="shared" si="483"/>
        <v>4.7757275583596681E-6</v>
      </c>
      <c r="AQ445" s="17">
        <f t="shared" si="484"/>
        <v>8.1877610365783525E-7</v>
      </c>
      <c r="AR445" s="17">
        <f t="shared" si="485"/>
        <v>3.8138892953681387E-4</v>
      </c>
      <c r="AS445" s="17">
        <f t="shared" si="486"/>
        <v>1.9543703610719719E-4</v>
      </c>
      <c r="AT445" s="17">
        <f t="shared" si="487"/>
        <v>5.0074388798795786E-5</v>
      </c>
      <c r="AU445" s="17">
        <f t="shared" si="488"/>
        <v>8.5532898080369732E-6</v>
      </c>
      <c r="AV445" s="17">
        <f t="shared" si="489"/>
        <v>1.0957512656953563E-6</v>
      </c>
      <c r="AW445" s="17">
        <f t="shared" si="490"/>
        <v>1.096232447617517E-9</v>
      </c>
      <c r="AX445" s="17">
        <f t="shared" si="491"/>
        <v>7.5878984140015164E-6</v>
      </c>
      <c r="AY445" s="17">
        <f t="shared" si="492"/>
        <v>5.2036384592269789E-6</v>
      </c>
      <c r="AZ445" s="17">
        <f t="shared" si="493"/>
        <v>1.784278843558376E-6</v>
      </c>
      <c r="BA445" s="17">
        <f t="shared" si="494"/>
        <v>4.0787499189467253E-7</v>
      </c>
      <c r="BB445" s="17">
        <f t="shared" si="495"/>
        <v>6.9928255446317106E-8</v>
      </c>
      <c r="BC445" s="17">
        <f t="shared" si="496"/>
        <v>9.5910972860589338E-9</v>
      </c>
      <c r="BD445" s="17">
        <f t="shared" si="497"/>
        <v>4.359156280565301E-5</v>
      </c>
      <c r="BE445" s="17">
        <f t="shared" si="498"/>
        <v>2.2337842486314798E-5</v>
      </c>
      <c r="BF445" s="17">
        <f t="shared" si="499"/>
        <v>5.723346157237361E-6</v>
      </c>
      <c r="BG445" s="17">
        <f t="shared" si="500"/>
        <v>9.7761429602797575E-7</v>
      </c>
      <c r="BH445" s="17">
        <f t="shared" si="501"/>
        <v>1.2524094544627388E-7</v>
      </c>
      <c r="BI445" s="17">
        <f t="shared" si="502"/>
        <v>1.2835568775952276E-8</v>
      </c>
      <c r="BJ445" s="18">
        <f t="shared" si="503"/>
        <v>0.23630344595114897</v>
      </c>
      <c r="BK445" s="18">
        <f t="shared" si="504"/>
        <v>0.41745870850705041</v>
      </c>
      <c r="BL445" s="18">
        <f t="shared" si="505"/>
        <v>0.33001497594728474</v>
      </c>
      <c r="BM445" s="18">
        <f t="shared" si="506"/>
        <v>0.12011733977393495</v>
      </c>
      <c r="BN445" s="18">
        <f t="shared" si="507"/>
        <v>0.87987369231732937</v>
      </c>
    </row>
    <row r="446" spans="1:66" x14ac:dyDescent="0.25">
      <c r="A446" t="s">
        <v>40</v>
      </c>
      <c r="B446" t="s">
        <v>320</v>
      </c>
      <c r="C446" t="s">
        <v>232</v>
      </c>
      <c r="D446" s="15">
        <v>44379</v>
      </c>
      <c r="E446" s="14">
        <f>VLOOKUP(A446,home!$A$2:$E$405,3,FALSE)</f>
        <v>1.5125</v>
      </c>
      <c r="F446" s="14">
        <f>VLOOKUP(B446,home!$B$2:$E$405,3,FALSE)</f>
        <v>1.49</v>
      </c>
      <c r="G446" s="14">
        <f>VLOOKUP(C446,away!$B$2:$E$405,4,FALSE)</f>
        <v>0.9</v>
      </c>
      <c r="H446" s="14">
        <f>VLOOKUP(A446,away!$A$2:$E$405,3,FALSE)</f>
        <v>1.1875</v>
      </c>
      <c r="I446" s="14">
        <f>VLOOKUP(C446,away!$B$2:$E$405,3,FALSE)</f>
        <v>0.6</v>
      </c>
      <c r="J446" s="14">
        <f>VLOOKUP(B446,home!$B$2:$E$405,4,FALSE)</f>
        <v>0.49</v>
      </c>
      <c r="K446" s="16">
        <f t="shared" si="508"/>
        <v>2.0282624999999999</v>
      </c>
      <c r="L446" s="16">
        <f t="shared" si="509"/>
        <v>0.34912500000000002</v>
      </c>
      <c r="M446" s="17">
        <f t="shared" si="454"/>
        <v>9.2792682005385638E-2</v>
      </c>
      <c r="N446" s="17">
        <f t="shared" si="455"/>
        <v>0.18820791718594848</v>
      </c>
      <c r="O446" s="17">
        <f t="shared" si="456"/>
        <v>3.2396245105130263E-2</v>
      </c>
      <c r="P446" s="17">
        <f t="shared" si="457"/>
        <v>6.5708089087544261E-2</v>
      </c>
      <c r="Q446" s="17">
        <f t="shared" si="458"/>
        <v>0.19086753031568243</v>
      </c>
      <c r="R446" s="17">
        <f t="shared" si="459"/>
        <v>5.655169536164302E-3</v>
      </c>
      <c r="S446" s="17">
        <f t="shared" si="460"/>
        <v>1.1632256117152823E-2</v>
      </c>
      <c r="T446" s="17">
        <f t="shared" si="461"/>
        <v>6.6636626521462627E-2</v>
      </c>
      <c r="U446" s="17">
        <f t="shared" si="462"/>
        <v>1.1470168301344447E-2</v>
      </c>
      <c r="V446" s="17">
        <f t="shared" si="463"/>
        <v>9.1522222169134685E-4</v>
      </c>
      <c r="W446" s="17">
        <f t="shared" si="464"/>
        <v>0.12904315140230393</v>
      </c>
      <c r="X446" s="17">
        <f t="shared" si="465"/>
        <v>4.5052190233329362E-2</v>
      </c>
      <c r="Y446" s="17">
        <f t="shared" si="466"/>
        <v>7.8644229576055585E-3</v>
      </c>
      <c r="Z446" s="17">
        <f t="shared" si="467"/>
        <v>6.5812035477112068E-4</v>
      </c>
      <c r="AA446" s="17">
        <f t="shared" si="468"/>
        <v>1.3348408360689601E-3</v>
      </c>
      <c r="AB446" s="17">
        <f t="shared" si="469"/>
        <v>1.3537038056336598E-3</v>
      </c>
      <c r="AC446" s="17">
        <f t="shared" si="470"/>
        <v>4.0505284184415047E-5</v>
      </c>
      <c r="AD446" s="17">
        <f t="shared" si="471"/>
        <v>6.5433346217778882E-2</v>
      </c>
      <c r="AE446" s="17">
        <f t="shared" si="472"/>
        <v>2.2844416998282054E-2</v>
      </c>
      <c r="AF446" s="17">
        <f t="shared" si="473"/>
        <v>3.9877785422626115E-3</v>
      </c>
      <c r="AG446" s="17">
        <f t="shared" si="474"/>
        <v>4.6407772785581145E-4</v>
      </c>
      <c r="AH446" s="17">
        <f t="shared" si="475"/>
        <v>5.7441567214866887E-5</v>
      </c>
      <c r="AI446" s="17">
        <f t="shared" si="476"/>
        <v>1.1650657672314394E-4</v>
      </c>
      <c r="AJ446" s="17">
        <f t="shared" si="477"/>
        <v>1.1815296028546289E-4</v>
      </c>
      <c r="AK446" s="17">
        <f t="shared" si="478"/>
        <v>7.9881739536997873E-5</v>
      </c>
      <c r="AL446" s="17">
        <f t="shared" si="479"/>
        <v>1.1472994482695815E-6</v>
      </c>
      <c r="AM446" s="17">
        <f t="shared" si="480"/>
        <v>2.6543200476607527E-2</v>
      </c>
      <c r="AN446" s="17">
        <f t="shared" si="481"/>
        <v>9.2668948663956023E-3</v>
      </c>
      <c r="AO446" s="17">
        <f t="shared" si="482"/>
        <v>1.6176523351151828E-3</v>
      </c>
      <c r="AP446" s="17">
        <f t="shared" si="483"/>
        <v>1.882542904990294E-4</v>
      </c>
      <c r="AQ446" s="17">
        <f t="shared" si="484"/>
        <v>1.6431069792618413E-5</v>
      </c>
      <c r="AR446" s="17">
        <f t="shared" si="485"/>
        <v>4.0108574307780836E-6</v>
      </c>
      <c r="AS446" s="17">
        <f t="shared" si="486"/>
        <v>8.1350717196935326E-6</v>
      </c>
      <c r="AT446" s="17">
        <f t="shared" si="487"/>
        <v>8.2500304519324531E-6</v>
      </c>
      <c r="AU446" s="17">
        <f t="shared" si="488"/>
        <v>5.5777424631708817E-6</v>
      </c>
      <c r="AV446" s="17">
        <f t="shared" si="489"/>
        <v>2.8282814681767828E-6</v>
      </c>
      <c r="AW446" s="17">
        <f t="shared" si="490"/>
        <v>2.2567289170201708E-8</v>
      </c>
      <c r="AX446" s="17">
        <f t="shared" si="491"/>
        <v>8.9727630261141941E-3</v>
      </c>
      <c r="AY446" s="17">
        <f t="shared" si="492"/>
        <v>3.132615891492118E-3</v>
      </c>
      <c r="AZ446" s="17">
        <f t="shared" si="493"/>
        <v>5.4683726155859292E-4</v>
      </c>
      <c r="BA446" s="17">
        <f t="shared" si="494"/>
        <v>6.3638186313881264E-5</v>
      </c>
      <c r="BB446" s="17">
        <f t="shared" si="495"/>
        <v>5.5544204492084494E-6</v>
      </c>
      <c r="BC446" s="17">
        <f t="shared" si="496"/>
        <v>3.8783740786598031E-7</v>
      </c>
      <c r="BD446" s="17">
        <f t="shared" si="497"/>
        <v>2.3338176675339953E-7</v>
      </c>
      <c r="BE446" s="17">
        <f t="shared" si="498"/>
        <v>4.7335948568966702E-7</v>
      </c>
      <c r="BF446" s="17">
        <f t="shared" si="499"/>
        <v>4.8004864692181921E-7</v>
      </c>
      <c r="BG446" s="17">
        <f t="shared" si="500"/>
        <v>3.2455488957575538E-7</v>
      </c>
      <c r="BH446" s="17">
        <f t="shared" si="501"/>
        <v>1.6457062792953641E-7</v>
      </c>
      <c r="BI446" s="17">
        <f t="shared" si="502"/>
        <v>6.6758486646186213E-8</v>
      </c>
      <c r="BJ446" s="18">
        <f t="shared" si="503"/>
        <v>0.77075568776425774</v>
      </c>
      <c r="BK446" s="18">
        <f t="shared" si="504"/>
        <v>0.17422251790689888</v>
      </c>
      <c r="BL446" s="18">
        <f t="shared" si="505"/>
        <v>5.2612655085539382E-2</v>
      </c>
      <c r="BM446" s="18">
        <f t="shared" si="506"/>
        <v>0.41948875455140849</v>
      </c>
      <c r="BN446" s="18">
        <f t="shared" si="507"/>
        <v>0.57562763323585542</v>
      </c>
    </row>
    <row r="447" spans="1:66" x14ac:dyDescent="0.25">
      <c r="A447" t="s">
        <v>16</v>
      </c>
      <c r="B447" t="s">
        <v>66</v>
      </c>
      <c r="C447" t="s">
        <v>254</v>
      </c>
      <c r="D447" s="15">
        <v>44410</v>
      </c>
      <c r="E447" s="14">
        <f>VLOOKUP(A447,home!$A$2:$E$405,3,FALSE)</f>
        <v>1.6145251396647999</v>
      </c>
      <c r="F447" s="14">
        <f>VLOOKUP(B447,home!$B$2:$E$405,3,FALSE)</f>
        <v>0.99</v>
      </c>
      <c r="G447" s="14">
        <f>VLOOKUP(C447,away!$B$2:$E$405,4,FALSE)</f>
        <v>0.31</v>
      </c>
      <c r="H447" s="14">
        <f>VLOOKUP(A447,away!$A$2:$E$405,3,FALSE)</f>
        <v>1.3296089385474901</v>
      </c>
      <c r="I447" s="14">
        <f>VLOOKUP(C447,away!$B$2:$E$405,3,FALSE)</f>
        <v>1.05</v>
      </c>
      <c r="J447" s="14">
        <f>VLOOKUP(B447,home!$B$2:$E$405,4,FALSE)</f>
        <v>0.75</v>
      </c>
      <c r="K447" s="16">
        <f t="shared" si="508"/>
        <v>0.49549776536312706</v>
      </c>
      <c r="L447" s="16">
        <f t="shared" si="509"/>
        <v>1.0470670391061485</v>
      </c>
      <c r="M447" s="17">
        <f t="shared" si="454"/>
        <v>0.21383196034069699</v>
      </c>
      <c r="N447" s="17">
        <f t="shared" si="455"/>
        <v>0.10595325851203218</v>
      </c>
      <c r="O447" s="17">
        <f t="shared" si="456"/>
        <v>0.22389639758019697</v>
      </c>
      <c r="P447" s="17">
        <f t="shared" si="457"/>
        <v>0.11094016467384185</v>
      </c>
      <c r="Q447" s="17">
        <f t="shared" si="458"/>
        <v>2.6249801412826821E-2</v>
      </c>
      <c r="R447" s="17">
        <f t="shared" si="459"/>
        <v>0.11721726904041492</v>
      </c>
      <c r="S447" s="17">
        <f t="shared" si="460"/>
        <v>1.4389476809558001E-2</v>
      </c>
      <c r="T447" s="17">
        <f t="shared" si="461"/>
        <v>2.7485301842452976E-2</v>
      </c>
      <c r="U447" s="17">
        <f t="shared" si="462"/>
        <v>5.8080894871494058E-2</v>
      </c>
      <c r="V447" s="17">
        <f t="shared" si="463"/>
        <v>8.2950437877548928E-4</v>
      </c>
      <c r="W447" s="17">
        <f t="shared" si="464"/>
        <v>4.3355726470938509E-3</v>
      </c>
      <c r="X447" s="17">
        <f t="shared" si="465"/>
        <v>4.5396352144221651E-3</v>
      </c>
      <c r="Y447" s="17">
        <f t="shared" si="466"/>
        <v>2.376651201293511E-3</v>
      </c>
      <c r="Z447" s="17">
        <f t="shared" si="467"/>
        <v>4.0911446275418692E-2</v>
      </c>
      <c r="AA447" s="17">
        <f t="shared" si="468"/>
        <v>2.0271530207243593E-2</v>
      </c>
      <c r="AB447" s="17">
        <f t="shared" si="469"/>
        <v>5.0222489590901623E-3</v>
      </c>
      <c r="AC447" s="17">
        <f t="shared" si="470"/>
        <v>2.6897684118525315E-5</v>
      </c>
      <c r="AD447" s="17">
        <f t="shared" si="471"/>
        <v>5.3706663955112495E-4</v>
      </c>
      <c r="AE447" s="17">
        <f t="shared" si="472"/>
        <v>5.6234477607748558E-4</v>
      </c>
      <c r="AF447" s="17">
        <f t="shared" si="473"/>
        <v>2.9440633982213141E-4</v>
      </c>
      <c r="AG447" s="17">
        <f t="shared" si="474"/>
        <v>1.0275439151054592E-4</v>
      </c>
      <c r="AH447" s="17">
        <f t="shared" si="475"/>
        <v>1.0709256729288227E-2</v>
      </c>
      <c r="AI447" s="17">
        <f t="shared" si="476"/>
        <v>5.306412778062348E-3</v>
      </c>
      <c r="AJ447" s="17">
        <f t="shared" si="477"/>
        <v>1.314657836812118E-3</v>
      </c>
      <c r="AK447" s="17">
        <f t="shared" si="478"/>
        <v>2.1713667345250911E-4</v>
      </c>
      <c r="AL447" s="17">
        <f t="shared" si="479"/>
        <v>5.5820158982777709E-7</v>
      </c>
      <c r="AM447" s="17">
        <f t="shared" si="480"/>
        <v>5.3223063949733308E-5</v>
      </c>
      <c r="AN447" s="17">
        <f t="shared" si="481"/>
        <v>5.5728115982004449E-5</v>
      </c>
      <c r="AO447" s="17">
        <f t="shared" si="482"/>
        <v>2.9175536698120714E-5</v>
      </c>
      <c r="AP447" s="17">
        <f t="shared" si="483"/>
        <v>1.0182914274944679E-5</v>
      </c>
      <c r="AQ447" s="17">
        <f t="shared" si="484"/>
        <v>2.6655484748345138E-6</v>
      </c>
      <c r="AR447" s="17">
        <f t="shared" si="485"/>
        <v>2.2426619469126849E-3</v>
      </c>
      <c r="AS447" s="17">
        <f t="shared" si="486"/>
        <v>1.1112339831601554E-3</v>
      </c>
      <c r="AT447" s="17">
        <f t="shared" si="487"/>
        <v>2.7530697772571182E-4</v>
      </c>
      <c r="AU447" s="17">
        <f t="shared" si="488"/>
        <v>4.5471330750655487E-5</v>
      </c>
      <c r="AV447" s="17">
        <f t="shared" si="489"/>
        <v>5.6327356937593575E-6</v>
      </c>
      <c r="AW447" s="17">
        <f t="shared" si="490"/>
        <v>8.0446056018871152E-9</v>
      </c>
      <c r="AX447" s="17">
        <f t="shared" si="491"/>
        <v>4.395318208811943E-6</v>
      </c>
      <c r="AY447" s="17">
        <f t="shared" si="492"/>
        <v>4.6021928228300611E-6</v>
      </c>
      <c r="AZ447" s="17">
        <f t="shared" si="493"/>
        <v>2.4094022061981197E-6</v>
      </c>
      <c r="BA447" s="17">
        <f t="shared" si="494"/>
        <v>8.4093521135322915E-7</v>
      </c>
      <c r="BB447" s="17">
        <f t="shared" si="495"/>
        <v>2.2012888545793217E-7</v>
      </c>
      <c r="BC447" s="17">
        <f t="shared" si="496"/>
        <v>4.6097940063634728E-8</v>
      </c>
      <c r="BD447" s="17">
        <f t="shared" si="497"/>
        <v>3.9136956741164905E-4</v>
      </c>
      <c r="BE447" s="17">
        <f t="shared" si="498"/>
        <v>1.9392274608360583E-4</v>
      </c>
      <c r="BF447" s="17">
        <f t="shared" si="499"/>
        <v>4.8044143668753878E-5</v>
      </c>
      <c r="BG447" s="17">
        <f t="shared" si="500"/>
        <v>7.9352552755508634E-6</v>
      </c>
      <c r="BH447" s="17">
        <f t="shared" si="501"/>
        <v>9.8297531415535407E-7</v>
      </c>
      <c r="BI447" s="17">
        <f t="shared" si="502"/>
        <v>9.7412414314219172E-8</v>
      </c>
      <c r="BJ447" s="18">
        <f t="shared" si="503"/>
        <v>0.17260028223173718</v>
      </c>
      <c r="BK447" s="18">
        <f t="shared" si="504"/>
        <v>0.3400231642814035</v>
      </c>
      <c r="BL447" s="18">
        <f t="shared" si="505"/>
        <v>0.44635846375046589</v>
      </c>
      <c r="BM447" s="18">
        <f t="shared" si="506"/>
        <v>0.20179991083079832</v>
      </c>
      <c r="BN447" s="18">
        <f t="shared" si="507"/>
        <v>0.79808885156000975</v>
      </c>
    </row>
    <row r="448" spans="1:66" x14ac:dyDescent="0.25">
      <c r="A448" t="s">
        <v>69</v>
      </c>
      <c r="B448" t="s">
        <v>72</v>
      </c>
      <c r="C448" t="s">
        <v>263</v>
      </c>
      <c r="D448" s="15">
        <v>44410</v>
      </c>
      <c r="E448" s="14">
        <f>VLOOKUP(A448,home!$A$2:$E$405,3,FALSE)</f>
        <v>1.34666666666667</v>
      </c>
      <c r="F448" s="14">
        <f>VLOOKUP(B448,home!$B$2:$E$405,3,FALSE)</f>
        <v>1.08</v>
      </c>
      <c r="G448" s="14">
        <f>VLOOKUP(C448,away!$B$2:$E$405,4,FALSE)</f>
        <v>1.3</v>
      </c>
      <c r="H448" s="14">
        <f>VLOOKUP(A448,away!$A$2:$E$405,3,FALSE)</f>
        <v>1.3688888888888899</v>
      </c>
      <c r="I448" s="14">
        <f>VLOOKUP(C448,away!$B$2:$E$405,3,FALSE)</f>
        <v>0.8</v>
      </c>
      <c r="J448" s="14">
        <f>VLOOKUP(B448,home!$B$2:$E$405,4,FALSE)</f>
        <v>1.06</v>
      </c>
      <c r="K448" s="16">
        <f t="shared" si="508"/>
        <v>1.8907200000000048</v>
      </c>
      <c r="L448" s="16">
        <f t="shared" si="509"/>
        <v>1.1608177777777788</v>
      </c>
      <c r="M448" s="17">
        <f t="shared" si="454"/>
        <v>4.7286152857196964E-2</v>
      </c>
      <c r="N448" s="17">
        <f t="shared" si="455"/>
        <v>8.9404874930159681E-2</v>
      </c>
      <c r="O448" s="17">
        <f t="shared" si="456"/>
        <v>5.4890606879351753E-2</v>
      </c>
      <c r="P448" s="17">
        <f t="shared" si="457"/>
        <v>0.10378276823892821</v>
      </c>
      <c r="Q448" s="17">
        <f t="shared" si="458"/>
        <v>8.4519792563975973E-2</v>
      </c>
      <c r="R448" s="17">
        <f t="shared" si="459"/>
        <v>3.1858996149281379E-2</v>
      </c>
      <c r="S448" s="17">
        <f t="shared" si="460"/>
        <v>5.6945122052236057E-2</v>
      </c>
      <c r="T448" s="17">
        <f t="shared" si="461"/>
        <v>9.8112077782353438E-2</v>
      </c>
      <c r="U448" s="17">
        <f t="shared" si="462"/>
        <v>6.0236441199369446E-2</v>
      </c>
      <c r="V448" s="17">
        <f t="shared" si="463"/>
        <v>1.3886899340354728E-2</v>
      </c>
      <c r="W448" s="17">
        <f t="shared" si="464"/>
        <v>5.3267754065520347E-2</v>
      </c>
      <c r="X448" s="17">
        <f t="shared" si="465"/>
        <v>6.1834155901550579E-2</v>
      </c>
      <c r="Y448" s="17">
        <f t="shared" si="466"/>
        <v>3.5889093722201337E-2</v>
      </c>
      <c r="Z448" s="17">
        <f t="shared" si="467"/>
        <v>1.232749637074654E-2</v>
      </c>
      <c r="AA448" s="17">
        <f t="shared" si="468"/>
        <v>2.3307843938097959E-2</v>
      </c>
      <c r="AB448" s="17">
        <f t="shared" si="469"/>
        <v>2.2034303345320343E-2</v>
      </c>
      <c r="AC448" s="17">
        <f t="shared" si="470"/>
        <v>1.9049192637718541E-3</v>
      </c>
      <c r="AD448" s="17">
        <f t="shared" si="471"/>
        <v>2.5178601991690239E-2</v>
      </c>
      <c r="AE448" s="17">
        <f t="shared" si="472"/>
        <v>2.9227768811545016E-2</v>
      </c>
      <c r="AF448" s="17">
        <f t="shared" si="473"/>
        <v>1.6964056820610182E-2</v>
      </c>
      <c r="AG448" s="17">
        <f t="shared" si="474"/>
        <v>6.564059580198893E-3</v>
      </c>
      <c r="AH448" s="17">
        <f t="shared" si="475"/>
        <v>3.5774942356634068E-3</v>
      </c>
      <c r="AI448" s="17">
        <f t="shared" si="476"/>
        <v>6.7640399012535339E-3</v>
      </c>
      <c r="AJ448" s="17">
        <f t="shared" si="477"/>
        <v>6.3944527610490581E-3</v>
      </c>
      <c r="AK448" s="17">
        <f t="shared" si="478"/>
        <v>4.0300399081235677E-3</v>
      </c>
      <c r="AL448" s="17">
        <f t="shared" si="479"/>
        <v>1.67235253891723E-4</v>
      </c>
      <c r="AM448" s="17">
        <f t="shared" si="480"/>
        <v>9.5211372715457345E-3</v>
      </c>
      <c r="AN448" s="17">
        <f t="shared" si="481"/>
        <v>1.1052305409472904E-2</v>
      </c>
      <c r="AO448" s="17">
        <f t="shared" si="482"/>
        <v>6.4148563023728308E-3</v>
      </c>
      <c r="AP448" s="17">
        <f t="shared" si="483"/>
        <v>2.4821597458947356E-3</v>
      </c>
      <c r="AQ448" s="17">
        <f t="shared" si="484"/>
        <v>7.2033379007974564E-4</v>
      </c>
      <c r="AR448" s="17">
        <f t="shared" si="485"/>
        <v>8.3056378173112155E-4</v>
      </c>
      <c r="AS448" s="17">
        <f t="shared" si="486"/>
        <v>1.5703635533946701E-3</v>
      </c>
      <c r="AT448" s="17">
        <f t="shared" si="487"/>
        <v>1.4845588888371894E-3</v>
      </c>
      <c r="AU448" s="17">
        <f t="shared" si="488"/>
        <v>9.3562839410075245E-4</v>
      </c>
      <c r="AV448" s="17">
        <f t="shared" si="489"/>
        <v>4.4225282932354508E-4</v>
      </c>
      <c r="AW448" s="17">
        <f t="shared" si="490"/>
        <v>1.0195689522022126E-5</v>
      </c>
      <c r="AX448" s="17">
        <f t="shared" si="491"/>
        <v>3.0003007770094945E-3</v>
      </c>
      <c r="AY448" s="17">
        <f t="shared" si="492"/>
        <v>3.4828024806331046E-3</v>
      </c>
      <c r="AZ448" s="17">
        <f t="shared" si="493"/>
        <v>2.0214495180037283E-3</v>
      </c>
      <c r="BA448" s="17">
        <f t="shared" si="494"/>
        <v>7.8217817912634984E-4</v>
      </c>
      <c r="BB448" s="17">
        <f t="shared" si="495"/>
        <v>2.2699158392992962E-4</v>
      </c>
      <c r="BC448" s="17">
        <f t="shared" si="496"/>
        <v>5.2699173206359796E-5</v>
      </c>
      <c r="BD448" s="17">
        <f t="shared" si="497"/>
        <v>1.6068886723530454E-4</v>
      </c>
      <c r="BE448" s="17">
        <f t="shared" si="498"/>
        <v>3.038176550591358E-4</v>
      </c>
      <c r="BF448" s="17">
        <f t="shared" si="499"/>
        <v>2.8721705838670539E-4</v>
      </c>
      <c r="BG448" s="17">
        <f t="shared" si="500"/>
        <v>1.8101567887763765E-4</v>
      </c>
      <c r="BH448" s="17">
        <f t="shared" si="501"/>
        <v>8.5562491091882036E-5</v>
      </c>
      <c r="BI448" s="17">
        <f t="shared" si="502"/>
        <v>3.2354942631448709E-5</v>
      </c>
      <c r="BJ448" s="18">
        <f t="shared" si="503"/>
        <v>0.54071945040108071</v>
      </c>
      <c r="BK448" s="18">
        <f t="shared" si="504"/>
        <v>0.22745589948701264</v>
      </c>
      <c r="BL448" s="18">
        <f t="shared" si="505"/>
        <v>0.21940824245817986</v>
      </c>
      <c r="BM448" s="18">
        <f t="shared" si="506"/>
        <v>0.58469529030701473</v>
      </c>
      <c r="BN448" s="18">
        <f t="shared" si="507"/>
        <v>0.41174319161889394</v>
      </c>
    </row>
    <row r="449" spans="1:66" x14ac:dyDescent="0.25">
      <c r="A449" t="s">
        <v>175</v>
      </c>
      <c r="B449" t="s">
        <v>177</v>
      </c>
      <c r="C449" t="s">
        <v>277</v>
      </c>
      <c r="D449" s="15">
        <v>44410</v>
      </c>
      <c r="E449" s="14">
        <f>VLOOKUP(A449,home!$A$2:$E$405,3,FALSE)</f>
        <v>1.18055555555556</v>
      </c>
      <c r="F449" s="14">
        <f>VLOOKUP(B449,home!$B$2:$E$405,3,FALSE)</f>
        <v>0.69</v>
      </c>
      <c r="G449" s="14">
        <f>VLOOKUP(C449,away!$B$2:$E$405,4,FALSE)</f>
        <v>1</v>
      </c>
      <c r="H449" s="14">
        <f>VLOOKUP(A449,away!$A$2:$E$405,3,FALSE)</f>
        <v>1.1041666666666701</v>
      </c>
      <c r="I449" s="14">
        <f>VLOOKUP(C449,away!$B$2:$E$405,3,FALSE)</f>
        <v>1</v>
      </c>
      <c r="J449" s="14">
        <f>VLOOKUP(B449,home!$B$2:$E$405,4,FALSE)</f>
        <v>1.23</v>
      </c>
      <c r="K449" s="16">
        <f t="shared" si="508"/>
        <v>0.81458333333333632</v>
      </c>
      <c r="L449" s="16">
        <f t="shared" si="509"/>
        <v>1.3581250000000042</v>
      </c>
      <c r="M449" s="17">
        <f t="shared" si="454"/>
        <v>0.11386880423762731</v>
      </c>
      <c r="N449" s="17">
        <f t="shared" si="455"/>
        <v>9.2755630118567564E-2</v>
      </c>
      <c r="O449" s="17">
        <f t="shared" si="456"/>
        <v>0.15464806975522805</v>
      </c>
      <c r="P449" s="17">
        <f t="shared" si="457"/>
        <v>0.12597374015477994</v>
      </c>
      <c r="Q449" s="17">
        <f t="shared" si="458"/>
        <v>3.7778595183708387E-2</v>
      </c>
      <c r="R449" s="17">
        <f t="shared" si="459"/>
        <v>0.10501570486815989</v>
      </c>
      <c r="S449" s="17">
        <f t="shared" si="460"/>
        <v>3.4841375815862122E-2</v>
      </c>
      <c r="T449" s="17">
        <f t="shared" si="461"/>
        <v>5.1308054583874101E-2</v>
      </c>
      <c r="U449" s="17">
        <f t="shared" si="462"/>
        <v>8.5544042923855548E-2</v>
      </c>
      <c r="V449" s="17">
        <f t="shared" si="463"/>
        <v>4.2828025278236056E-3</v>
      </c>
      <c r="W449" s="17">
        <f t="shared" si="464"/>
        <v>1.0257937997798637E-2</v>
      </c>
      <c r="X449" s="17">
        <f t="shared" si="465"/>
        <v>1.3931562043260315E-2</v>
      </c>
      <c r="Y449" s="17">
        <f t="shared" si="466"/>
        <v>9.4604013500014898E-3</v>
      </c>
      <c r="Z449" s="17">
        <f t="shared" si="467"/>
        <v>4.7541484724690046E-2</v>
      </c>
      <c r="AA449" s="17">
        <f t="shared" si="468"/>
        <v>3.8726501098653901E-2</v>
      </c>
      <c r="AB449" s="17">
        <f t="shared" si="469"/>
        <v>1.5772981176639302E-2</v>
      </c>
      <c r="AC449" s="17">
        <f t="shared" si="470"/>
        <v>2.9613063054587032E-4</v>
      </c>
      <c r="AD449" s="17">
        <f t="shared" si="471"/>
        <v>2.0889863318433754E-3</v>
      </c>
      <c r="AE449" s="17">
        <f t="shared" si="472"/>
        <v>2.8371045619347925E-3</v>
      </c>
      <c r="AF449" s="17">
        <f t="shared" si="473"/>
        <v>1.9265713165888517E-3</v>
      </c>
      <c r="AG449" s="17">
        <f t="shared" si="474"/>
        <v>8.7217488978074765E-4</v>
      </c>
      <c r="AH449" s="17">
        <f t="shared" si="475"/>
        <v>1.6141819735429965E-2</v>
      </c>
      <c r="AI449" s="17">
        <f t="shared" si="476"/>
        <v>1.3148857326152371E-2</v>
      </c>
      <c r="AJ449" s="17">
        <f t="shared" si="477"/>
        <v>5.3554200151308285E-3</v>
      </c>
      <c r="AK449" s="17">
        <f t="shared" si="478"/>
        <v>1.4541452957751127E-3</v>
      </c>
      <c r="AL449" s="17">
        <f t="shared" si="479"/>
        <v>1.3104443610879515E-5</v>
      </c>
      <c r="AM449" s="17">
        <f t="shared" si="480"/>
        <v>3.4033068989615129E-4</v>
      </c>
      <c r="AN449" s="17">
        <f t="shared" si="481"/>
        <v>4.6221161821521179E-4</v>
      </c>
      <c r="AO449" s="17">
        <f t="shared" si="482"/>
        <v>3.1387057699426834E-4</v>
      </c>
      <c r="AP449" s="17">
        <f t="shared" si="483"/>
        <v>1.4209182579344735E-4</v>
      </c>
      <c r="AQ449" s="17">
        <f t="shared" si="484"/>
        <v>4.8244615226431568E-5</v>
      </c>
      <c r="AR449" s="17">
        <f t="shared" si="485"/>
        <v>4.3845217856361774E-3</v>
      </c>
      <c r="AS449" s="17">
        <f t="shared" si="486"/>
        <v>3.5715583712161488E-3</v>
      </c>
      <c r="AT449" s="17">
        <f t="shared" si="487"/>
        <v>1.4546659616099158E-3</v>
      </c>
      <c r="AU449" s="17">
        <f t="shared" si="488"/>
        <v>3.9498221596491625E-4</v>
      </c>
      <c r="AV449" s="17">
        <f t="shared" si="489"/>
        <v>8.0436482522022284E-5</v>
      </c>
      <c r="AW449" s="17">
        <f t="shared" si="490"/>
        <v>4.0270901269092028E-7</v>
      </c>
      <c r="AX449" s="17">
        <f t="shared" si="491"/>
        <v>4.6204617968540143E-5</v>
      </c>
      <c r="AY449" s="17">
        <f t="shared" si="492"/>
        <v>6.275164677852376E-5</v>
      </c>
      <c r="AZ449" s="17">
        <f t="shared" si="493"/>
        <v>4.2612290140541439E-5</v>
      </c>
      <c r="BA449" s="17">
        <f t="shared" si="494"/>
        <v>1.9290938849041011E-5</v>
      </c>
      <c r="BB449" s="17">
        <f t="shared" si="495"/>
        <v>6.5498765810884754E-6</v>
      </c>
      <c r="BC449" s="17">
        <f t="shared" si="496"/>
        <v>1.7791102263381625E-6</v>
      </c>
      <c r="BD449" s="17">
        <f t="shared" si="497"/>
        <v>9.9245477501952407E-4</v>
      </c>
      <c r="BE449" s="17">
        <f t="shared" si="498"/>
        <v>8.0843711881799024E-4</v>
      </c>
      <c r="BF449" s="17">
        <f t="shared" si="499"/>
        <v>3.2926970151857845E-4</v>
      </c>
      <c r="BG449" s="17">
        <f t="shared" si="500"/>
        <v>8.9405870342892146E-5</v>
      </c>
      <c r="BH449" s="17">
        <f t="shared" si="501"/>
        <v>1.8207132970870284E-5</v>
      </c>
      <c r="BI449" s="17">
        <f t="shared" si="502"/>
        <v>2.9662454131709625E-6</v>
      </c>
      <c r="BJ449" s="18">
        <f t="shared" si="503"/>
        <v>0.22470295618402783</v>
      </c>
      <c r="BK449" s="18">
        <f t="shared" si="504"/>
        <v>0.27933870945702821</v>
      </c>
      <c r="BL449" s="18">
        <f t="shared" si="505"/>
        <v>0.44793444785605718</v>
      </c>
      <c r="BM449" s="18">
        <f t="shared" si="506"/>
        <v>0.3694147049659664</v>
      </c>
      <c r="BN449" s="18">
        <f t="shared" si="507"/>
        <v>0.63004054431807122</v>
      </c>
    </row>
    <row r="450" spans="1:66" x14ac:dyDescent="0.25">
      <c r="A450" t="s">
        <v>340</v>
      </c>
      <c r="B450" t="s">
        <v>353</v>
      </c>
      <c r="C450" t="s">
        <v>365</v>
      </c>
      <c r="D450" s="15">
        <v>44410</v>
      </c>
      <c r="E450" s="14">
        <f>VLOOKUP(A450,home!$A$2:$E$405,3,FALSE)</f>
        <v>1.36279069767442</v>
      </c>
      <c r="F450" s="14">
        <f>VLOOKUP(B450,home!$B$2:$E$405,3,FALSE)</f>
        <v>1.73</v>
      </c>
      <c r="G450" s="14">
        <f>VLOOKUP(C450,away!$B$2:$E$405,4,FALSE)</f>
        <v>0.98</v>
      </c>
      <c r="H450" s="14">
        <f>VLOOKUP(A450,away!$A$2:$E$405,3,FALSE)</f>
        <v>1.15348837209302</v>
      </c>
      <c r="I450" s="14">
        <f>VLOOKUP(C450,away!$B$2:$E$405,3,FALSE)</f>
        <v>0.67</v>
      </c>
      <c r="J450" s="14">
        <f>VLOOKUP(B450,home!$B$2:$E$405,4,FALSE)</f>
        <v>0.39</v>
      </c>
      <c r="K450" s="16">
        <f t="shared" si="508"/>
        <v>2.3104753488372114</v>
      </c>
      <c r="L450" s="16">
        <f t="shared" si="509"/>
        <v>0.30140651162790616</v>
      </c>
      <c r="M450" s="17">
        <f t="shared" si="454"/>
        <v>7.339629213826275E-2</v>
      </c>
      <c r="N450" s="17">
        <f t="shared" si="455"/>
        <v>0.16958032368151049</v>
      </c>
      <c r="O450" s="17">
        <f t="shared" si="456"/>
        <v>2.2122120379816489E-2</v>
      </c>
      <c r="P450" s="17">
        <f t="shared" si="457"/>
        <v>5.1112613801575286E-2</v>
      </c>
      <c r="Q450" s="17">
        <f t="shared" si="458"/>
        <v>0.19590557875698264</v>
      </c>
      <c r="R450" s="17">
        <f t="shared" si="459"/>
        <v>3.3338755667465495E-3</v>
      </c>
      <c r="S450" s="17">
        <f t="shared" si="460"/>
        <v>8.8986078639626681E-3</v>
      </c>
      <c r="T450" s="17">
        <f t="shared" si="461"/>
        <v>5.9047217101588181E-2</v>
      </c>
      <c r="U450" s="17">
        <f t="shared" si="462"/>
        <v>7.7028373130585892E-3</v>
      </c>
      <c r="V450" s="17">
        <f t="shared" si="463"/>
        <v>6.8854690350112727E-4</v>
      </c>
      <c r="W450" s="17">
        <f t="shared" si="464"/>
        <v>0.15087833680589841</v>
      </c>
      <c r="X450" s="17">
        <f t="shared" si="465"/>
        <v>4.5475713176886166E-2</v>
      </c>
      <c r="Y450" s="17">
        <f t="shared" si="466"/>
        <v>6.853338036218232E-3</v>
      </c>
      <c r="Z450" s="17">
        <f t="shared" si="467"/>
        <v>3.3495060159152864E-4</v>
      </c>
      <c r="AA450" s="17">
        <f t="shared" si="468"/>
        <v>7.7389510805542087E-4</v>
      </c>
      <c r="AB450" s="17">
        <f t="shared" si="469"/>
        <v>8.940327848738802E-4</v>
      </c>
      <c r="AC450" s="17">
        <f t="shared" si="470"/>
        <v>2.996867326130287E-5</v>
      </c>
      <c r="AD450" s="17">
        <f t="shared" si="471"/>
        <v>8.7150169465896626E-2</v>
      </c>
      <c r="AE450" s="17">
        <f t="shared" si="472"/>
        <v>2.6267628566496767E-2</v>
      </c>
      <c r="AF450" s="17">
        <f t="shared" si="473"/>
        <v>3.9586171474826634E-3</v>
      </c>
      <c r="AG450" s="17">
        <f t="shared" si="474"/>
        <v>3.9771766176438733E-4</v>
      </c>
      <c r="AH450" s="17">
        <f t="shared" si="475"/>
        <v>2.5239073098342815E-5</v>
      </c>
      <c r="AI450" s="17">
        <f t="shared" si="476"/>
        <v>5.831425622122149E-5</v>
      </c>
      <c r="AJ450" s="17">
        <f t="shared" si="477"/>
        <v>6.7366825742454643E-5</v>
      </c>
      <c r="AK450" s="17">
        <f t="shared" si="478"/>
        <v>5.1883130069117834E-5</v>
      </c>
      <c r="AL450" s="17">
        <f t="shared" si="479"/>
        <v>8.34798150110925E-7</v>
      </c>
      <c r="AM450" s="17">
        <f t="shared" si="480"/>
        <v>4.0271663639587896E-2</v>
      </c>
      <c r="AN450" s="17">
        <f t="shared" si="481"/>
        <v>1.2138141655060577E-2</v>
      </c>
      <c r="AO450" s="17">
        <f t="shared" si="482"/>
        <v>1.8292574669485939E-3</v>
      </c>
      <c r="AP450" s="17">
        <f t="shared" si="483"/>
        <v>1.8378337066075849E-4</v>
      </c>
      <c r="AQ450" s="17">
        <f t="shared" si="484"/>
        <v>1.3848376161519424E-5</v>
      </c>
      <c r="AR450" s="17">
        <f t="shared" si="485"/>
        <v>1.5214441958586482E-6</v>
      </c>
      <c r="AS450" s="17">
        <f t="shared" si="486"/>
        <v>3.5152593091628604E-6</v>
      </c>
      <c r="AT450" s="17">
        <f t="shared" si="487"/>
        <v>4.0609599892956587E-6</v>
      </c>
      <c r="AU450" s="17">
        <f t="shared" si="488"/>
        <v>3.1275826492939479E-6</v>
      </c>
      <c r="AV450" s="17">
        <f t="shared" si="489"/>
        <v>1.8065506531611616E-6</v>
      </c>
      <c r="AW450" s="17">
        <f t="shared" si="490"/>
        <v>1.614852823313929E-8</v>
      </c>
      <c r="AX450" s="17">
        <f t="shared" si="491"/>
        <v>1.5507781015988605E-2</v>
      </c>
      <c r="AY450" s="17">
        <f t="shared" si="492"/>
        <v>4.674146179118592E-3</v>
      </c>
      <c r="AZ450" s="17">
        <f t="shared" si="493"/>
        <v>7.0440904734352051E-4</v>
      </c>
      <c r="BA450" s="17">
        <f t="shared" si="494"/>
        <v>7.0771157906315699E-5</v>
      </c>
      <c r="BB450" s="17">
        <f t="shared" si="495"/>
        <v>5.3327219571025822E-6</v>
      </c>
      <c r="BC450" s="17">
        <f t="shared" si="496"/>
        <v>3.2146342451436616E-7</v>
      </c>
      <c r="BD450" s="17">
        <f t="shared" si="497"/>
        <v>7.6428864618379922E-8</v>
      </c>
      <c r="BE450" s="17">
        <f t="shared" si="498"/>
        <v>1.7658700764038334E-7</v>
      </c>
      <c r="BF450" s="17">
        <f t="shared" si="499"/>
        <v>2.0399996403901707E-7</v>
      </c>
      <c r="BG450" s="17">
        <f t="shared" si="500"/>
        <v>1.5711229602527549E-7</v>
      </c>
      <c r="BH450" s="17">
        <f t="shared" si="501"/>
        <v>9.0751021741403439E-8</v>
      </c>
      <c r="BI450" s="17">
        <f t="shared" si="502"/>
        <v>4.1935599723060471E-8</v>
      </c>
      <c r="BJ450" s="18">
        <f t="shared" si="503"/>
        <v>0.82091409649488245</v>
      </c>
      <c r="BK450" s="18">
        <f t="shared" si="504"/>
        <v>0.13880101035783185</v>
      </c>
      <c r="BL450" s="18">
        <f t="shared" si="505"/>
        <v>3.5044343049232624E-2</v>
      </c>
      <c r="BM450" s="18">
        <f t="shared" si="506"/>
        <v>0.47496946614805396</v>
      </c>
      <c r="BN450" s="18">
        <f t="shared" si="507"/>
        <v>0.51545080432489421</v>
      </c>
    </row>
    <row r="451" spans="1:66" x14ac:dyDescent="0.25">
      <c r="A451" t="s">
        <v>342</v>
      </c>
      <c r="B451" t="s">
        <v>409</v>
      </c>
      <c r="C451" t="s">
        <v>346</v>
      </c>
      <c r="D451" s="15">
        <v>44410</v>
      </c>
      <c r="E451" s="14">
        <f>VLOOKUP(A451,home!$A$2:$E$405,3,FALSE)</f>
        <v>1.1178707224334601</v>
      </c>
      <c r="F451" s="14">
        <f>VLOOKUP(B451,home!$B$2:$E$405,3,FALSE)</f>
        <v>1.1200000000000001</v>
      </c>
      <c r="G451" s="14">
        <f>VLOOKUP(C451,away!$B$2:$E$405,4,FALSE)</f>
        <v>0.75</v>
      </c>
      <c r="H451" s="14">
        <f>VLOOKUP(A451,away!$A$2:$E$405,3,FALSE)</f>
        <v>0.85171102661596998</v>
      </c>
      <c r="I451" s="14">
        <f>VLOOKUP(C451,away!$B$2:$E$405,3,FALSE)</f>
        <v>0.37</v>
      </c>
      <c r="J451" s="14">
        <f>VLOOKUP(B451,home!$B$2:$E$405,4,FALSE)</f>
        <v>1.17</v>
      </c>
      <c r="K451" s="16">
        <f t="shared" si="508"/>
        <v>0.93901140684410667</v>
      </c>
      <c r="L451" s="16">
        <f t="shared" si="509"/>
        <v>0.36870570342205339</v>
      </c>
      <c r="M451" s="17">
        <f t="shared" si="454"/>
        <v>0.2704367294518783</v>
      </c>
      <c r="N451" s="17">
        <f t="shared" si="455"/>
        <v>0.25394317378492731</v>
      </c>
      <c r="O451" s="17">
        <f t="shared" si="456"/>
        <v>9.9711564563714342E-2</v>
      </c>
      <c r="P451" s="17">
        <f t="shared" si="457"/>
        <v>9.3630296519600378E-2</v>
      </c>
      <c r="Q451" s="17">
        <f t="shared" si="458"/>
        <v>0.11922776843712102</v>
      </c>
      <c r="R451" s="17">
        <f t="shared" si="459"/>
        <v>1.8382111275888895E-2</v>
      </c>
      <c r="S451" s="17">
        <f t="shared" si="460"/>
        <v>8.1041436606230557E-3</v>
      </c>
      <c r="T451" s="17">
        <f t="shared" si="461"/>
        <v>4.3959958229050397E-2</v>
      </c>
      <c r="U451" s="17">
        <f t="shared" si="462"/>
        <v>1.7261012169937348E-2</v>
      </c>
      <c r="V451" s="17">
        <f t="shared" si="463"/>
        <v>3.1175637664943755E-4</v>
      </c>
      <c r="W451" s="17">
        <f t="shared" si="464"/>
        <v>3.7318744858341468E-2</v>
      </c>
      <c r="X451" s="17">
        <f t="shared" si="465"/>
        <v>1.3759634073822928E-2</v>
      </c>
      <c r="Y451" s="17">
        <f t="shared" si="466"/>
        <v>2.5366277800094685E-3</v>
      </c>
      <c r="Z451" s="17">
        <f t="shared" si="467"/>
        <v>2.2591964227863578E-3</v>
      </c>
      <c r="AA451" s="17">
        <f t="shared" si="468"/>
        <v>2.121411211297791E-3</v>
      </c>
      <c r="AB451" s="17">
        <f t="shared" si="469"/>
        <v>9.9601466300779941E-4</v>
      </c>
      <c r="AC451" s="17">
        <f t="shared" si="470"/>
        <v>6.7459961075565344E-6</v>
      </c>
      <c r="AD451" s="17">
        <f t="shared" si="471"/>
        <v>8.760681777771874E-3</v>
      </c>
      <c r="AE451" s="17">
        <f t="shared" si="472"/>
        <v>3.230113337330144E-3</v>
      </c>
      <c r="AF451" s="17">
        <f t="shared" si="473"/>
        <v>5.9548060508663359E-4</v>
      </c>
      <c r="AG451" s="17">
        <f t="shared" si="474"/>
        <v>7.31856984575524E-5</v>
      </c>
      <c r="AH451" s="17">
        <f t="shared" si="475"/>
        <v>2.0824465155800764E-4</v>
      </c>
      <c r="AI451" s="17">
        <f t="shared" si="476"/>
        <v>1.9554410322724557E-4</v>
      </c>
      <c r="AJ451" s="17">
        <f t="shared" si="477"/>
        <v>9.180907173574251E-5</v>
      </c>
      <c r="AK451" s="17">
        <f t="shared" si="478"/>
        <v>2.8736588537210368E-5</v>
      </c>
      <c r="AL451" s="17">
        <f t="shared" si="479"/>
        <v>9.342364362278405E-8</v>
      </c>
      <c r="AM451" s="17">
        <f t="shared" si="480"/>
        <v>1.6452760242118194E-3</v>
      </c>
      <c r="AN451" s="17">
        <f t="shared" si="481"/>
        <v>6.0662265383045822E-4</v>
      </c>
      <c r="AO451" s="17">
        <f t="shared" si="482"/>
        <v>1.1183261614615594E-4</v>
      </c>
      <c r="AP451" s="17">
        <f t="shared" si="483"/>
        <v>1.3744441133898969E-5</v>
      </c>
      <c r="AQ451" s="17">
        <f t="shared" si="484"/>
        <v>1.2669134591043059E-6</v>
      </c>
      <c r="AR451" s="17">
        <f t="shared" si="485"/>
        <v>1.5356198147315132E-5</v>
      </c>
      <c r="AS451" s="17">
        <f t="shared" si="486"/>
        <v>1.4419645226087246E-5</v>
      </c>
      <c r="AT451" s="17">
        <f t="shared" si="487"/>
        <v>6.7701056749705446E-6</v>
      </c>
      <c r="AU451" s="17">
        <f t="shared" si="488"/>
        <v>2.1190688181124541E-6</v>
      </c>
      <c r="AV451" s="17">
        <f t="shared" si="489"/>
        <v>4.974574480238135E-7</v>
      </c>
      <c r="AW451" s="17">
        <f t="shared" si="490"/>
        <v>8.9847298644099625E-10</v>
      </c>
      <c r="AX451" s="17">
        <f t="shared" si="491"/>
        <v>2.5748882569033641E-4</v>
      </c>
      <c r="AY451" s="17">
        <f t="shared" si="492"/>
        <v>9.4937598599473987E-5</v>
      </c>
      <c r="AZ451" s="17">
        <f t="shared" si="493"/>
        <v>1.7502017036409802E-5</v>
      </c>
      <c r="BA451" s="17">
        <f t="shared" si="494"/>
        <v>2.1510311675714126E-6</v>
      </c>
      <c r="BB451" s="17">
        <f t="shared" si="495"/>
        <v>1.9827436493054459E-7</v>
      </c>
      <c r="BC451" s="17">
        <f t="shared" si="496"/>
        <v>1.4620977838455478E-8</v>
      </c>
      <c r="BD451" s="17">
        <f t="shared" si="497"/>
        <v>9.4365297329904249E-7</v>
      </c>
      <c r="BE451" s="17">
        <f t="shared" si="498"/>
        <v>8.8610090603015816E-7</v>
      </c>
      <c r="BF451" s="17">
        <f t="shared" si="499"/>
        <v>4.1602942918860808E-7</v>
      </c>
      <c r="BG451" s="17">
        <f t="shared" si="500"/>
        <v>1.3021879319698185E-7</v>
      </c>
      <c r="BH451" s="17">
        <f t="shared" si="501"/>
        <v>3.0569233049359931E-8</v>
      </c>
      <c r="BI451" s="17">
        <f t="shared" si="502"/>
        <v>5.740971706364967E-9</v>
      </c>
      <c r="BJ451" s="18">
        <f t="shared" si="503"/>
        <v>0.48615640359853673</v>
      </c>
      <c r="BK451" s="18">
        <f t="shared" si="504"/>
        <v>0.37258470302710178</v>
      </c>
      <c r="BL451" s="18">
        <f t="shared" si="505"/>
        <v>0.13903802308652538</v>
      </c>
      <c r="BM451" s="18">
        <f t="shared" si="506"/>
        <v>0.14461174540169366</v>
      </c>
      <c r="BN451" s="18">
        <f t="shared" si="507"/>
        <v>0.85533164403313022</v>
      </c>
    </row>
    <row r="452" spans="1:66" x14ac:dyDescent="0.25">
      <c r="A452" t="s">
        <v>342</v>
      </c>
      <c r="B452" t="s">
        <v>398</v>
      </c>
      <c r="C452" t="s">
        <v>380</v>
      </c>
      <c r="D452" s="15">
        <v>44410</v>
      </c>
      <c r="E452" s="14">
        <f>VLOOKUP(A452,home!$A$2:$E$405,3,FALSE)</f>
        <v>1.1178707224334601</v>
      </c>
      <c r="F452" s="14">
        <f>VLOOKUP(B452,home!$B$2:$E$405,3,FALSE)</f>
        <v>0.89</v>
      </c>
      <c r="G452" s="14">
        <f>VLOOKUP(C452,away!$B$2:$E$405,4,FALSE)</f>
        <v>0.6</v>
      </c>
      <c r="H452" s="14">
        <f>VLOOKUP(A452,away!$A$2:$E$405,3,FALSE)</f>
        <v>0.85171102661596998</v>
      </c>
      <c r="I452" s="14">
        <f>VLOOKUP(C452,away!$B$2:$E$405,3,FALSE)</f>
        <v>1.04</v>
      </c>
      <c r="J452" s="14">
        <f>VLOOKUP(B452,home!$B$2:$E$405,4,FALSE)</f>
        <v>0.59</v>
      </c>
      <c r="K452" s="16">
        <f t="shared" si="508"/>
        <v>0.5969429657794677</v>
      </c>
      <c r="L452" s="16">
        <f t="shared" si="509"/>
        <v>0.5226098859315591</v>
      </c>
      <c r="M452" s="17">
        <f t="shared" si="454"/>
        <v>0.32642572269824488</v>
      </c>
      <c r="N452" s="17">
        <f t="shared" si="455"/>
        <v>0.19485753901419636</v>
      </c>
      <c r="O452" s="17">
        <f t="shared" si="456"/>
        <v>0.17059330970445649</v>
      </c>
      <c r="P452" s="17">
        <f t="shared" si="457"/>
        <v>0.10183447623711349</v>
      </c>
      <c r="Q452" s="17">
        <f t="shared" si="458"/>
        <v>5.815941862181135E-2</v>
      </c>
      <c r="R452" s="17">
        <f t="shared" si="459"/>
        <v>4.4576875062666568E-2</v>
      </c>
      <c r="S452" s="17">
        <f t="shared" si="460"/>
        <v>7.9422819874352627E-3</v>
      </c>
      <c r="T452" s="17">
        <f t="shared" si="461"/>
        <v>3.0394687131790624E-2</v>
      </c>
      <c r="U452" s="17">
        <f t="shared" si="462"/>
        <v>2.6609852005088971E-2</v>
      </c>
      <c r="V452" s="17">
        <f t="shared" si="463"/>
        <v>2.7530446356044272E-4</v>
      </c>
      <c r="W452" s="17">
        <f t="shared" si="464"/>
        <v>1.1572618613371227E-2</v>
      </c>
      <c r="X452" s="17">
        <f t="shared" si="465"/>
        <v>6.0479648934633748E-3</v>
      </c>
      <c r="Y452" s="17">
        <f t="shared" si="466"/>
        <v>1.580363121545484E-3</v>
      </c>
      <c r="Z452" s="17">
        <f t="shared" si="467"/>
        <v>7.7654385305618457E-3</v>
      </c>
      <c r="AA452" s="17">
        <f t="shared" si="468"/>
        <v>4.6355239070117391E-3</v>
      </c>
      <c r="AB452" s="17">
        <f t="shared" si="469"/>
        <v>1.3835716944966064E-3</v>
      </c>
      <c r="AC452" s="17">
        <f t="shared" si="470"/>
        <v>5.3678915107920645E-6</v>
      </c>
      <c r="AD452" s="17">
        <f t="shared" si="471"/>
        <v>1.7270483192251224E-3</v>
      </c>
      <c r="AE452" s="17">
        <f t="shared" si="472"/>
        <v>9.025725251085321E-4</v>
      </c>
      <c r="AF452" s="17">
        <f t="shared" si="473"/>
        <v>2.3584666219596457E-4</v>
      </c>
      <c r="AG452" s="17">
        <f t="shared" si="474"/>
        <v>4.1085265742524005E-5</v>
      </c>
      <c r="AH452" s="17">
        <f t="shared" si="475"/>
        <v>1.0145737361663648E-3</v>
      </c>
      <c r="AI452" s="17">
        <f t="shared" si="476"/>
        <v>6.0564265506910496E-4</v>
      </c>
      <c r="AJ452" s="17">
        <f t="shared" si="477"/>
        <v>1.8076706135975132E-4</v>
      </c>
      <c r="AK452" s="17">
        <f t="shared" si="478"/>
        <v>3.5969208574443003E-5</v>
      </c>
      <c r="AL452" s="17">
        <f t="shared" si="479"/>
        <v>6.6984478549134583E-8</v>
      </c>
      <c r="AM452" s="17">
        <f t="shared" si="480"/>
        <v>2.0618986914453798E-4</v>
      </c>
      <c r="AN452" s="17">
        <f t="shared" si="481"/>
        <v>1.0775686399387009E-4</v>
      </c>
      <c r="AO452" s="17">
        <f t="shared" si="482"/>
        <v>2.8157401200089486E-5</v>
      </c>
      <c r="AP452" s="17">
        <f t="shared" si="483"/>
        <v>4.9051120764359713E-6</v>
      </c>
      <c r="AQ452" s="17">
        <f t="shared" si="484"/>
        <v>6.4086501568692881E-7</v>
      </c>
      <c r="AR452" s="17">
        <f t="shared" si="485"/>
        <v>1.0604525290541199E-4</v>
      </c>
      <c r="AS452" s="17">
        <f t="shared" si="486"/>
        <v>6.3302967776190334E-5</v>
      </c>
      <c r="AT452" s="17">
        <f t="shared" si="487"/>
        <v>1.8894130663480567E-5</v>
      </c>
      <c r="AU452" s="17">
        <f t="shared" si="488"/>
        <v>3.7595727980276249E-6</v>
      </c>
      <c r="AV452" s="17">
        <f t="shared" si="489"/>
        <v>5.6106263402960538E-7</v>
      </c>
      <c r="AW452" s="17">
        <f t="shared" si="490"/>
        <v>5.8047315503967939E-10</v>
      </c>
      <c r="AX452" s="17">
        <f t="shared" si="491"/>
        <v>2.0513932000136804E-5</v>
      </c>
      <c r="AY452" s="17">
        <f t="shared" si="492"/>
        <v>1.0720783662599254E-5</v>
      </c>
      <c r="AZ452" s="17">
        <f t="shared" si="493"/>
        <v>2.8013937635039591E-6</v>
      </c>
      <c r="BA452" s="17">
        <f t="shared" si="494"/>
        <v>4.8801202506472838E-7</v>
      </c>
      <c r="BB452" s="17">
        <f t="shared" si="495"/>
        <v>6.375997718807671E-8</v>
      </c>
      <c r="BC452" s="17">
        <f t="shared" si="496"/>
        <v>6.6643188810519194E-9</v>
      </c>
      <c r="BD452" s="17">
        <f t="shared" si="497"/>
        <v>9.2367162540801089E-6</v>
      </c>
      <c r="BE452" s="17">
        <f t="shared" si="498"/>
        <v>5.5137927947739945E-6</v>
      </c>
      <c r="BF452" s="17">
        <f t="shared" si="499"/>
        <v>1.645709911802924E-6</v>
      </c>
      <c r="BG452" s="17">
        <f t="shared" si="500"/>
        <v>3.2746498518810132E-7</v>
      </c>
      <c r="BH452" s="17">
        <f t="shared" si="501"/>
        <v>4.8869479861778656E-8</v>
      </c>
      <c r="BI452" s="17">
        <f t="shared" si="502"/>
        <v>5.8344584489580271E-9</v>
      </c>
      <c r="BJ452" s="18">
        <f t="shared" si="503"/>
        <v>0.30590138882562862</v>
      </c>
      <c r="BK452" s="18">
        <f t="shared" si="504"/>
        <v>0.43649394104600603</v>
      </c>
      <c r="BL452" s="18">
        <f t="shared" si="505"/>
        <v>0.24984542640955129</v>
      </c>
      <c r="BM452" s="18">
        <f t="shared" si="506"/>
        <v>0.10354813327006918</v>
      </c>
      <c r="BN452" s="18">
        <f t="shared" si="507"/>
        <v>0.89644734133848925</v>
      </c>
    </row>
    <row r="453" spans="1:66" x14ac:dyDescent="0.25">
      <c r="A453" t="s">
        <v>40</v>
      </c>
      <c r="B453" t="s">
        <v>236</v>
      </c>
      <c r="C453" t="s">
        <v>233</v>
      </c>
      <c r="D453" s="15">
        <v>44410</v>
      </c>
      <c r="E453" s="14">
        <f>VLOOKUP(A453,home!$A$2:$E$405,3,FALSE)</f>
        <v>1.5125</v>
      </c>
      <c r="F453" s="14">
        <f>VLOOKUP(B453,home!$B$2:$E$405,3,FALSE)</f>
        <v>1.27</v>
      </c>
      <c r="G453" s="14">
        <f>VLOOKUP(C453,away!$B$2:$E$405,4,FALSE)</f>
        <v>0.94</v>
      </c>
      <c r="H453" s="14">
        <f>VLOOKUP(A453,away!$A$2:$E$405,3,FALSE)</f>
        <v>1.1875</v>
      </c>
      <c r="I453" s="14">
        <f>VLOOKUP(C453,away!$B$2:$E$405,3,FALSE)</f>
        <v>0.61</v>
      </c>
      <c r="J453" s="14">
        <f>VLOOKUP(B453,home!$B$2:$E$405,4,FALSE)</f>
        <v>0.84</v>
      </c>
      <c r="K453" s="16">
        <f t="shared" si="508"/>
        <v>1.8056224999999997</v>
      </c>
      <c r="L453" s="16">
        <f t="shared" si="509"/>
        <v>0.60847499999999999</v>
      </c>
      <c r="M453" s="17">
        <f t="shared" si="454"/>
        <v>8.944802935120949E-2</v>
      </c>
      <c r="N453" s="17">
        <f t="shared" si="455"/>
        <v>0.16150937437720422</v>
      </c>
      <c r="O453" s="17">
        <f t="shared" si="456"/>
        <v>5.4426889659477187E-2</v>
      </c>
      <c r="P453" s="17">
        <f t="shared" si="457"/>
        <v>9.8274416574169327E-2</v>
      </c>
      <c r="Q453" s="17">
        <f t="shared" si="458"/>
        <v>0.1458124801682017</v>
      </c>
      <c r="R453" s="17">
        <f t="shared" si="459"/>
        <v>1.6558700842775192E-2</v>
      </c>
      <c r="S453" s="17">
        <f t="shared" si="460"/>
        <v>2.6992939428192052E-2</v>
      </c>
      <c r="T453" s="17">
        <f t="shared" si="461"/>
        <v>8.8723248870346522E-2</v>
      </c>
      <c r="U453" s="17">
        <f t="shared" si="462"/>
        <v>2.9898762812483839E-2</v>
      </c>
      <c r="V453" s="17">
        <f t="shared" si="463"/>
        <v>3.2951665318563203E-3</v>
      </c>
      <c r="W453" s="17">
        <f t="shared" si="464"/>
        <v>8.7760764990836237E-2</v>
      </c>
      <c r="X453" s="17">
        <f t="shared" si="465"/>
        <v>5.3400231477799071E-2</v>
      </c>
      <c r="Y453" s="17">
        <f t="shared" si="466"/>
        <v>1.6246352924226895E-2</v>
      </c>
      <c r="Z453" s="17">
        <f t="shared" si="467"/>
        <v>3.3585184984358781E-3</v>
      </c>
      <c r="AA453" s="17">
        <f t="shared" si="468"/>
        <v>6.0642165674420351E-3</v>
      </c>
      <c r="AB453" s="17">
        <f t="shared" si="469"/>
        <v>5.4748429395230528E-3</v>
      </c>
      <c r="AC453" s="17">
        <f t="shared" si="470"/>
        <v>2.2627005506838628E-4</v>
      </c>
      <c r="AD453" s="17">
        <f t="shared" si="471"/>
        <v>3.9615702971166546E-2</v>
      </c>
      <c r="AE453" s="17">
        <f t="shared" si="472"/>
        <v>2.4105164865380561E-2</v>
      </c>
      <c r="AF453" s="17">
        <f t="shared" si="473"/>
        <v>7.3336950957312184E-3</v>
      </c>
      <c r="AG453" s="17">
        <f t="shared" si="474"/>
        <v>1.4874567077916845E-3</v>
      </c>
      <c r="AH453" s="17">
        <f t="shared" si="475"/>
        <v>5.1089363583394268E-4</v>
      </c>
      <c r="AI453" s="17">
        <f t="shared" si="476"/>
        <v>9.2248104396857298E-4</v>
      </c>
      <c r="AJ453" s="17">
        <f t="shared" si="477"/>
        <v>8.3282626440657232E-4</v>
      </c>
      <c r="AK453" s="17">
        <f t="shared" si="478"/>
        <v>5.0125661386781861E-4</v>
      </c>
      <c r="AL453" s="17">
        <f t="shared" si="479"/>
        <v>9.9439005247353283E-6</v>
      </c>
      <c r="AM453" s="17">
        <f t="shared" si="480"/>
        <v>1.4306200927611023E-2</v>
      </c>
      <c r="AN453" s="17">
        <f t="shared" si="481"/>
        <v>8.7049656094281159E-3</v>
      </c>
      <c r="AO453" s="17">
        <f t="shared" si="482"/>
        <v>2.6483769745983864E-3</v>
      </c>
      <c r="AP453" s="17">
        <f t="shared" si="483"/>
        <v>5.3715705987291773E-4</v>
      </c>
      <c r="AQ453" s="17">
        <f t="shared" si="484"/>
        <v>8.1711660501543397E-5</v>
      </c>
      <c r="AR453" s="17">
        <f t="shared" si="485"/>
        <v>6.2173201012811691E-5</v>
      </c>
      <c r="AS453" s="17">
        <f t="shared" si="486"/>
        <v>1.1226133064575554E-4</v>
      </c>
      <c r="AT453" s="17">
        <f t="shared" si="487"/>
        <v>1.0135079224695787E-4</v>
      </c>
      <c r="AU453" s="17">
        <f t="shared" si="488"/>
        <v>6.1000423624644206E-5</v>
      </c>
      <c r="AV453" s="17">
        <f t="shared" si="489"/>
        <v>2.7535934351547281E-5</v>
      </c>
      <c r="AW453" s="17">
        <f t="shared" si="490"/>
        <v>3.0347573198154463E-7</v>
      </c>
      <c r="AX453" s="17">
        <f t="shared" si="491"/>
        <v>4.3052663807358858E-3</v>
      </c>
      <c r="AY453" s="17">
        <f t="shared" si="492"/>
        <v>2.6196469610182678E-3</v>
      </c>
      <c r="AZ453" s="17">
        <f t="shared" si="493"/>
        <v>7.969948423027952E-4</v>
      </c>
      <c r="BA453" s="17">
        <f t="shared" si="494"/>
        <v>1.6165047889006446E-4</v>
      </c>
      <c r="BB453" s="17">
        <f t="shared" si="495"/>
        <v>2.459006878565799E-5</v>
      </c>
      <c r="BC453" s="17">
        <f t="shared" si="496"/>
        <v>2.9924884208706504E-6</v>
      </c>
      <c r="BD453" s="17">
        <f t="shared" si="497"/>
        <v>6.3051397477117612E-6</v>
      </c>
      <c r="BE453" s="17">
        <f t="shared" si="498"/>
        <v>1.1384702194112675E-5</v>
      </c>
      <c r="BF453" s="17">
        <f t="shared" si="499"/>
        <v>1.0278237218744607E-5</v>
      </c>
      <c r="BG453" s="17">
        <f t="shared" si="500"/>
        <v>6.1862054608342267E-6</v>
      </c>
      <c r="BH453" s="17">
        <f t="shared" si="501"/>
        <v>2.7924879424262867E-6</v>
      </c>
      <c r="BI453" s="17">
        <f t="shared" si="502"/>
        <v>1.0084358119647207E-6</v>
      </c>
      <c r="BJ453" s="18">
        <f t="shared" si="503"/>
        <v>0.66018402590085035</v>
      </c>
      <c r="BK453" s="18">
        <f t="shared" si="504"/>
        <v>0.22086641280203859</v>
      </c>
      <c r="BL453" s="18">
        <f t="shared" si="505"/>
        <v>0.11559314727003572</v>
      </c>
      <c r="BM453" s="18">
        <f t="shared" si="506"/>
        <v>0.4313528700130369</v>
      </c>
      <c r="BN453" s="18">
        <f t="shared" si="507"/>
        <v>0.56602989097303713</v>
      </c>
    </row>
    <row r="454" spans="1:66" s="10" customFormat="1" x14ac:dyDescent="0.25">
      <c r="A454" s="10" t="s">
        <v>40</v>
      </c>
      <c r="B454" s="10" t="s">
        <v>318</v>
      </c>
      <c r="C454" s="10" t="s">
        <v>239</v>
      </c>
      <c r="D454" s="20">
        <v>44410</v>
      </c>
      <c r="E454" s="10">
        <f>VLOOKUP(A454,home!$A$2:$E$405,3,FALSE)</f>
        <v>1.5125</v>
      </c>
      <c r="F454" s="10">
        <f>VLOOKUP(B454,home!$B$2:$E$405,3,FALSE)</f>
        <v>0.88</v>
      </c>
      <c r="G454" s="10">
        <f>VLOOKUP(C454,away!$B$2:$E$405,4,FALSE)</f>
        <v>0.5</v>
      </c>
      <c r="H454" s="10">
        <f>VLOOKUP(A454,away!$A$2:$E$405,3,FALSE)</f>
        <v>1.1875</v>
      </c>
      <c r="I454" s="10">
        <f>VLOOKUP(C454,away!$B$2:$E$405,3,FALSE)</f>
        <v>0.77</v>
      </c>
      <c r="J454" s="10">
        <f>VLOOKUP(B454,home!$B$2:$E$405,4,FALSE)</f>
        <v>0.84</v>
      </c>
      <c r="K454" s="11">
        <f t="shared" si="508"/>
        <v>0.66549999999999998</v>
      </c>
      <c r="L454" s="11">
        <f t="shared" si="509"/>
        <v>0.76807500000000006</v>
      </c>
      <c r="M454" s="12">
        <f t="shared" si="454"/>
        <v>0.23845492028479112</v>
      </c>
      <c r="N454" s="12">
        <f t="shared" si="455"/>
        <v>0.15869174944952849</v>
      </c>
      <c r="O454" s="12">
        <f t="shared" si="456"/>
        <v>0.18315126289774097</v>
      </c>
      <c r="P454" s="12">
        <f t="shared" si="457"/>
        <v>0.12188716545844661</v>
      </c>
      <c r="Q454" s="12">
        <f t="shared" si="458"/>
        <v>5.2804679629330595E-2</v>
      </c>
      <c r="R454" s="12">
        <f t="shared" si="459"/>
        <v>7.0336953125091195E-2</v>
      </c>
      <c r="S454" s="12">
        <f t="shared" si="460"/>
        <v>1.5575775376904957E-2</v>
      </c>
      <c r="T454" s="12">
        <f t="shared" si="461"/>
        <v>4.0557954306298105E-2</v>
      </c>
      <c r="U454" s="12">
        <f t="shared" si="462"/>
        <v>4.6809242304748186E-2</v>
      </c>
      <c r="V454" s="12">
        <f t="shared" si="463"/>
        <v>8.8462428045845906E-4</v>
      </c>
      <c r="W454" s="12">
        <f t="shared" si="464"/>
        <v>1.171383809777317E-2</v>
      </c>
      <c r="X454" s="12">
        <f t="shared" si="465"/>
        <v>8.99710619694713E-3</v>
      </c>
      <c r="Y454" s="12">
        <f t="shared" si="466"/>
        <v>3.4552261711100832E-3</v>
      </c>
      <c r="Z454" s="12">
        <f t="shared" si="467"/>
        <v>1.8008018423851475E-2</v>
      </c>
      <c r="AA454" s="12">
        <f t="shared" si="468"/>
        <v>1.1984336261073156E-2</v>
      </c>
      <c r="AB454" s="12">
        <f t="shared" si="469"/>
        <v>3.9877878908720918E-3</v>
      </c>
      <c r="AC454" s="12">
        <f t="shared" si="470"/>
        <v>2.8261197628052414E-5</v>
      </c>
      <c r="AD454" s="12">
        <f t="shared" si="471"/>
        <v>1.9488898135170112E-3</v>
      </c>
      <c r="AE454" s="12">
        <f t="shared" si="472"/>
        <v>1.4968935435170786E-3</v>
      </c>
      <c r="AF454" s="12">
        <f t="shared" si="473"/>
        <v>5.7486325421844003E-4</v>
      </c>
      <c r="AG454" s="12">
        <f t="shared" si="474"/>
        <v>1.4717936466127613E-4</v>
      </c>
      <c r="AH454" s="12">
        <f t="shared" si="475"/>
        <v>3.4578771877249305E-3</v>
      </c>
      <c r="AI454" s="12">
        <f t="shared" si="476"/>
        <v>2.301217268430941E-3</v>
      </c>
      <c r="AJ454" s="12">
        <f t="shared" si="477"/>
        <v>7.6573004607039549E-4</v>
      </c>
      <c r="AK454" s="12">
        <f t="shared" si="478"/>
        <v>1.6986444855328275E-4</v>
      </c>
      <c r="AL454" s="12">
        <f t="shared" si="479"/>
        <v>5.778328695805889E-7</v>
      </c>
      <c r="AM454" s="12">
        <f t="shared" si="480"/>
        <v>2.5939723417911428E-4</v>
      </c>
      <c r="AN454" s="12">
        <f t="shared" si="481"/>
        <v>1.9923653064212325E-4</v>
      </c>
      <c r="AO454" s="12">
        <f t="shared" si="482"/>
        <v>7.65142991364744E-5</v>
      </c>
      <c r="AP454" s="12">
        <f t="shared" si="483"/>
        <v>1.958957343641586E-5</v>
      </c>
      <c r="AQ454" s="12">
        <f t="shared" si="484"/>
        <v>3.7615654042937781E-6</v>
      </c>
      <c r="AR454" s="12">
        <f t="shared" si="485"/>
        <v>5.3118180419236541E-4</v>
      </c>
      <c r="AS454" s="12">
        <f t="shared" si="486"/>
        <v>3.5350149069001915E-4</v>
      </c>
      <c r="AT454" s="12">
        <f t="shared" si="487"/>
        <v>1.1762762102710386E-4</v>
      </c>
      <c r="AU454" s="12">
        <f t="shared" si="488"/>
        <v>2.6093727264512541E-5</v>
      </c>
      <c r="AV454" s="12">
        <f t="shared" si="489"/>
        <v>4.3413438736332737E-6</v>
      </c>
      <c r="AW454" s="12">
        <f t="shared" si="490"/>
        <v>8.204487001589444E-9</v>
      </c>
      <c r="AX454" s="12">
        <f t="shared" si="491"/>
        <v>2.877147655770007E-5</v>
      </c>
      <c r="AY454" s="12">
        <f t="shared" si="492"/>
        <v>2.2098651857055487E-5</v>
      </c>
      <c r="AZ454" s="12">
        <f t="shared" si="493"/>
        <v>8.4867110125539461E-6</v>
      </c>
      <c r="BA454" s="12">
        <f t="shared" si="494"/>
        <v>2.1728101869891241E-6</v>
      </c>
      <c r="BB454" s="12">
        <f t="shared" si="495"/>
        <v>4.1722029609291786E-7</v>
      </c>
      <c r="BC454" s="12">
        <f t="shared" si="496"/>
        <v>6.4091295784313611E-8</v>
      </c>
      <c r="BD454" s="12">
        <f t="shared" si="497"/>
        <v>6.7997910709175166E-5</v>
      </c>
      <c r="BE454" s="12">
        <f t="shared" si="498"/>
        <v>4.5252609576956064E-5</v>
      </c>
      <c r="BF454" s="12">
        <f t="shared" si="499"/>
        <v>1.5057805836732129E-5</v>
      </c>
      <c r="BG454" s="12">
        <f t="shared" si="500"/>
        <v>3.3403232614484108E-6</v>
      </c>
      <c r="BH454" s="12">
        <f t="shared" si="501"/>
        <v>5.5574628262347924E-7</v>
      </c>
      <c r="BI454" s="12">
        <f t="shared" si="502"/>
        <v>7.3969830217185123E-8</v>
      </c>
      <c r="BJ454" s="13">
        <f t="shared" si="503"/>
        <v>0.28100888999090595</v>
      </c>
      <c r="BK454" s="13">
        <f t="shared" si="504"/>
        <v>0.37685342308295583</v>
      </c>
      <c r="BL454" s="13">
        <f t="shared" si="505"/>
        <v>0.32412929578284994</v>
      </c>
      <c r="BM454" s="13">
        <f t="shared" si="506"/>
        <v>0.17465080598826419</v>
      </c>
      <c r="BN454" s="13">
        <f t="shared" si="507"/>
        <v>0.8253267308449288</v>
      </c>
    </row>
    <row r="455" spans="1:66" x14ac:dyDescent="0.25">
      <c r="A455" t="s">
        <v>10</v>
      </c>
      <c r="B455" t="s">
        <v>247</v>
      </c>
      <c r="C455" t="s">
        <v>44</v>
      </c>
      <c r="D455" s="15">
        <v>44532</v>
      </c>
      <c r="E455" s="14">
        <f>VLOOKUP(A455,home!$A$2:$E$405,3,FALSE)</f>
        <v>1.5</v>
      </c>
      <c r="F455" s="14">
        <f>VLOOKUP(B455,home!$B$2:$E$405,3,FALSE)</f>
        <v>0.82</v>
      </c>
      <c r="G455" s="14">
        <f>VLOOKUP(C455,away!$B$2:$E$405,4,FALSE)</f>
        <v>0.56000000000000005</v>
      </c>
      <c r="H455" s="14">
        <f>VLOOKUP(A455,away!$A$2:$E$405,3,FALSE)</f>
        <v>1.42307692307692</v>
      </c>
      <c r="I455" s="14">
        <f>VLOOKUP(C455,away!$B$2:$E$405,3,FALSE)</f>
        <v>0.61</v>
      </c>
      <c r="J455" s="14">
        <f>VLOOKUP(B455,home!$B$2:$E$405,4,FALSE)</f>
        <v>0.92</v>
      </c>
      <c r="K455" s="16">
        <f t="shared" ref="K455:K462" si="510">E455*F455*G455</f>
        <v>0.68880000000000008</v>
      </c>
      <c r="L455" s="16">
        <f t="shared" ref="L455:L462" si="511">H455*I455*J455</f>
        <v>0.79863076923076748</v>
      </c>
      <c r="M455" s="17">
        <f t="shared" ref="M455:M518" si="512">_xlfn.POISSON.DIST(0,K455,FALSE) * _xlfn.POISSON.DIST(0,L455,FALSE)</f>
        <v>0.22595243437448137</v>
      </c>
      <c r="N455" s="17">
        <f t="shared" ref="N455:N518" si="513">_xlfn.POISSON.DIST(1,K455,FALSE) * _xlfn.POISSON.DIST(0,L455,FALSE)</f>
        <v>0.15563603679714277</v>
      </c>
      <c r="O455" s="17">
        <f t="shared" ref="O455:O518" si="514">_xlfn.POISSON.DIST(0,K455,FALSE) * _xlfn.POISSON.DIST(1,L455,FALSE)</f>
        <v>0.18045256647405655</v>
      </c>
      <c r="P455" s="17">
        <f t="shared" ref="P455:P518" si="515">_xlfn.POISSON.DIST(1,K455,FALSE) * _xlfn.POISSON.DIST(1,L455,FALSE)</f>
        <v>0.12429572778733015</v>
      </c>
      <c r="Q455" s="17">
        <f t="shared" ref="Q455:Q518" si="516">_xlfn.POISSON.DIST(2,K455,FALSE) * _xlfn.POISSON.DIST(0,L455,FALSE)</f>
        <v>5.360105107293598E-2</v>
      </c>
      <c r="R455" s="17">
        <f t="shared" ref="R455:R518" si="517">_xlfn.POISSON.DIST(0,K455,FALSE) * _xlfn.POISSON.DIST(2,L455,FALSE)</f>
        <v>7.2057485986420977E-2</v>
      </c>
      <c r="S455" s="17">
        <f t="shared" ref="S455:S518" si="518">_xlfn.POISSON.DIST(2,K455,FALSE) * _xlfn.POISSON.DIST(2,L455,FALSE)</f>
        <v>1.709367282206067E-2</v>
      </c>
      <c r="T455" s="17">
        <f t="shared" ref="T455:T518" si="519">_xlfn.POISSON.DIST(2,K455,FALSE) * _xlfn.POISSON.DIST(1,L455,FALSE)</f>
        <v>4.2807448649956517E-2</v>
      </c>
      <c r="U455" s="17">
        <f t="shared" ref="U455:U518" si="520">_xlfn.POISSON.DIST(1,K455,FALSE) * _xlfn.POISSON.DIST(2,L455,FALSE)</f>
        <v>4.963319634744677E-2</v>
      </c>
      <c r="V455" s="17">
        <f t="shared" ref="V455:V518" si="521">_xlfn.POISSON.DIST(3,K455,FALSE) * _xlfn.POISSON.DIST(3,L455,FALSE)</f>
        <v>1.0447973313293915E-3</v>
      </c>
      <c r="W455" s="17">
        <f t="shared" ref="W455:W518" si="522">_xlfn.POISSON.DIST(3,K455,FALSE) * _xlfn.POISSON.DIST(0,L455,FALSE)</f>
        <v>1.2306801326346106E-2</v>
      </c>
      <c r="X455" s="17">
        <f t="shared" ref="X455:X518" si="523">_xlfn.POISSON.DIST(3,K455,FALSE) * _xlfn.POISSON.DIST(1,L455,FALSE)</f>
        <v>9.8285902100300193E-3</v>
      </c>
      <c r="Y455" s="17">
        <f t="shared" ref="Y455:Y518" si="524">_xlfn.POISSON.DIST(3,K455,FALSE) * _xlfn.POISSON.DIST(2,L455,FALSE)</f>
        <v>3.9247072799451317E-3</v>
      </c>
      <c r="Z455" s="17">
        <f t="shared" ref="Z455:Z518" si="525">_xlfn.POISSON.DIST(0,K455,FALSE) * _xlfn.POISSON.DIST(3,L455,FALSE)</f>
        <v>1.9182441820723553E-2</v>
      </c>
      <c r="AA455" s="17">
        <f t="shared" ref="AA455:AA518" si="526">_xlfn.POISSON.DIST(1,K455,FALSE) * _xlfn.POISSON.DIST(3,L455,FALSE)</f>
        <v>1.3212865926114384E-2</v>
      </c>
      <c r="AB455" s="17">
        <f t="shared" ref="AB455:AB518" si="527">_xlfn.POISSON.DIST(2,K455,FALSE) * _xlfn.POISSON.DIST(3,L455,FALSE)</f>
        <v>4.5505110249537944E-3</v>
      </c>
      <c r="AC455" s="17">
        <f t="shared" ref="AC455:AC518" si="528">_xlfn.POISSON.DIST(4,K455,FALSE) * _xlfn.POISSON.DIST(4,L455,FALSE)</f>
        <v>3.592123411044381E-5</v>
      </c>
      <c r="AD455" s="17">
        <f t="shared" ref="AD455:AD518" si="529">_xlfn.POISSON.DIST(4,K455,FALSE) * _xlfn.POISSON.DIST(0,L455,FALSE)</f>
        <v>2.1192311883967987E-3</v>
      </c>
      <c r="AE455" s="17">
        <f t="shared" ref="AE455:AE518" si="530">_xlfn.POISSON.DIST(4,K455,FALSE) * _xlfn.POISSON.DIST(1,L455,FALSE)</f>
        <v>1.6924832341671688E-3</v>
      </c>
      <c r="AF455" s="17">
        <f t="shared" ref="AF455:AF518" si="531">_xlfn.POISSON.DIST(4,K455,FALSE) * _xlfn.POISSON.DIST(2,L455,FALSE)</f>
        <v>6.7583459360655144E-4</v>
      </c>
      <c r="AG455" s="17">
        <f t="shared" ref="AG455:AG518" si="532">_xlfn.POISSON.DIST(4,K455,FALSE) * _xlfn.POISSON.DIST(3,L455,FALSE)</f>
        <v>1.7991410045492117E-4</v>
      </c>
      <c r="AH455" s="17">
        <f t="shared" ref="AH455:AH518" si="533">_xlfn.POISSON.DIST(0,K455,FALSE) * _xlfn.POISSON.DIST(4,L455,FALSE)</f>
        <v>3.829922066752223E-3</v>
      </c>
      <c r="AI455" s="17">
        <f t="shared" ref="AI455:AI518" si="534">_xlfn.POISSON.DIST(1,K455,FALSE) * _xlfn.POISSON.DIST(4,L455,FALSE)</f>
        <v>2.6380503195789309E-3</v>
      </c>
      <c r="AJ455" s="17">
        <f t="shared" ref="AJ455:AJ518" si="535">_xlfn.POISSON.DIST(2,K455,FALSE) * _xlfn.POISSON.DIST(4,L455,FALSE)</f>
        <v>9.0854453006298402E-4</v>
      </c>
      <c r="AK455" s="17">
        <f t="shared" ref="AK455:AK518" si="536">_xlfn.POISSON.DIST(3,K455,FALSE) * _xlfn.POISSON.DIST(4,L455,FALSE)</f>
        <v>2.086018241024612E-4</v>
      </c>
      <c r="AL455" s="17">
        <f t="shared" ref="AL455:AL518" si="537">_xlfn.POISSON.DIST(5,K455,FALSE) * _xlfn.POISSON.DIST(5,L455,FALSE)</f>
        <v>7.9040634355403739E-7</v>
      </c>
      <c r="AM455" s="17">
        <f t="shared" ref="AM455:AM518" si="538">_xlfn.POISSON.DIST(5,K455,FALSE) * _xlfn.POISSON.DIST(0,L455,FALSE)</f>
        <v>2.9194528851354313E-4</v>
      </c>
      <c r="AN455" s="17">
        <f t="shared" ref="AN455:AN518" si="539">_xlfn.POISSON.DIST(5,K455,FALSE) * _xlfn.POISSON.DIST(1,L455,FALSE)</f>
        <v>2.3315649033886927E-4</v>
      </c>
      <c r="AO455" s="17">
        <f t="shared" ref="AO455:AO518" si="540">_xlfn.POISSON.DIST(5,K455,FALSE) * _xlfn.POISSON.DIST(2,L455,FALSE)</f>
        <v>9.3102973615238565E-5</v>
      </c>
      <c r="AP455" s="17">
        <f t="shared" ref="AP455:AP518" si="541">_xlfn.POISSON.DIST(5,K455,FALSE) * _xlfn.POISSON.DIST(3,L455,FALSE)</f>
        <v>2.4784966478669951E-5</v>
      </c>
      <c r="AQ455" s="17">
        <f t="shared" ref="AQ455:AQ518" si="542">_xlfn.POISSON.DIST(5,K455,FALSE) * _xlfn.POISSON.DIST(4,L455,FALSE)</f>
        <v>4.948509211054741E-6</v>
      </c>
      <c r="AR455" s="17">
        <f t="shared" ref="AR455:AR518" si="543">_xlfn.POISSON.DIST(0,K455,FALSE) * _xlfn.POISSON.DIST(5,L455,FALSE)</f>
        <v>6.1173872125284382E-4</v>
      </c>
      <c r="AS455" s="17">
        <f t="shared" ref="AS455:AS518" si="544">_xlfn.POISSON.DIST(1,K455,FALSE) * _xlfn.POISSON.DIST(5,L455,FALSE)</f>
        <v>4.2136563119895887E-4</v>
      </c>
      <c r="AT455" s="17">
        <f t="shared" ref="AT455:AT518" si="545">_xlfn.POISSON.DIST(2,K455,FALSE) * _xlfn.POISSON.DIST(5,L455,FALSE)</f>
        <v>1.4511832338492145E-4</v>
      </c>
      <c r="AU455" s="17">
        <f t="shared" ref="AU455:AU518" si="546">_xlfn.POISSON.DIST(3,K455,FALSE) * _xlfn.POISSON.DIST(5,L455,FALSE)</f>
        <v>3.3319167049177975E-5</v>
      </c>
      <c r="AV455" s="17">
        <f t="shared" ref="AV455:AV518" si="547">_xlfn.POISSON.DIST(4,K455,FALSE) * _xlfn.POISSON.DIST(5,L455,FALSE)</f>
        <v>5.7375605658684459E-6</v>
      </c>
      <c r="AW455" s="17">
        <f t="shared" ref="AW455:AW518" si="548">_xlfn.POISSON.DIST(6,K455,FALSE) * _xlfn.POISSON.DIST(6,L455,FALSE)</f>
        <v>1.2077779407145666E-8</v>
      </c>
      <c r="AX455" s="17">
        <f t="shared" ref="AX455:AX518" si="549">_xlfn.POISSON.DIST(6,K455,FALSE) * _xlfn.POISSON.DIST(0,L455,FALSE)</f>
        <v>3.3515319121354749E-5</v>
      </c>
      <c r="AY455" s="17">
        <f t="shared" ref="AY455:AY518" si="550">_xlfn.POISSON.DIST(6,K455,FALSE) * _xlfn.POISSON.DIST(1,L455,FALSE)</f>
        <v>2.6766365090902193E-5</v>
      </c>
      <c r="AZ455" s="17">
        <f t="shared" ref="AZ455:AZ518" si="551">_xlfn.POISSON.DIST(6,K455,FALSE) * _xlfn.POISSON.DIST(2,L455,FALSE)</f>
        <v>1.0688221371029387E-5</v>
      </c>
      <c r="BA455" s="17">
        <f t="shared" ref="BA455:BA518" si="552">_xlfn.POISSON.DIST(6,K455,FALSE) * _xlfn.POISSON.DIST(3,L455,FALSE)</f>
        <v>2.8453141517513105E-6</v>
      </c>
      <c r="BB455" s="17">
        <f t="shared" ref="BB455:BB518" si="553">_xlfn.POISSON.DIST(6,K455,FALSE) * _xlfn.POISSON.DIST(4,L455,FALSE)</f>
        <v>5.6808885742908427E-7</v>
      </c>
      <c r="BC455" s="17">
        <f t="shared" ref="BC455:BC518" si="554">_xlfn.POISSON.DIST(6,K455,FALSE) * _xlfn.POISSON.DIST(5,L455,FALSE)</f>
        <v>9.07386482400035E-8</v>
      </c>
      <c r="BD455" s="17">
        <f t="shared" ref="BD455:BD518" si="555">_xlfn.POISSON.DIST(0,K455,FALSE) * _xlfn.POISSON.DIST(6,L455,FALSE)</f>
        <v>8.1425560920400758E-5</v>
      </c>
      <c r="BE455" s="17">
        <f t="shared" ref="BE455:BE518" si="556">_xlfn.POISSON.DIST(1,K455,FALSE) * _xlfn.POISSON.DIST(6,L455,FALSE)</f>
        <v>5.6085926361972038E-5</v>
      </c>
      <c r="BF455" s="17">
        <f t="shared" ref="BF455:BF518" si="557">_xlfn.POISSON.DIST(2,K455,FALSE) * _xlfn.POISSON.DIST(6,L455,FALSE)</f>
        <v>1.9315993039063174E-5</v>
      </c>
      <c r="BG455" s="17">
        <f t="shared" ref="BG455:BG518" si="558">_xlfn.POISSON.DIST(3,K455,FALSE) * _xlfn.POISSON.DIST(6,L455,FALSE)</f>
        <v>4.4349520017689057E-6</v>
      </c>
      <c r="BH455" s="17">
        <f t="shared" ref="BH455:BH518" si="559">_xlfn.POISSON.DIST(4,K455,FALSE) * _xlfn.POISSON.DIST(6,L455,FALSE)</f>
        <v>7.6369873470460547E-7</v>
      </c>
      <c r="BI455" s="17">
        <f t="shared" ref="BI455:BI518" si="560">_xlfn.POISSON.DIST(5,K455,FALSE) * _xlfn.POISSON.DIST(6,L455,FALSE)</f>
        <v>1.0520713769290648E-7</v>
      </c>
      <c r="BJ455" s="18">
        <f t="shared" ref="BJ455:BJ518" si="561">SUM(N455,Q455,T455,W455,X455,Y455,AD455,AE455,AF455,AG455,AM455,AN455,AO455,AP455,AQ455,AX455,AY455,AZ455,BA455,BB455,BC455)</f>
        <v>0.28349451072838017</v>
      </c>
      <c r="BK455" s="18">
        <f t="shared" ref="BK455:BK518" si="562">SUM(M455,P455,S455,V455,AC455,AL455,AY455)</f>
        <v>0.36845011032074648</v>
      </c>
      <c r="BL455" s="18">
        <f t="shared" ref="BL455:BL518" si="563">SUM(O455,R455,U455,AA455,AB455,AH455,AI455,AJ455,AK455,AR455,AS455,AT455,AU455,AV455,BD455,BE455,BF455,BG455,BH455,BI455)</f>
        <v>0.32887115524113641</v>
      </c>
      <c r="BM455" s="18">
        <f t="shared" ref="BM455:BM518" si="564">SUM(S455:BI455)</f>
        <v>0.18797616133130726</v>
      </c>
      <c r="BN455" s="18">
        <f t="shared" ref="BN455:BN518" si="565">SUM(M455:R455)</f>
        <v>0.81199530249236784</v>
      </c>
    </row>
    <row r="456" spans="1:66" x14ac:dyDescent="0.25">
      <c r="A456" t="s">
        <v>13</v>
      </c>
      <c r="B456" t="s">
        <v>60</v>
      </c>
      <c r="C456" t="s">
        <v>58</v>
      </c>
      <c r="D456" s="15">
        <v>44532</v>
      </c>
      <c r="E456" s="14">
        <f>VLOOKUP(A456,home!$A$2:$E$405,3,FALSE)</f>
        <v>1.6256983240223499</v>
      </c>
      <c r="F456" s="14">
        <f>VLOOKUP(B456,home!$B$2:$E$405,3,FALSE)</f>
        <v>1.17</v>
      </c>
      <c r="G456" s="14">
        <f>VLOOKUP(C456,away!$B$2:$E$405,4,FALSE)</f>
        <v>0.89</v>
      </c>
      <c r="H456" s="14">
        <f>VLOOKUP(A456,away!$A$2:$E$405,3,FALSE)</f>
        <v>1.4636871508379901</v>
      </c>
      <c r="I456" s="14">
        <f>VLOOKUP(C456,away!$B$2:$E$405,3,FALSE)</f>
        <v>0.62</v>
      </c>
      <c r="J456" s="14">
        <f>VLOOKUP(B456,home!$B$2:$E$405,4,FALSE)</f>
        <v>0.41</v>
      </c>
      <c r="K456" s="16">
        <f t="shared" si="510"/>
        <v>1.692839664804473</v>
      </c>
      <c r="L456" s="16">
        <f t="shared" si="511"/>
        <v>0.37206927374301701</v>
      </c>
      <c r="M456" s="17">
        <f t="shared" si="512"/>
        <v>0.12682983935155553</v>
      </c>
      <c r="N456" s="17">
        <f t="shared" si="513"/>
        <v>0.21470258273509246</v>
      </c>
      <c r="O456" s="17">
        <f t="shared" si="514"/>
        <v>4.7189486216476791E-2</v>
      </c>
      <c r="P456" s="17">
        <f t="shared" si="515"/>
        <v>7.9884234028995874E-2</v>
      </c>
      <c r="Q456" s="17">
        <f t="shared" si="516"/>
        <v>0.18172852409496429</v>
      </c>
      <c r="R456" s="17">
        <f t="shared" si="517"/>
        <v>8.7788789324353168E-3</v>
      </c>
      <c r="S456" s="17">
        <f t="shared" si="518"/>
        <v>1.2578843588831518E-2</v>
      </c>
      <c r="T456" s="17">
        <f t="shared" si="519"/>
        <v>6.7615599978403731E-2</v>
      </c>
      <c r="U456" s="17">
        <f t="shared" si="520"/>
        <v>1.4861234469342852E-2</v>
      </c>
      <c r="V456" s="17">
        <f t="shared" si="521"/>
        <v>8.8031446981059807E-4</v>
      </c>
      <c r="W456" s="17">
        <f t="shared" si="522"/>
        <v>0.10254575127144368</v>
      </c>
      <c r="X456" s="17">
        <f t="shared" si="523"/>
        <v>3.8154123200998112E-2</v>
      </c>
      <c r="Y456" s="17">
        <f t="shared" si="524"/>
        <v>7.0979884548484822E-3</v>
      </c>
      <c r="Z456" s="17">
        <f t="shared" si="525"/>
        <v>1.0887837028896936E-3</v>
      </c>
      <c r="AA456" s="17">
        <f t="shared" si="526"/>
        <v>1.8431362386443619E-3</v>
      </c>
      <c r="AB456" s="17">
        <f t="shared" si="527"/>
        <v>1.5600670662078494E-3</v>
      </c>
      <c r="AC456" s="17">
        <f t="shared" si="528"/>
        <v>3.4654328727472452E-5</v>
      </c>
      <c r="AD456" s="17">
        <f t="shared" si="529"/>
        <v>4.3398378802368395E-2</v>
      </c>
      <c r="AE456" s="17">
        <f t="shared" si="530"/>
        <v>1.6147203282621553E-2</v>
      </c>
      <c r="AF456" s="17">
        <f t="shared" si="531"/>
        <v>3.0039390991729309E-3</v>
      </c>
      <c r="AG456" s="17">
        <f t="shared" si="532"/>
        <v>3.7255781299917501E-4</v>
      </c>
      <c r="AH456" s="17">
        <f t="shared" si="533"/>
        <v>1.0127574039935028E-4</v>
      </c>
      <c r="AI456" s="17">
        <f t="shared" si="534"/>
        <v>1.7144359043046097E-4</v>
      </c>
      <c r="AJ456" s="17">
        <f t="shared" si="535"/>
        <v>1.4511325507858845E-4</v>
      </c>
      <c r="AK456" s="17">
        <f t="shared" si="536"/>
        <v>8.1884491361974577E-5</v>
      </c>
      <c r="AL456" s="17">
        <f t="shared" si="537"/>
        <v>8.7308618234852696E-7</v>
      </c>
      <c r="AM456" s="17">
        <f t="shared" si="538"/>
        <v>1.4693299404971766E-2</v>
      </c>
      <c r="AN456" s="17">
        <f t="shared" si="539"/>
        <v>5.466925238496549E-3</v>
      </c>
      <c r="AO456" s="17">
        <f t="shared" si="540"/>
        <v>1.0170374515473906E-3</v>
      </c>
      <c r="AP456" s="17">
        <f t="shared" si="541"/>
        <v>1.2613612865556214E-4</v>
      </c>
      <c r="AQ456" s="17">
        <f t="shared" si="542"/>
        <v>1.1732844445407692E-5</v>
      </c>
      <c r="AR456" s="17">
        <f t="shared" si="543"/>
        <v>7.5363182356345237E-6</v>
      </c>
      <c r="AS456" s="17">
        <f t="shared" si="544"/>
        <v>1.2757778435871384E-5</v>
      </c>
      <c r="AT456" s="17">
        <f t="shared" si="545"/>
        <v>1.0798436685515125E-5</v>
      </c>
      <c r="AU456" s="17">
        <f t="shared" si="546"/>
        <v>6.0933406463732519E-6</v>
      </c>
      <c r="AV456" s="17">
        <f t="shared" si="547"/>
        <v>2.5787621843364913E-6</v>
      </c>
      <c r="AW456" s="17">
        <f t="shared" si="548"/>
        <v>1.5275458238377269E-8</v>
      </c>
      <c r="AX456" s="17">
        <f t="shared" si="549"/>
        <v>4.1455666732640294E-3</v>
      </c>
      <c r="AY456" s="17">
        <f t="shared" si="550"/>
        <v>1.5424379813746025E-3</v>
      </c>
      <c r="AZ456" s="17">
        <f t="shared" si="551"/>
        <v>2.8694688976184677E-4</v>
      </c>
      <c r="BA456" s="17">
        <f t="shared" si="552"/>
        <v>3.5588040292169299E-5</v>
      </c>
      <c r="BB456" s="17">
        <f t="shared" si="553"/>
        <v>3.3103040763611645E-6</v>
      </c>
      <c r="BC456" s="17">
        <f t="shared" si="554"/>
        <v>2.4633248671204965E-7</v>
      </c>
      <c r="BD456" s="17">
        <f t="shared" si="555"/>
        <v>4.673387421047983E-7</v>
      </c>
      <c r="BE456" s="17">
        <f t="shared" si="556"/>
        <v>7.911295595348308E-7</v>
      </c>
      <c r="BF456" s="17">
        <f t="shared" si="557"/>
        <v>6.6962774918992669E-7</v>
      </c>
      <c r="BG456" s="17">
        <f t="shared" si="558"/>
        <v>3.7785747149414987E-7</v>
      </c>
      <c r="BH456" s="17">
        <f t="shared" si="559"/>
        <v>1.5991302884700558E-7</v>
      </c>
      <c r="BI456" s="17">
        <f t="shared" si="560"/>
        <v>5.4141423630246571E-8</v>
      </c>
      <c r="BJ456" s="18">
        <f t="shared" si="561"/>
        <v>0.70209587602228529</v>
      </c>
      <c r="BK456" s="18">
        <f t="shared" si="562"/>
        <v>0.22175119683547798</v>
      </c>
      <c r="BL456" s="18">
        <f t="shared" si="563"/>
        <v>7.4774804644540074E-2</v>
      </c>
      <c r="BM456" s="18">
        <f t="shared" si="564"/>
        <v>0.33905469313975639</v>
      </c>
      <c r="BN456" s="18">
        <f t="shared" si="565"/>
        <v>0.65911354535952027</v>
      </c>
    </row>
    <row r="457" spans="1:66" x14ac:dyDescent="0.25">
      <c r="A457" t="s">
        <v>16</v>
      </c>
      <c r="B457" t="s">
        <v>67</v>
      </c>
      <c r="C457" t="s">
        <v>18</v>
      </c>
      <c r="D457" s="15">
        <v>44532</v>
      </c>
      <c r="E457" s="14">
        <f>VLOOKUP(A457,home!$A$2:$E$405,3,FALSE)</f>
        <v>1.6145251396647999</v>
      </c>
      <c r="F457" s="14">
        <f>VLOOKUP(B457,home!$B$2:$E$405,3,FALSE)</f>
        <v>1.24</v>
      </c>
      <c r="G457" s="14">
        <f>VLOOKUP(C457,away!$B$2:$E$405,4,FALSE)</f>
        <v>0.74</v>
      </c>
      <c r="H457" s="14">
        <f>VLOOKUP(A457,away!$A$2:$E$405,3,FALSE)</f>
        <v>1.3296089385474901</v>
      </c>
      <c r="I457" s="14">
        <f>VLOOKUP(C457,away!$B$2:$E$405,3,FALSE)</f>
        <v>0.56000000000000005</v>
      </c>
      <c r="J457" s="14">
        <f>VLOOKUP(B457,home!$B$2:$E$405,4,FALSE)</f>
        <v>0.57999999999999996</v>
      </c>
      <c r="K457" s="16">
        <f t="shared" si="510"/>
        <v>1.4814882681564203</v>
      </c>
      <c r="L457" s="16">
        <f t="shared" si="511"/>
        <v>0.43185698324022476</v>
      </c>
      <c r="M457" s="17">
        <f t="shared" si="512"/>
        <v>0.14758584811434675</v>
      </c>
      <c r="N457" s="17">
        <f t="shared" si="513"/>
        <v>0.21864670252732005</v>
      </c>
      <c r="O457" s="17">
        <f t="shared" si="514"/>
        <v>6.3735979135611798E-2</v>
      </c>
      <c r="P457" s="17">
        <f t="shared" si="515"/>
        <v>9.4424105348871246E-2</v>
      </c>
      <c r="Q457" s="17">
        <f t="shared" si="516"/>
        <v>0.16196126233265573</v>
      </c>
      <c r="R457" s="17">
        <f t="shared" si="517"/>
        <v>1.3762413836683607E-2</v>
      </c>
      <c r="S457" s="17">
        <f t="shared" si="518"/>
        <v>1.5102924475568378E-2</v>
      </c>
      <c r="T457" s="17">
        <f t="shared" si="519"/>
        <v>6.9944102152759341E-2</v>
      </c>
      <c r="U457" s="17">
        <f t="shared" si="520"/>
        <v>2.0388854640560353E-2</v>
      </c>
      <c r="V457" s="17">
        <f t="shared" si="521"/>
        <v>1.0736351079559208E-3</v>
      </c>
      <c r="W457" s="17">
        <f t="shared" si="522"/>
        <v>7.9981236680544618E-2</v>
      </c>
      <c r="X457" s="17">
        <f t="shared" si="523"/>
        <v>3.4540455588682406E-2</v>
      </c>
      <c r="Y457" s="17">
        <f t="shared" si="524"/>
        <v>7.4582684751356718E-3</v>
      </c>
      <c r="Z457" s="17">
        <f t="shared" si="525"/>
        <v>1.9811315072045701E-3</v>
      </c>
      <c r="AA457" s="17">
        <f t="shared" si="526"/>
        <v>2.9350230855986169E-3</v>
      </c>
      <c r="AB457" s="17">
        <f t="shared" si="527"/>
        <v>2.1741011340413044E-3</v>
      </c>
      <c r="AC457" s="17">
        <f t="shared" si="528"/>
        <v>4.2931383596028964E-5</v>
      </c>
      <c r="AD457" s="17">
        <f t="shared" si="529"/>
        <v>2.9622815953717192E-2</v>
      </c>
      <c r="AE457" s="17">
        <f t="shared" si="530"/>
        <v>1.2792819932852705E-2</v>
      </c>
      <c r="AF457" s="17">
        <f t="shared" si="531"/>
        <v>2.7623343116685919E-3</v>
      </c>
      <c r="AG457" s="17">
        <f t="shared" si="532"/>
        <v>3.9764445417938697E-4</v>
      </c>
      <c r="AH457" s="17">
        <f t="shared" si="533"/>
        <v>2.1389136902588132E-4</v>
      </c>
      <c r="AI457" s="17">
        <f t="shared" si="534"/>
        <v>3.168775538717587E-4</v>
      </c>
      <c r="AJ457" s="17">
        <f t="shared" si="535"/>
        <v>2.3472518925155735E-4</v>
      </c>
      <c r="AK457" s="17">
        <f t="shared" si="536"/>
        <v>1.1591420470565926E-4</v>
      </c>
      <c r="AL457" s="17">
        <f t="shared" si="537"/>
        <v>1.0986846067526657E-6</v>
      </c>
      <c r="AM457" s="17">
        <f t="shared" si="538"/>
        <v>8.7771708610377679E-3</v>
      </c>
      <c r="AN457" s="17">
        <f t="shared" si="539"/>
        <v>3.7904825294317757E-3</v>
      </c>
      <c r="AO457" s="17">
        <f t="shared" si="540"/>
        <v>8.1847317509259158E-4</v>
      </c>
      <c r="AP457" s="17">
        <f t="shared" si="541"/>
        <v>1.1782111875284496E-4</v>
      </c>
      <c r="AQ457" s="17">
        <f t="shared" si="542"/>
        <v>1.2720468226647974E-5</v>
      </c>
      <c r="AR457" s="17">
        <f t="shared" si="543"/>
        <v>1.8474096273727762E-5</v>
      </c>
      <c r="AS457" s="17">
        <f t="shared" si="544"/>
        <v>2.7369156894319919E-5</v>
      </c>
      <c r="AT457" s="17">
        <f t="shared" si="545"/>
        <v>2.0273542424133686E-5</v>
      </c>
      <c r="AU457" s="17">
        <f t="shared" si="546"/>
        <v>1.001167175177518E-5</v>
      </c>
      <c r="AV457" s="17">
        <f t="shared" si="547"/>
        <v>3.7080435612219902E-6</v>
      </c>
      <c r="AW457" s="17">
        <f t="shared" si="548"/>
        <v>1.9525793966072495E-8</v>
      </c>
      <c r="AX457" s="17">
        <f t="shared" si="549"/>
        <v>2.1672126097053092E-3</v>
      </c>
      <c r="AY457" s="17">
        <f t="shared" si="550"/>
        <v>9.3592589966750932E-4</v>
      </c>
      <c r="AZ457" s="17">
        <f t="shared" si="551"/>
        <v>2.0209306778340192E-4</v>
      </c>
      <c r="BA457" s="17">
        <f t="shared" si="552"/>
        <v>2.9091767528900736E-5</v>
      </c>
      <c r="BB457" s="17">
        <f t="shared" si="553"/>
        <v>3.1408707405392504E-6</v>
      </c>
      <c r="BC457" s="17">
        <f t="shared" si="554"/>
        <v>2.7128139255135439E-7</v>
      </c>
      <c r="BD457" s="17">
        <f t="shared" si="555"/>
        <v>1.3296945808102567E-6</v>
      </c>
      <c r="BE457" s="17">
        <f t="shared" si="556"/>
        <v>1.9699269217015645E-6</v>
      </c>
      <c r="BF457" s="17">
        <f t="shared" si="557"/>
        <v>1.4592118118131797E-6</v>
      </c>
      <c r="BG457" s="17">
        <f t="shared" si="558"/>
        <v>7.2060172665216682E-7</v>
      </c>
      <c r="BH457" s="17">
        <f t="shared" si="559"/>
        <v>2.6689075101211109E-7</v>
      </c>
      <c r="BI457" s="17">
        <f t="shared" si="560"/>
        <v>7.9079103300779738E-8</v>
      </c>
      <c r="BJ457" s="18">
        <f t="shared" si="561"/>
        <v>0.63496204605887541</v>
      </c>
      <c r="BK457" s="18">
        <f t="shared" si="562"/>
        <v>0.25916646901461254</v>
      </c>
      <c r="BL457" s="18">
        <f t="shared" si="563"/>
        <v>0.10396344206515101</v>
      </c>
      <c r="BM457" s="18">
        <f t="shared" si="564"/>
        <v>0.29902087097648106</v>
      </c>
      <c r="BN457" s="18">
        <f t="shared" si="565"/>
        <v>0.70011631129548924</v>
      </c>
    </row>
    <row r="458" spans="1:66" x14ac:dyDescent="0.25">
      <c r="A458" t="s">
        <v>16</v>
      </c>
      <c r="B458" t="s">
        <v>254</v>
      </c>
      <c r="C458" t="s">
        <v>19</v>
      </c>
      <c r="D458" s="15">
        <v>44532</v>
      </c>
      <c r="E458" s="14">
        <f>VLOOKUP(A458,home!$A$2:$E$405,3,FALSE)</f>
        <v>1.6145251396647999</v>
      </c>
      <c r="F458" s="14">
        <f>VLOOKUP(B458,home!$B$2:$E$405,3,FALSE)</f>
        <v>1.05</v>
      </c>
      <c r="G458" s="14">
        <f>VLOOKUP(C458,away!$B$2:$E$405,4,FALSE)</f>
        <v>1.42</v>
      </c>
      <c r="H458" s="14">
        <f>VLOOKUP(A458,away!$A$2:$E$405,3,FALSE)</f>
        <v>1.3296089385474901</v>
      </c>
      <c r="I458" s="14">
        <f>VLOOKUP(C458,away!$B$2:$E$405,3,FALSE)</f>
        <v>0.56000000000000005</v>
      </c>
      <c r="J458" s="14">
        <f>VLOOKUP(B458,home!$B$2:$E$405,4,FALSE)</f>
        <v>1.05</v>
      </c>
      <c r="K458" s="16">
        <f t="shared" si="510"/>
        <v>2.4072569832402166</v>
      </c>
      <c r="L458" s="16">
        <f t="shared" si="511"/>
        <v>0.78181005586592422</v>
      </c>
      <c r="M458" s="17">
        <f t="shared" si="512"/>
        <v>4.1210300608482783E-2</v>
      </c>
      <c r="N458" s="17">
        <f t="shared" si="513"/>
        <v>9.9203783921198718E-2</v>
      </c>
      <c r="O458" s="17">
        <f t="shared" si="514"/>
        <v>3.2218627420969453E-2</v>
      </c>
      <c r="P458" s="17">
        <f t="shared" si="515"/>
        <v>7.7558515849543444E-2</v>
      </c>
      <c r="Q458" s="17">
        <f t="shared" si="516"/>
        <v>0.11940450080407961</v>
      </c>
      <c r="R458" s="17">
        <f t="shared" si="517"/>
        <v>1.2594423451955763E-2</v>
      </c>
      <c r="S458" s="17">
        <f t="shared" si="518"/>
        <v>3.6491625224554181E-2</v>
      </c>
      <c r="T458" s="17">
        <f t="shared" si="519"/>
        <v>9.3351639444280252E-2</v>
      </c>
      <c r="U458" s="17">
        <f t="shared" si="520"/>
        <v>3.0318013804604863E-2</v>
      </c>
      <c r="V458" s="17">
        <f t="shared" si="521"/>
        <v>7.630876130926478E-3</v>
      </c>
      <c r="W458" s="17">
        <f t="shared" si="522"/>
        <v>9.5812439463644219E-2</v>
      </c>
      <c r="X458" s="17">
        <f t="shared" si="523"/>
        <v>7.4907128649722168E-2</v>
      </c>
      <c r="Y458" s="17">
        <f t="shared" si="524"/>
        <v>2.928157321719763E-2</v>
      </c>
      <c r="Z458" s="17">
        <f t="shared" si="525"/>
        <v>3.2821489675242143E-3</v>
      </c>
      <c r="AA458" s="17">
        <f t="shared" si="526"/>
        <v>7.9009760221073321E-3</v>
      </c>
      <c r="AB458" s="17">
        <f t="shared" si="527"/>
        <v>9.5098398518156935E-3</v>
      </c>
      <c r="AC458" s="17">
        <f t="shared" si="528"/>
        <v>8.9759025445045363E-4</v>
      </c>
      <c r="AD458" s="17">
        <f t="shared" si="529"/>
        <v>5.7661290995034517E-2</v>
      </c>
      <c r="AE458" s="17">
        <f t="shared" si="530"/>
        <v>4.5080177134129241E-2</v>
      </c>
      <c r="AF458" s="17">
        <f t="shared" si="531"/>
        <v>1.7622067901839671E-2</v>
      </c>
      <c r="AG458" s="17">
        <f t="shared" si="532"/>
        <v>4.5923699636034624E-3</v>
      </c>
      <c r="AH458" s="17">
        <f t="shared" si="533"/>
        <v>6.4150426691509776E-4</v>
      </c>
      <c r="AI458" s="17">
        <f t="shared" si="534"/>
        <v>1.5442656263097649E-3</v>
      </c>
      <c r="AJ458" s="17">
        <f t="shared" si="535"/>
        <v>1.8587221064560048E-3</v>
      </c>
      <c r="AK458" s="17">
        <f t="shared" si="536"/>
        <v>1.4914739235563942E-3</v>
      </c>
      <c r="AL458" s="17">
        <f t="shared" si="537"/>
        <v>6.7571230443159096E-5</v>
      </c>
      <c r="AM458" s="17">
        <f t="shared" si="538"/>
        <v>2.7761109082088602E-2</v>
      </c>
      <c r="AN458" s="17">
        <f t="shared" si="539"/>
        <v>2.1703914242367704E-2</v>
      </c>
      <c r="AO458" s="17">
        <f t="shared" si="540"/>
        <v>8.4841692031673611E-3</v>
      </c>
      <c r="AP458" s="17">
        <f t="shared" si="541"/>
        <v>2.2110029329014103E-3</v>
      </c>
      <c r="AQ458" s="17">
        <f t="shared" si="542"/>
        <v>4.3214608162284336E-4</v>
      </c>
      <c r="AR458" s="17">
        <f t="shared" si="543"/>
        <v>1.003068973510243E-4</v>
      </c>
      <c r="AS458" s="17">
        <f t="shared" si="544"/>
        <v>2.4146447911541283E-4</v>
      </c>
      <c r="AT458" s="17">
        <f t="shared" si="545"/>
        <v>2.9063352677751955E-4</v>
      </c>
      <c r="AU458" s="17">
        <f t="shared" si="546"/>
        <v>2.3320986229963882E-4</v>
      </c>
      <c r="AV458" s="17">
        <f t="shared" si="547"/>
        <v>1.4034901739532369E-4</v>
      </c>
      <c r="AW458" s="17">
        <f t="shared" si="548"/>
        <v>3.532507022865372E-6</v>
      </c>
      <c r="AX458" s="17">
        <f t="shared" si="549"/>
        <v>1.1138020616725201E-2</v>
      </c>
      <c r="AY458" s="17">
        <f t="shared" si="550"/>
        <v>8.7078165205977439E-3</v>
      </c>
      <c r="AZ458" s="17">
        <f t="shared" si="551"/>
        <v>3.4039292602193699E-3</v>
      </c>
      <c r="BA458" s="17">
        <f t="shared" si="552"/>
        <v>8.8707537503192021E-4</v>
      </c>
      <c r="BB458" s="17">
        <f t="shared" si="553"/>
        <v>1.7338111212774777E-4</v>
      </c>
      <c r="BC458" s="17">
        <f t="shared" si="554"/>
        <v>2.7110219391738117E-5</v>
      </c>
      <c r="BD458" s="17">
        <f t="shared" si="555"/>
        <v>1.3070156836956967E-5</v>
      </c>
      <c r="BE458" s="17">
        <f t="shared" si="556"/>
        <v>3.1463226317809518E-5</v>
      </c>
      <c r="BF458" s="17">
        <f t="shared" si="557"/>
        <v>3.7870035634407177E-5</v>
      </c>
      <c r="BG458" s="17">
        <f t="shared" si="558"/>
        <v>3.0387635912160839E-5</v>
      </c>
      <c r="BH458" s="17">
        <f t="shared" si="559"/>
        <v>1.8287712188427592E-5</v>
      </c>
      <c r="BI458" s="17">
        <f t="shared" si="560"/>
        <v>8.8046445746159053E-6</v>
      </c>
      <c r="BJ458" s="18">
        <f t="shared" si="561"/>
        <v>0.72184664614097116</v>
      </c>
      <c r="BK458" s="18">
        <f t="shared" si="562"/>
        <v>0.17256429581899824</v>
      </c>
      <c r="BL458" s="18">
        <f t="shared" si="563"/>
        <v>9.9223693669093657E-2</v>
      </c>
      <c r="BM458" s="18">
        <f t="shared" si="564"/>
        <v>0.60602234852678305</v>
      </c>
      <c r="BN458" s="18">
        <f t="shared" si="565"/>
        <v>0.3821901520562298</v>
      </c>
    </row>
    <row r="459" spans="1:66" x14ac:dyDescent="0.25">
      <c r="A459" t="s">
        <v>80</v>
      </c>
      <c r="B459" t="s">
        <v>83</v>
      </c>
      <c r="C459" t="s">
        <v>88</v>
      </c>
      <c r="D459" s="15">
        <v>44532</v>
      </c>
      <c r="E459" s="14">
        <f>VLOOKUP(A459,home!$A$2:$E$405,3,FALSE)</f>
        <v>1.18844984802432</v>
      </c>
      <c r="F459" s="14">
        <f>VLOOKUP(B459,home!$B$2:$E$405,3,FALSE)</f>
        <v>1.29</v>
      </c>
      <c r="G459" s="14">
        <f>VLOOKUP(C459,away!$B$2:$E$405,4,FALSE)</f>
        <v>1.26</v>
      </c>
      <c r="H459" s="14">
        <f>VLOOKUP(A459,away!$A$2:$E$405,3,FALSE)</f>
        <v>1.02431610942249</v>
      </c>
      <c r="I459" s="14">
        <f>VLOOKUP(C459,away!$B$2:$E$405,3,FALSE)</f>
        <v>1.26</v>
      </c>
      <c r="J459" s="14">
        <f>VLOOKUP(B459,home!$B$2:$E$405,4,FALSE)</f>
        <v>0.98</v>
      </c>
      <c r="K459" s="16">
        <f t="shared" si="510"/>
        <v>1.9317063829787298</v>
      </c>
      <c r="L459" s="16">
        <f t="shared" si="511"/>
        <v>1.2648255319148907</v>
      </c>
      <c r="M459" s="17">
        <f t="shared" si="512"/>
        <v>4.0903816190550717E-2</v>
      </c>
      <c r="N459" s="17">
        <f t="shared" si="513"/>
        <v>7.9014162823475537E-2</v>
      </c>
      <c r="O459" s="17">
        <f t="shared" si="514"/>
        <v>5.1736191070562217E-2</v>
      </c>
      <c r="P459" s="17">
        <f t="shared" si="515"/>
        <v>9.9939130522012212E-2</v>
      </c>
      <c r="Q459" s="17">
        <f t="shared" si="516"/>
        <v>7.6316081335914165E-2</v>
      </c>
      <c r="R459" s="17">
        <f t="shared" si="517"/>
        <v>3.2718627695037139E-2</v>
      </c>
      <c r="S459" s="17">
        <f t="shared" si="518"/>
        <v>6.1044608667852759E-2</v>
      </c>
      <c r="T459" s="17">
        <f t="shared" si="519"/>
        <v>9.6526528169357695E-2</v>
      </c>
      <c r="U459" s="17">
        <f t="shared" si="520"/>
        <v>6.3202781960807891E-2</v>
      </c>
      <c r="V459" s="17">
        <f t="shared" si="521"/>
        <v>1.6572061760424424E-2</v>
      </c>
      <c r="W459" s="17">
        <f t="shared" si="522"/>
        <v>4.9140087146836445E-2</v>
      </c>
      <c r="X459" s="17">
        <f t="shared" si="523"/>
        <v>6.2153636863841483E-2</v>
      </c>
      <c r="Y459" s="17">
        <f t="shared" si="524"/>
        <v>3.9306753403376631E-2</v>
      </c>
      <c r="Z459" s="17">
        <f t="shared" si="525"/>
        <v>1.3794451892633536E-2</v>
      </c>
      <c r="AA459" s="17">
        <f t="shared" si="526"/>
        <v>2.6646830770693224E-2</v>
      </c>
      <c r="AB459" s="17">
        <f t="shared" si="527"/>
        <v>2.5736926542951063E-2</v>
      </c>
      <c r="AC459" s="17">
        <f t="shared" si="528"/>
        <v>2.5306279424798911E-3</v>
      </c>
      <c r="AD459" s="17">
        <f t="shared" si="529"/>
        <v>2.3731055000418746E-2</v>
      </c>
      <c r="AE459" s="17">
        <f t="shared" si="530"/>
        <v>3.0015644263806165E-2</v>
      </c>
      <c r="AF459" s="17">
        <f t="shared" si="531"/>
        <v>1.8982276610868386E-2</v>
      </c>
      <c r="AG459" s="17">
        <f t="shared" si="532"/>
        <v>8.0030893704323963E-3</v>
      </c>
      <c r="AH459" s="17">
        <f t="shared" si="533"/>
        <v>4.3618937381436464E-3</v>
      </c>
      <c r="AI459" s="17">
        <f t="shared" si="534"/>
        <v>8.425897975847035E-3</v>
      </c>
      <c r="AJ459" s="17">
        <f t="shared" si="535"/>
        <v>8.1381804511356376E-3</v>
      </c>
      <c r="AK459" s="17">
        <f t="shared" si="536"/>
        <v>5.240191707763811E-3</v>
      </c>
      <c r="AL459" s="17">
        <f t="shared" si="537"/>
        <v>2.4732045055940184E-4</v>
      </c>
      <c r="AM459" s="17">
        <f t="shared" si="538"/>
        <v>9.1682860838256403E-3</v>
      </c>
      <c r="AN459" s="17">
        <f t="shared" si="539"/>
        <v>1.1596282322722654E-2</v>
      </c>
      <c r="AO459" s="17">
        <f t="shared" si="540"/>
        <v>7.3336369785364629E-3</v>
      </c>
      <c r="AP459" s="17">
        <f t="shared" si="541"/>
        <v>3.0919237640826967E-3</v>
      </c>
      <c r="AQ459" s="17">
        <f t="shared" si="542"/>
        <v>9.7768602988654719E-4</v>
      </c>
      <c r="AR459" s="17">
        <f t="shared" si="543"/>
        <v>1.1034069135007533E-3</v>
      </c>
      <c r="AS459" s="17">
        <f t="shared" si="544"/>
        <v>2.1314581778322642E-3</v>
      </c>
      <c r="AT459" s="17">
        <f t="shared" si="545"/>
        <v>2.0586756835853986E-3</v>
      </c>
      <c r="AU459" s="17">
        <f t="shared" si="546"/>
        <v>1.3255856528216717E-3</v>
      </c>
      <c r="AV459" s="17">
        <f t="shared" si="547"/>
        <v>6.4016056668516241E-4</v>
      </c>
      <c r="AW459" s="17">
        <f t="shared" si="548"/>
        <v>1.6785306150405397E-5</v>
      </c>
      <c r="AX459" s="17">
        <f t="shared" si="549"/>
        <v>2.951739458183509E-3</v>
      </c>
      <c r="AY459" s="17">
        <f t="shared" si="550"/>
        <v>3.7334354302711275E-3</v>
      </c>
      <c r="AZ459" s="17">
        <f t="shared" si="551"/>
        <v>2.3610722269812889E-3</v>
      </c>
      <c r="BA459" s="17">
        <f t="shared" si="552"/>
        <v>9.9544814512702771E-4</v>
      </c>
      <c r="BB459" s="17">
        <f t="shared" si="553"/>
        <v>3.1476705741349608E-4</v>
      </c>
      <c r="BC459" s="17">
        <f t="shared" si="554"/>
        <v>7.9625082164461986E-5</v>
      </c>
      <c r="BD459" s="17">
        <f t="shared" si="555"/>
        <v>2.3260287271452602E-4</v>
      </c>
      <c r="BE459" s="17">
        <f t="shared" si="556"/>
        <v>4.4932045392183893E-4</v>
      </c>
      <c r="BF459" s="17">
        <f t="shared" si="557"/>
        <v>4.3397759442185825E-4</v>
      </c>
      <c r="BG459" s="17">
        <f t="shared" si="558"/>
        <v>2.7943909640481938E-4</v>
      </c>
      <c r="BH459" s="17">
        <f t="shared" si="559"/>
        <v>1.3494857154474954E-4</v>
      </c>
      <c r="BI459" s="17">
        <f t="shared" si="560"/>
        <v>5.2136203405370899E-5</v>
      </c>
      <c r="BJ459" s="18">
        <f t="shared" si="561"/>
        <v>0.52579321756752262</v>
      </c>
      <c r="BK459" s="18">
        <f t="shared" si="562"/>
        <v>0.22497100096415051</v>
      </c>
      <c r="BL459" s="18">
        <f t="shared" si="563"/>
        <v>0.23504923369978006</v>
      </c>
      <c r="BM459" s="18">
        <f t="shared" si="564"/>
        <v>0.61526324436241431</v>
      </c>
      <c r="BN459" s="18">
        <f t="shared" si="565"/>
        <v>0.380628009637552</v>
      </c>
    </row>
    <row r="460" spans="1:66" x14ac:dyDescent="0.25">
      <c r="A460" t="s">
        <v>24</v>
      </c>
      <c r="B460" t="s">
        <v>180</v>
      </c>
      <c r="C460" t="s">
        <v>289</v>
      </c>
      <c r="D460" s="15">
        <v>44532</v>
      </c>
      <c r="E460" s="14">
        <f>VLOOKUP(A460,home!$A$2:$E$405,3,FALSE)</f>
        <v>1.6</v>
      </c>
      <c r="F460" s="14">
        <f>VLOOKUP(B460,home!$B$2:$E$405,3,FALSE)</f>
        <v>1.1200000000000001</v>
      </c>
      <c r="G460" s="14">
        <f>VLOOKUP(C460,away!$B$2:$E$405,4,FALSE)</f>
        <v>1.25</v>
      </c>
      <c r="H460" s="14">
        <f>VLOOKUP(A460,away!$A$2:$E$405,3,FALSE)</f>
        <v>1.44761904761905</v>
      </c>
      <c r="I460" s="14">
        <f>VLOOKUP(C460,away!$B$2:$E$405,3,FALSE)</f>
        <v>0.75</v>
      </c>
      <c r="J460" s="14">
        <f>VLOOKUP(B460,home!$B$2:$E$405,4,FALSE)</f>
        <v>1.31</v>
      </c>
      <c r="K460" s="16">
        <f t="shared" si="510"/>
        <v>2.2400000000000002</v>
      </c>
      <c r="L460" s="16">
        <f t="shared" si="511"/>
        <v>1.4222857142857168</v>
      </c>
      <c r="M460" s="17">
        <f t="shared" si="512"/>
        <v>2.567376272285329E-2</v>
      </c>
      <c r="N460" s="17">
        <f t="shared" si="513"/>
        <v>5.7509228499191371E-2</v>
      </c>
      <c r="O460" s="17">
        <f t="shared" si="514"/>
        <v>3.6515425952675401E-2</v>
      </c>
      <c r="P460" s="17">
        <f t="shared" si="515"/>
        <v>8.1794554133992892E-2</v>
      </c>
      <c r="Q460" s="17">
        <f t="shared" si="516"/>
        <v>6.4410335919094369E-2</v>
      </c>
      <c r="R460" s="17">
        <f t="shared" si="517"/>
        <v>2.5967684341774076E-2</v>
      </c>
      <c r="S460" s="17">
        <f t="shared" si="518"/>
        <v>6.5147726476642825E-2</v>
      </c>
      <c r="T460" s="17">
        <f t="shared" si="519"/>
        <v>9.1609900630072086E-2</v>
      </c>
      <c r="U460" s="17">
        <f t="shared" si="520"/>
        <v>5.816761292557393E-2</v>
      </c>
      <c r="V460" s="17">
        <f t="shared" si="521"/>
        <v>2.3061716081829581E-2</v>
      </c>
      <c r="W460" s="17">
        <f t="shared" si="522"/>
        <v>4.8093050819590449E-2</v>
      </c>
      <c r="X460" s="17">
        <f t="shared" si="523"/>
        <v>6.8402059137120483E-2</v>
      </c>
      <c r="Y460" s="17">
        <f t="shared" si="524"/>
        <v>4.8643635769226638E-2</v>
      </c>
      <c r="Z460" s="17">
        <f t="shared" si="525"/>
        <v>1.2311155490795386E-2</v>
      </c>
      <c r="AA460" s="17">
        <f t="shared" si="526"/>
        <v>2.7576988299381665E-2</v>
      </c>
      <c r="AB460" s="17">
        <f t="shared" si="527"/>
        <v>3.088622689530748E-2</v>
      </c>
      <c r="AC460" s="17">
        <f t="shared" si="528"/>
        <v>4.592048906213916E-3</v>
      </c>
      <c r="AD460" s="17">
        <f t="shared" si="529"/>
        <v>2.693210845897066E-2</v>
      </c>
      <c r="AE460" s="17">
        <f t="shared" si="530"/>
        <v>3.8305153116787477E-2</v>
      </c>
      <c r="AF460" s="17">
        <f t="shared" si="531"/>
        <v>2.7240436030766924E-2</v>
      </c>
      <c r="AG460" s="17">
        <f t="shared" si="532"/>
        <v>1.291456100582457E-2</v>
      </c>
      <c r="AH460" s="17">
        <f t="shared" si="533"/>
        <v>4.3774951452271102E-3</v>
      </c>
      <c r="AI460" s="17">
        <f t="shared" si="534"/>
        <v>9.8055891253087269E-3</v>
      </c>
      <c r="AJ460" s="17">
        <f t="shared" si="535"/>
        <v>1.0982259820345779E-2</v>
      </c>
      <c r="AK460" s="17">
        <f t="shared" si="536"/>
        <v>8.2000873325248462E-3</v>
      </c>
      <c r="AL460" s="17">
        <f t="shared" si="537"/>
        <v>5.851960180514031E-4</v>
      </c>
      <c r="AM460" s="17">
        <f t="shared" si="538"/>
        <v>1.2065584589618863E-2</v>
      </c>
      <c r="AN460" s="17">
        <f t="shared" si="539"/>
        <v>1.7160708596320799E-2</v>
      </c>
      <c r="AO460" s="17">
        <f t="shared" si="540"/>
        <v>1.2203715341783588E-2</v>
      </c>
      <c r="AP460" s="17">
        <f t="shared" si="541"/>
        <v>5.7857233306094101E-3</v>
      </c>
      <c r="AQ460" s="17">
        <f t="shared" si="542"/>
        <v>2.0572379099838352E-3</v>
      </c>
      <c r="AR460" s="17">
        <f t="shared" si="543"/>
        <v>1.24520976188232E-3</v>
      </c>
      <c r="AS460" s="17">
        <f t="shared" si="544"/>
        <v>2.7892698666163972E-3</v>
      </c>
      <c r="AT460" s="17">
        <f t="shared" si="545"/>
        <v>3.1239822506103658E-3</v>
      </c>
      <c r="AU460" s="17">
        <f t="shared" si="546"/>
        <v>2.332573413789073E-3</v>
      </c>
      <c r="AV460" s="17">
        <f t="shared" si="547"/>
        <v>1.3062411117218812E-3</v>
      </c>
      <c r="AW460" s="17">
        <f t="shared" si="548"/>
        <v>5.1788547161953549E-5</v>
      </c>
      <c r="AX460" s="17">
        <f t="shared" si="549"/>
        <v>4.5044849134577049E-3</v>
      </c>
      <c r="AY460" s="17">
        <f t="shared" si="550"/>
        <v>6.4066645426264267E-3</v>
      </c>
      <c r="AZ460" s="17">
        <f t="shared" si="551"/>
        <v>4.5560537275992031E-3</v>
      </c>
      <c r="BA460" s="17">
        <f t="shared" si="552"/>
        <v>2.1600033767608449E-3</v>
      </c>
      <c r="BB460" s="17">
        <f t="shared" si="553"/>
        <v>7.6803548639396463E-4</v>
      </c>
      <c r="BC460" s="17">
        <f t="shared" si="554"/>
        <v>2.1847318007252366E-4</v>
      </c>
      <c r="BD460" s="17">
        <f t="shared" si="555"/>
        <v>2.9517400926905714E-4</v>
      </c>
      <c r="BE460" s="17">
        <f t="shared" si="556"/>
        <v>6.6118978076268797E-4</v>
      </c>
      <c r="BF460" s="17">
        <f t="shared" si="557"/>
        <v>7.4053255445421086E-4</v>
      </c>
      <c r="BG460" s="17">
        <f t="shared" si="558"/>
        <v>5.5293097399247736E-4</v>
      </c>
      <c r="BH460" s="17">
        <f t="shared" si="559"/>
        <v>3.0964134543578744E-4</v>
      </c>
      <c r="BI460" s="17">
        <f t="shared" si="560"/>
        <v>1.3871932275523284E-4</v>
      </c>
      <c r="BJ460" s="18">
        <f t="shared" si="561"/>
        <v>0.55194715438187192</v>
      </c>
      <c r="BK460" s="18">
        <f t="shared" si="562"/>
        <v>0.20726166888221034</v>
      </c>
      <c r="BL460" s="18">
        <f t="shared" si="563"/>
        <v>0.22597483422940851</v>
      </c>
      <c r="BM460" s="18">
        <f t="shared" si="564"/>
        <v>0.69926894541924012</v>
      </c>
      <c r="BN460" s="18">
        <f t="shared" si="565"/>
        <v>0.29187099156958141</v>
      </c>
    </row>
    <row r="461" spans="1:66" x14ac:dyDescent="0.25">
      <c r="A461" t="s">
        <v>27</v>
      </c>
      <c r="B461" t="s">
        <v>188</v>
      </c>
      <c r="C461" t="s">
        <v>190</v>
      </c>
      <c r="D461" s="15">
        <v>44532</v>
      </c>
      <c r="E461" s="14">
        <f>VLOOKUP(A461,home!$A$2:$E$405,3,FALSE)</f>
        <v>1.30952380952381</v>
      </c>
      <c r="F461" s="14">
        <f>VLOOKUP(B461,home!$B$2:$E$405,3,FALSE)</f>
        <v>1.37</v>
      </c>
      <c r="G461" s="14">
        <f>VLOOKUP(C461,away!$B$2:$E$405,4,FALSE)</f>
        <v>1.67</v>
      </c>
      <c r="H461" s="14">
        <f>VLOOKUP(A461,away!$A$2:$E$405,3,FALSE)</f>
        <v>1.0904761904761899</v>
      </c>
      <c r="I461" s="14">
        <f>VLOOKUP(C461,away!$B$2:$E$405,3,FALSE)</f>
        <v>1.18</v>
      </c>
      <c r="J461" s="14">
        <f>VLOOKUP(B461,home!$B$2:$E$405,4,FALSE)</f>
        <v>0.55000000000000004</v>
      </c>
      <c r="K461" s="16">
        <f t="shared" si="510"/>
        <v>2.9960595238095249</v>
      </c>
      <c r="L461" s="16">
        <f t="shared" si="511"/>
        <v>0.70771904761904736</v>
      </c>
      <c r="M461" s="17">
        <f t="shared" si="512"/>
        <v>2.4630283133849511E-2</v>
      </c>
      <c r="N461" s="17">
        <f t="shared" si="513"/>
        <v>7.379379435729494E-2</v>
      </c>
      <c r="O461" s="17">
        <f t="shared" si="514"/>
        <v>1.7431320522075459E-2</v>
      </c>
      <c r="P461" s="17">
        <f t="shared" si="515"/>
        <v>5.2225273862740604E-2</v>
      </c>
      <c r="Q461" s="17">
        <f t="shared" si="516"/>
        <v>0.11054530019110755</v>
      </c>
      <c r="R461" s="17">
        <f t="shared" si="517"/>
        <v>6.1682387793127987E-3</v>
      </c>
      <c r="S461" s="17">
        <f t="shared" si="518"/>
        <v>2.7684205000975702E-2</v>
      </c>
      <c r="T461" s="17">
        <f t="shared" si="519"/>
        <v>7.8235014570012321E-2</v>
      </c>
      <c r="U461" s="17">
        <f t="shared" si="520"/>
        <v>1.848041053989135E-2</v>
      </c>
      <c r="V461" s="17">
        <f t="shared" si="521"/>
        <v>6.5223014737641272E-3</v>
      </c>
      <c r="W461" s="17">
        <f t="shared" si="522"/>
        <v>0.11040009981665022</v>
      </c>
      <c r="X461" s="17">
        <f t="shared" si="523"/>
        <v>7.8132253499287457E-2</v>
      </c>
      <c r="Y461" s="17">
        <f t="shared" si="524"/>
        <v>2.7647842017422843E-2</v>
      </c>
      <c r="Z461" s="17">
        <f t="shared" si="525"/>
        <v>1.45512669146071E-3</v>
      </c>
      <c r="AA461" s="17">
        <f t="shared" si="526"/>
        <v>4.3596461823003051E-3</v>
      </c>
      <c r="AB461" s="17">
        <f t="shared" si="527"/>
        <v>6.5308797324603327E-3</v>
      </c>
      <c r="AC461" s="17">
        <f t="shared" si="528"/>
        <v>8.643551183303294E-4</v>
      </c>
      <c r="AD461" s="17">
        <f t="shared" si="529"/>
        <v>8.2691317621299276E-2</v>
      </c>
      <c r="AE461" s="17">
        <f t="shared" si="530"/>
        <v>5.8522220553310071E-2</v>
      </c>
      <c r="AF461" s="17">
        <f t="shared" si="531"/>
        <v>2.0708645097270214E-2</v>
      </c>
      <c r="AG461" s="17">
        <f t="shared" si="532"/>
        <v>4.8853008619069785E-3</v>
      </c>
      <c r="AH461" s="17">
        <f t="shared" si="533"/>
        <v>2.5745521906140722E-4</v>
      </c>
      <c r="AI461" s="17">
        <f t="shared" si="534"/>
        <v>7.7135116102339675E-4</v>
      </c>
      <c r="AJ461" s="17">
        <f t="shared" si="535"/>
        <v>1.1555069960928412E-3</v>
      </c>
      <c r="AK461" s="17">
        <f t="shared" si="536"/>
        <v>1.1539892468241642E-3</v>
      </c>
      <c r="AL461" s="17">
        <f t="shared" si="537"/>
        <v>7.3310050922517018E-5</v>
      </c>
      <c r="AM461" s="17">
        <f t="shared" si="538"/>
        <v>4.954962193913038E-2</v>
      </c>
      <c r="AN461" s="17">
        <f t="shared" si="539"/>
        <v>3.5067211248645209E-2</v>
      </c>
      <c r="AO461" s="17">
        <f t="shared" si="540"/>
        <v>1.2408866673773562E-2</v>
      </c>
      <c r="AP461" s="17">
        <f t="shared" si="541"/>
        <v>2.9273304347982548E-3</v>
      </c>
      <c r="AQ461" s="17">
        <f t="shared" si="542"/>
        <v>5.1793187684541812E-4</v>
      </c>
      <c r="AR461" s="17">
        <f t="shared" si="543"/>
        <v>3.6441192487738475E-5</v>
      </c>
      <c r="AS461" s="17">
        <f t="shared" si="544"/>
        <v>1.0917998181186498E-4</v>
      </c>
      <c r="AT461" s="17">
        <f t="shared" si="545"/>
        <v>1.635548621583944E-4</v>
      </c>
      <c r="AU461" s="17">
        <f t="shared" si="546"/>
        <v>1.6334003414500387E-4</v>
      </c>
      <c r="AV461" s="17">
        <f t="shared" si="547"/>
        <v>1.2234411622987797E-4</v>
      </c>
      <c r="AW461" s="17">
        <f t="shared" si="548"/>
        <v>4.317897634741581E-6</v>
      </c>
      <c r="AX461" s="17">
        <f t="shared" si="549"/>
        <v>2.4742269451982182E-2</v>
      </c>
      <c r="AY461" s="17">
        <f t="shared" si="550"/>
        <v>1.7510575372490678E-2</v>
      </c>
      <c r="AZ461" s="17">
        <f t="shared" si="551"/>
        <v>6.1962838629403228E-3</v>
      </c>
      <c r="BA461" s="17">
        <f t="shared" si="552"/>
        <v>1.4617427047524661E-3</v>
      </c>
      <c r="BB461" s="17">
        <f t="shared" si="553"/>
        <v>2.5862578871787634E-4</v>
      </c>
      <c r="BC461" s="17">
        <f t="shared" si="554"/>
        <v>3.6606879376228094E-5</v>
      </c>
      <c r="BD461" s="17">
        <f t="shared" si="555"/>
        <v>4.2983543402541092E-6</v>
      </c>
      <c r="BE461" s="17">
        <f t="shared" si="556"/>
        <v>1.2878125457826332E-5</v>
      </c>
      <c r="BF461" s="17">
        <f t="shared" si="557"/>
        <v>1.9291815213367238E-5</v>
      </c>
      <c r="BG461" s="17">
        <f t="shared" si="558"/>
        <v>1.9266475567194133E-5</v>
      </c>
      <c r="BH461" s="17">
        <f t="shared" si="559"/>
        <v>1.4430876903333876E-5</v>
      </c>
      <c r="BI461" s="17">
        <f t="shared" si="560"/>
        <v>8.6471532366312667E-6</v>
      </c>
      <c r="BJ461" s="18">
        <f t="shared" si="561"/>
        <v>0.79623885481901435</v>
      </c>
      <c r="BK461" s="18">
        <f t="shared" si="562"/>
        <v>0.12951030401307348</v>
      </c>
      <c r="BL461" s="18">
        <f t="shared" si="563"/>
        <v>5.698247136659354E-2</v>
      </c>
      <c r="BM461" s="18">
        <f t="shared" si="564"/>
        <v>0.6818862885689051</v>
      </c>
      <c r="BN461" s="18">
        <f t="shared" si="565"/>
        <v>0.28479421084638085</v>
      </c>
    </row>
    <row r="462" spans="1:66" x14ac:dyDescent="0.25">
      <c r="A462" t="s">
        <v>196</v>
      </c>
      <c r="B462" t="s">
        <v>300</v>
      </c>
      <c r="C462" t="s">
        <v>197</v>
      </c>
      <c r="D462" s="15">
        <v>44532</v>
      </c>
      <c r="E462" s="14">
        <f>VLOOKUP(A462,home!$A$2:$E$405,3,FALSE)</f>
        <v>1.58378378378378</v>
      </c>
      <c r="F462" s="14">
        <f>VLOOKUP(B462,home!$B$2:$E$405,3,FALSE)</f>
        <v>0.63</v>
      </c>
      <c r="G462" s="14">
        <f>VLOOKUP(C462,away!$B$2:$E$405,4,FALSE)</f>
        <v>1.2</v>
      </c>
      <c r="H462" s="14">
        <f>VLOOKUP(A462,away!$A$2:$E$405,3,FALSE)</f>
        <v>1.48648648648649</v>
      </c>
      <c r="I462" s="14">
        <f>VLOOKUP(C462,away!$B$2:$E$405,3,FALSE)</f>
        <v>0.25</v>
      </c>
      <c r="J462" s="14">
        <f>VLOOKUP(B462,home!$B$2:$E$405,4,FALSE)</f>
        <v>1.1399999999999999</v>
      </c>
      <c r="K462" s="16">
        <f t="shared" si="510"/>
        <v>1.1973405405405377</v>
      </c>
      <c r="L462" s="16">
        <f t="shared" si="511"/>
        <v>0.4236486486486496</v>
      </c>
      <c r="M462" s="17">
        <f t="shared" si="512"/>
        <v>0.19770303661947863</v>
      </c>
      <c r="N462" s="17">
        <f t="shared" si="513"/>
        <v>0.23671786073247228</v>
      </c>
      <c r="O462" s="17">
        <f t="shared" si="514"/>
        <v>8.3756624297576618E-2</v>
      </c>
      <c r="P462" s="17">
        <f t="shared" si="515"/>
        <v>0.10028520181031111</v>
      </c>
      <c r="Q462" s="17">
        <f t="shared" si="516"/>
        <v>0.14171594566250906</v>
      </c>
      <c r="R462" s="17">
        <f t="shared" si="517"/>
        <v>1.774169034952049E-2</v>
      </c>
      <c r="S462" s="17">
        <f t="shared" si="518"/>
        <v>1.2717459825227531E-2</v>
      </c>
      <c r="T462" s="17">
        <f t="shared" si="519"/>
        <v>6.0037768871887422E-2</v>
      </c>
      <c r="U462" s="17">
        <f t="shared" si="520"/>
        <v>2.1242845113197704E-2</v>
      </c>
      <c r="V462" s="17">
        <f t="shared" si="521"/>
        <v>7.1677257123447591E-4</v>
      </c>
      <c r="W462" s="17">
        <f t="shared" si="522"/>
        <v>5.656074899425402E-2</v>
      </c>
      <c r="X462" s="17">
        <f t="shared" si="523"/>
        <v>2.3961884877971185E-2</v>
      </c>
      <c r="Y462" s="17">
        <f t="shared" si="524"/>
        <v>5.0757100738135011E-3</v>
      </c>
      <c r="Z462" s="17">
        <f t="shared" si="525"/>
        <v>2.505414380439048E-3</v>
      </c>
      <c r="AA462" s="17">
        <f t="shared" si="526"/>
        <v>2.9998342085529261E-3</v>
      </c>
      <c r="AB462" s="17">
        <f t="shared" si="527"/>
        <v>1.7959115564003788E-3</v>
      </c>
      <c r="AC462" s="17">
        <f t="shared" si="528"/>
        <v>2.2724006667856772E-5</v>
      </c>
      <c r="AD462" s="17">
        <f t="shared" si="529"/>
        <v>1.6930619443539449E-2</v>
      </c>
      <c r="AE462" s="17">
        <f t="shared" si="530"/>
        <v>7.1726340480400405E-3</v>
      </c>
      <c r="AF462" s="17">
        <f t="shared" si="531"/>
        <v>1.5193383608517279E-3</v>
      </c>
      <c r="AG462" s="17">
        <f t="shared" si="532"/>
        <v>2.1455521447162967E-4</v>
      </c>
      <c r="AH462" s="17">
        <f t="shared" si="533"/>
        <v>2.6535385414447408E-4</v>
      </c>
      <c r="AI462" s="17">
        <f t="shared" si="534"/>
        <v>3.1771892715585956E-4</v>
      </c>
      <c r="AJ462" s="17">
        <f t="shared" si="535"/>
        <v>1.9020887599037836E-4</v>
      </c>
      <c r="AK462" s="17">
        <f t="shared" si="536"/>
        <v>7.5914932797975911E-5</v>
      </c>
      <c r="AL462" s="17">
        <f t="shared" si="537"/>
        <v>4.6107164231595749E-7</v>
      </c>
      <c r="AM462" s="17">
        <f t="shared" si="538"/>
        <v>4.0543434072427319E-3</v>
      </c>
      <c r="AN462" s="17">
        <f t="shared" si="539"/>
        <v>1.7176171056359449E-3</v>
      </c>
      <c r="AO462" s="17">
        <f t="shared" si="540"/>
        <v>3.6383308284923641E-4</v>
      </c>
      <c r="AP462" s="17">
        <f t="shared" si="541"/>
        <v>5.1379131294250398E-5</v>
      </c>
      <c r="AQ462" s="17">
        <f t="shared" si="542"/>
        <v>5.4416748853876804E-6</v>
      </c>
      <c r="AR462" s="17">
        <f t="shared" si="543"/>
        <v>2.2483360344403474E-5</v>
      </c>
      <c r="AS462" s="17">
        <f t="shared" si="544"/>
        <v>2.6920238827935743E-5</v>
      </c>
      <c r="AT462" s="17">
        <f t="shared" si="545"/>
        <v>1.611634665486048E-5</v>
      </c>
      <c r="AU462" s="17">
        <f t="shared" si="546"/>
        <v>6.4322517384231119E-6</v>
      </c>
      <c r="AV462" s="17">
        <f t="shared" si="547"/>
        <v>1.9253989433440859E-6</v>
      </c>
      <c r="AW462" s="17">
        <f t="shared" si="548"/>
        <v>6.4966493137751803E-9</v>
      </c>
      <c r="AX462" s="17">
        <f t="shared" si="549"/>
        <v>8.0907162112749673E-4</v>
      </c>
      <c r="AY462" s="17">
        <f t="shared" si="550"/>
        <v>3.4276209895063624E-4</v>
      </c>
      <c r="AZ462" s="17">
        <f t="shared" si="551"/>
        <v>7.2605350014205865E-5</v>
      </c>
      <c r="BA462" s="17">
        <f t="shared" si="552"/>
        <v>1.0253052806060177E-5</v>
      </c>
      <c r="BB462" s="17">
        <f t="shared" si="553"/>
        <v>1.0859229914526596E-6</v>
      </c>
      <c r="BC462" s="17">
        <f t="shared" si="554"/>
        <v>9.2009961573083717E-8</v>
      </c>
      <c r="BD462" s="17">
        <f t="shared" si="555"/>
        <v>1.5875075378311945E-6</v>
      </c>
      <c r="BE462" s="17">
        <f t="shared" si="556"/>
        <v>1.9007871334589804E-6</v>
      </c>
      <c r="BF462" s="17">
        <f t="shared" si="557"/>
        <v>1.1379447469141375E-6</v>
      </c>
      <c r="BG462" s="17">
        <f t="shared" si="558"/>
        <v>4.5416912612514626E-7</v>
      </c>
      <c r="BH462" s="17">
        <f t="shared" si="559"/>
        <v>1.3594877674287659E-7</v>
      </c>
      <c r="BI462" s="17">
        <f t="shared" si="560"/>
        <v>3.2555396366228145E-8</v>
      </c>
      <c r="BJ462" s="18">
        <f t="shared" si="561"/>
        <v>0.55733555073756935</v>
      </c>
      <c r="BK462" s="18">
        <f t="shared" si="562"/>
        <v>0.31178841800351254</v>
      </c>
      <c r="BL462" s="18">
        <f t="shared" si="563"/>
        <v>0.12846522862456325</v>
      </c>
      <c r="BM462" s="18">
        <f t="shared" si="564"/>
        <v>0.22183149667191462</v>
      </c>
      <c r="BN462" s="18">
        <f t="shared" si="565"/>
        <v>0.77792035947186799</v>
      </c>
    </row>
    <row r="463" spans="1:66" x14ac:dyDescent="0.25">
      <c r="A463" t="s">
        <v>32</v>
      </c>
      <c r="B463" t="s">
        <v>311</v>
      </c>
      <c r="C463" t="s">
        <v>331</v>
      </c>
      <c r="D463" s="15">
        <v>44532</v>
      </c>
      <c r="E463" s="14">
        <f>VLOOKUP(A463,home!$A$2:$E$405,3,FALSE)</f>
        <v>1.2292993630573199</v>
      </c>
      <c r="F463" s="14">
        <f>VLOOKUP(B463,home!$B$2:$E$405,3,FALSE)</f>
        <v>0.81</v>
      </c>
      <c r="G463" s="14">
        <f>VLOOKUP(C463,away!$B$2:$E$405,4,FALSE)</f>
        <v>0.61</v>
      </c>
      <c r="H463" s="14">
        <f>VLOOKUP(A463,away!$A$2:$E$405,3,FALSE)</f>
        <v>1.1337579617834399</v>
      </c>
      <c r="I463" s="14">
        <f>VLOOKUP(C463,away!$B$2:$E$405,3,FALSE)</f>
        <v>0.1</v>
      </c>
      <c r="J463" s="14">
        <f>VLOOKUP(B463,home!$B$2:$E$405,4,FALSE)</f>
        <v>1.86</v>
      </c>
      <c r="K463" s="16">
        <f t="shared" ref="K463:K526" si="566">E463*F463*G463</f>
        <v>0.60739681528662182</v>
      </c>
      <c r="L463" s="16">
        <f t="shared" ref="L463:L526" si="567">H463*I463*J463</f>
        <v>0.21087898089171983</v>
      </c>
      <c r="M463" s="17">
        <f t="shared" si="512"/>
        <v>0.44119170349927278</v>
      </c>
      <c r="N463" s="17">
        <f t="shared" si="513"/>
        <v>0.26797843563633778</v>
      </c>
      <c r="O463" s="17">
        <f t="shared" si="514"/>
        <v>9.3038056811808476E-2</v>
      </c>
      <c r="P463" s="17">
        <f t="shared" si="515"/>
        <v>5.6511019407948254E-2</v>
      </c>
      <c r="Q463" s="17">
        <f t="shared" si="516"/>
        <v>8.1384624185501256E-2</v>
      </c>
      <c r="R463" s="17">
        <f t="shared" si="517"/>
        <v>9.8098853023100528E-3</v>
      </c>
      <c r="S463" s="17">
        <f t="shared" si="518"/>
        <v>1.8095848636752346E-3</v>
      </c>
      <c r="T463" s="17">
        <f t="shared" si="519"/>
        <v>1.7162306608494118E-2</v>
      </c>
      <c r="U463" s="17">
        <f t="shared" si="520"/>
        <v>5.9584930909501654E-3</v>
      </c>
      <c r="V463" s="17">
        <f t="shared" si="521"/>
        <v>2.5753855231537345E-5</v>
      </c>
      <c r="W463" s="17">
        <f t="shared" si="522"/>
        <v>1.6477587181190686E-2</v>
      </c>
      <c r="X463" s="17">
        <f t="shared" si="523"/>
        <v>3.4747767923239583E-3</v>
      </c>
      <c r="Y463" s="17">
        <f t="shared" si="524"/>
        <v>3.6637869439573784E-4</v>
      </c>
      <c r="Z463" s="17">
        <f t="shared" si="525"/>
        <v>6.8956620507193466E-4</v>
      </c>
      <c r="AA463" s="17">
        <f t="shared" si="526"/>
        <v>4.1884031688997468E-4</v>
      </c>
      <c r="AB463" s="17">
        <f t="shared" si="527"/>
        <v>1.2720113729630504E-4</v>
      </c>
      <c r="AC463" s="17">
        <f t="shared" si="528"/>
        <v>2.0617123481636591E-7</v>
      </c>
      <c r="AD463" s="17">
        <f t="shared" si="529"/>
        <v>2.5021084943657214E-3</v>
      </c>
      <c r="AE463" s="17">
        <f t="shared" si="530"/>
        <v>5.2764208937235884E-4</v>
      </c>
      <c r="AF463" s="17">
        <f t="shared" si="531"/>
        <v>5.5634313041210402E-5</v>
      </c>
      <c r="AG463" s="17">
        <f t="shared" si="532"/>
        <v>3.9107024122471214E-6</v>
      </c>
      <c r="AH463" s="17">
        <f t="shared" si="533"/>
        <v>3.6353754645735084E-5</v>
      </c>
      <c r="AI463" s="17">
        <f t="shared" si="534"/>
        <v>2.208115479553072E-5</v>
      </c>
      <c r="AJ463" s="17">
        <f t="shared" si="535"/>
        <v>6.7060115503281368E-6</v>
      </c>
      <c r="AK463" s="17">
        <f t="shared" si="536"/>
        <v>1.3577366863148712E-6</v>
      </c>
      <c r="AL463" s="17">
        <f t="shared" si="537"/>
        <v>1.0563160240466788E-9</v>
      </c>
      <c r="AM463" s="17">
        <f t="shared" si="538"/>
        <v>3.039545461958688E-4</v>
      </c>
      <c r="AN463" s="17">
        <f t="shared" si="539"/>
        <v>6.4097624939190003E-5</v>
      </c>
      <c r="AO463" s="17">
        <f t="shared" si="540"/>
        <v>6.7584209123780367E-6</v>
      </c>
      <c r="AP463" s="17">
        <f t="shared" si="541"/>
        <v>4.7506963814652245E-7</v>
      </c>
      <c r="AQ463" s="17">
        <f t="shared" si="542"/>
        <v>2.5045550286234198E-8</v>
      </c>
      <c r="AR463" s="17">
        <f t="shared" si="543"/>
        <v>1.5332485462560491E-6</v>
      </c>
      <c r="AS463" s="17">
        <f t="shared" si="544"/>
        <v>9.3129028403876689E-7</v>
      </c>
      <c r="AT463" s="17">
        <f t="shared" si="545"/>
        <v>2.8283137631626015E-7</v>
      </c>
      <c r="AU463" s="17">
        <f t="shared" si="546"/>
        <v>5.7263625745876188E-8</v>
      </c>
      <c r="AV463" s="17">
        <f t="shared" si="547"/>
        <v>8.6954359774525482E-9</v>
      </c>
      <c r="AW463" s="17">
        <f t="shared" si="548"/>
        <v>3.7583495679224405E-12</v>
      </c>
      <c r="AX463" s="17">
        <f t="shared" si="549"/>
        <v>3.0770170558543504E-5</v>
      </c>
      <c r="AY463" s="17">
        <f t="shared" si="550"/>
        <v>6.4887822092500557E-6</v>
      </c>
      <c r="AZ463" s="17">
        <f t="shared" si="551"/>
        <v>6.8417388975748716E-7</v>
      </c>
      <c r="BA463" s="17">
        <f t="shared" si="552"/>
        <v>4.8092630874927569E-8</v>
      </c>
      <c r="BB463" s="17">
        <f t="shared" si="553"/>
        <v>2.5354312468265975E-9</v>
      </c>
      <c r="BC463" s="17">
        <f t="shared" si="554"/>
        <v>1.0693383149036317E-10</v>
      </c>
      <c r="BD463" s="17">
        <f t="shared" si="555"/>
        <v>5.3888315148031002E-8</v>
      </c>
      <c r="BE463" s="17">
        <f t="shared" si="556"/>
        <v>3.273159100207585E-8</v>
      </c>
      <c r="BF463" s="17">
        <f t="shared" si="557"/>
        <v>9.9405320669625561E-9</v>
      </c>
      <c r="BG463" s="17">
        <f t="shared" si="558"/>
        <v>2.0126158399091997E-9</v>
      </c>
      <c r="BH463" s="17">
        <f t="shared" si="559"/>
        <v>3.0561411288906431E-10</v>
      </c>
      <c r="BI463" s="17">
        <f t="shared" si="560"/>
        <v>3.7125807775092773E-11</v>
      </c>
      <c r="BJ463" s="18">
        <f t="shared" si="561"/>
        <v>0.39034670926632442</v>
      </c>
      <c r="BK463" s="18">
        <f t="shared" si="562"/>
        <v>0.4995447576358879</v>
      </c>
      <c r="BL463" s="18">
        <f t="shared" si="563"/>
        <v>0.1094218875619952</v>
      </c>
      <c r="BM463" s="18">
        <f t="shared" si="564"/>
        <v>5.0082707047649964E-2</v>
      </c>
      <c r="BN463" s="18">
        <f t="shared" si="565"/>
        <v>0.9499137248431786</v>
      </c>
    </row>
    <row r="464" spans="1:66" x14ac:dyDescent="0.25">
      <c r="A464" t="s">
        <v>37</v>
      </c>
      <c r="B464" t="s">
        <v>228</v>
      </c>
      <c r="C464" t="s">
        <v>225</v>
      </c>
      <c r="D464" s="15">
        <v>44532</v>
      </c>
      <c r="E464" s="14">
        <f>VLOOKUP(A464,home!$A$2:$E$405,3,FALSE)</f>
        <v>1.77142857142857</v>
      </c>
      <c r="F464" s="14">
        <f>VLOOKUP(B464,home!$B$2:$E$405,3,FALSE)</f>
        <v>0.97</v>
      </c>
      <c r="G464" s="14">
        <f>VLOOKUP(C464,away!$B$2:$E$405,4,FALSE)</f>
        <v>0.48</v>
      </c>
      <c r="H464" s="14">
        <f>VLOOKUP(A464,away!$A$2:$E$405,3,FALSE)</f>
        <v>1.3142857142857101</v>
      </c>
      <c r="I464" s="14">
        <f>VLOOKUP(C464,away!$B$2:$E$405,3,FALSE)</f>
        <v>1.05</v>
      </c>
      <c r="J464" s="14">
        <f>VLOOKUP(B464,home!$B$2:$E$405,4,FALSE)</f>
        <v>1.74</v>
      </c>
      <c r="K464" s="16">
        <f t="shared" si="566"/>
        <v>0.8247771428571421</v>
      </c>
      <c r="L464" s="16">
        <f t="shared" si="567"/>
        <v>2.4011999999999927</v>
      </c>
      <c r="M464" s="17">
        <f t="shared" si="512"/>
        <v>3.9716953471616273E-2</v>
      </c>
      <c r="N464" s="17">
        <f t="shared" si="513"/>
        <v>3.2757635407309721E-2</v>
      </c>
      <c r="O464" s="17">
        <f t="shared" si="514"/>
        <v>9.5368348676044712E-2</v>
      </c>
      <c r="P464" s="17">
        <f t="shared" si="515"/>
        <v>7.8657634140031865E-2</v>
      </c>
      <c r="Q464" s="17">
        <f t="shared" si="516"/>
        <v>1.3508874468998429E-2</v>
      </c>
      <c r="R464" s="17">
        <f t="shared" si="517"/>
        <v>0.11449923942045896</v>
      </c>
      <c r="S464" s="17">
        <f t="shared" si="518"/>
        <v>3.8944473755575582E-2</v>
      </c>
      <c r="T464" s="17">
        <f t="shared" si="519"/>
        <v>3.2437509374958928E-2</v>
      </c>
      <c r="U464" s="17">
        <f t="shared" si="520"/>
        <v>9.4436355548521991E-2</v>
      </c>
      <c r="V464" s="17">
        <f t="shared" si="521"/>
        <v>8.5697525466921567E-3</v>
      </c>
      <c r="W464" s="17">
        <f t="shared" si="522"/>
        <v>3.7139369625854399E-3</v>
      </c>
      <c r="X464" s="17">
        <f t="shared" si="523"/>
        <v>8.9179054345601312E-3</v>
      </c>
      <c r="Y464" s="17">
        <f t="shared" si="524"/>
        <v>1.0706837264732864E-2</v>
      </c>
      <c r="Z464" s="17">
        <f t="shared" si="525"/>
        <v>9.1645191232135062E-2</v>
      </c>
      <c r="AA464" s="17">
        <f t="shared" si="526"/>
        <v>7.5586858981036759E-2</v>
      </c>
      <c r="AB464" s="17">
        <f t="shared" si="527"/>
        <v>3.1171156793962596E-2</v>
      </c>
      <c r="AC464" s="17">
        <f t="shared" si="528"/>
        <v>1.0607505132695519E-3</v>
      </c>
      <c r="AD464" s="17">
        <f t="shared" si="529"/>
        <v>7.657925791881877E-4</v>
      </c>
      <c r="AE464" s="17">
        <f t="shared" si="530"/>
        <v>1.8388211411466708E-3</v>
      </c>
      <c r="AF464" s="17">
        <f t="shared" si="531"/>
        <v>2.2076886620606868E-3</v>
      </c>
      <c r="AG464" s="17">
        <f t="shared" si="532"/>
        <v>1.7670340051133681E-3</v>
      </c>
      <c r="AH464" s="17">
        <f t="shared" si="533"/>
        <v>5.5014608296650516E-2</v>
      </c>
      <c r="AI464" s="17">
        <f t="shared" si="534"/>
        <v>4.5374791446316239E-2</v>
      </c>
      <c r="AJ464" s="17">
        <f t="shared" si="535"/>
        <v>1.8712045423415691E-2</v>
      </c>
      <c r="AK464" s="17">
        <f t="shared" si="536"/>
        <v>5.1444224537792868E-3</v>
      </c>
      <c r="AL464" s="17">
        <f t="shared" si="537"/>
        <v>8.4030741024721409E-5</v>
      </c>
      <c r="AM464" s="17">
        <f t="shared" si="538"/>
        <v>1.263216430968071E-4</v>
      </c>
      <c r="AN464" s="17">
        <f t="shared" si="539"/>
        <v>3.0332352940405232E-4</v>
      </c>
      <c r="AO464" s="17">
        <f t="shared" si="540"/>
        <v>3.6417022940250419E-4</v>
      </c>
      <c r="AP464" s="17">
        <f t="shared" si="541"/>
        <v>2.9148185161376341E-4</v>
      </c>
      <c r="AQ464" s="17">
        <f t="shared" si="542"/>
        <v>1.7497655552374167E-4</v>
      </c>
      <c r="AR464" s="17">
        <f t="shared" si="543"/>
        <v>2.6420215488383351E-2</v>
      </c>
      <c r="AS464" s="17">
        <f t="shared" si="544"/>
        <v>2.1790789844178836E-2</v>
      </c>
      <c r="AT464" s="17">
        <f t="shared" si="545"/>
        <v>8.9862726941411213E-3</v>
      </c>
      <c r="AU464" s="17">
        <f t="shared" si="546"/>
        <v>2.4705574392029565E-3</v>
      </c>
      <c r="AV464" s="17">
        <f t="shared" si="547"/>
        <v>5.0941482649256777E-4</v>
      </c>
      <c r="AW464" s="17">
        <f t="shared" si="548"/>
        <v>4.6227525207856804E-6</v>
      </c>
      <c r="AX464" s="17">
        <f t="shared" si="549"/>
        <v>1.7364533979067359E-5</v>
      </c>
      <c r="AY464" s="17">
        <f t="shared" si="550"/>
        <v>4.1695718990536412E-5</v>
      </c>
      <c r="AZ464" s="17">
        <f t="shared" si="551"/>
        <v>5.0059880220037872E-5</v>
      </c>
      <c r="BA464" s="17">
        <f t="shared" si="552"/>
        <v>4.0067928128118192E-5</v>
      </c>
      <c r="BB464" s="17">
        <f t="shared" si="553"/>
        <v>2.4052777255309278E-5</v>
      </c>
      <c r="BC464" s="17">
        <f t="shared" si="554"/>
        <v>1.1551105749089688E-5</v>
      </c>
      <c r="BD464" s="17">
        <f t="shared" si="555"/>
        <v>1.0573370238450988E-2</v>
      </c>
      <c r="BE464" s="17">
        <f t="shared" si="556"/>
        <v>8.7206740956403458E-3</v>
      </c>
      <c r="BF464" s="17">
        <f t="shared" si="557"/>
        <v>3.5963063321952666E-3</v>
      </c>
      <c r="BG464" s="17">
        <f t="shared" si="558"/>
        <v>9.8871708716902033E-4</v>
      </c>
      <c r="BH464" s="17">
        <f t="shared" si="559"/>
        <v>2.0386781356232506E-4</v>
      </c>
      <c r="BI464" s="17">
        <f t="shared" si="560"/>
        <v>3.3629102558093412E-5</v>
      </c>
      <c r="BJ464" s="18">
        <f t="shared" si="561"/>
        <v>0.11006710105401747</v>
      </c>
      <c r="BK464" s="18">
        <f t="shared" si="562"/>
        <v>0.16707529088720072</v>
      </c>
      <c r="BL464" s="18">
        <f t="shared" si="563"/>
        <v>0.61960164200216161</v>
      </c>
      <c r="BM464" s="18">
        <f t="shared" si="564"/>
        <v>0.613843466624585</v>
      </c>
      <c r="BN464" s="18">
        <f t="shared" si="565"/>
        <v>0.37450868558445999</v>
      </c>
    </row>
    <row r="465" spans="1:66" x14ac:dyDescent="0.25">
      <c r="A465" t="s">
        <v>340</v>
      </c>
      <c r="B465" t="s">
        <v>365</v>
      </c>
      <c r="C465" t="s">
        <v>378</v>
      </c>
      <c r="D465" s="15">
        <v>44532</v>
      </c>
      <c r="E465" s="14">
        <f>VLOOKUP(A465,home!$A$2:$E$405,3,FALSE)</f>
        <v>1.36279069767442</v>
      </c>
      <c r="F465" s="14">
        <f>VLOOKUP(B465,home!$B$2:$E$405,3,FALSE)</f>
        <v>1.1000000000000001</v>
      </c>
      <c r="G465" s="14">
        <f>VLOOKUP(C465,away!$B$2:$E$405,4,FALSE)</f>
        <v>0.9</v>
      </c>
      <c r="H465" s="14">
        <f>VLOOKUP(A465,away!$A$2:$E$405,3,FALSE)</f>
        <v>1.15348837209302</v>
      </c>
      <c r="I465" s="14">
        <f>VLOOKUP(C465,away!$B$2:$E$405,3,FALSE)</f>
        <v>0.65</v>
      </c>
      <c r="J465" s="14">
        <f>VLOOKUP(B465,home!$B$2:$E$405,4,FALSE)</f>
        <v>1.47</v>
      </c>
      <c r="K465" s="16">
        <f t="shared" si="566"/>
        <v>1.349162790697676</v>
      </c>
      <c r="L465" s="16">
        <f t="shared" si="567"/>
        <v>1.1021581395348807</v>
      </c>
      <c r="M465" s="17">
        <f t="shared" si="512"/>
        <v>8.6179673943920357E-2</v>
      </c>
      <c r="N465" s="17">
        <f t="shared" si="513"/>
        <v>0.11627040939959536</v>
      </c>
      <c r="O465" s="17">
        <f t="shared" si="514"/>
        <v>9.4983629099753886E-2</v>
      </c>
      <c r="P465" s="17">
        <f t="shared" si="515"/>
        <v>0.12814837810681692</v>
      </c>
      <c r="Q465" s="17">
        <f t="shared" si="516"/>
        <v>7.8433855010559717E-2</v>
      </c>
      <c r="R465" s="17">
        <f t="shared" si="517"/>
        <v>5.2343489967427971E-2</v>
      </c>
      <c r="S465" s="17">
        <f t="shared" si="518"/>
        <v>4.7638863260535222E-2</v>
      </c>
      <c r="T465" s="17">
        <f t="shared" si="519"/>
        <v>8.6446511714987059E-2</v>
      </c>
      <c r="U465" s="17">
        <f t="shared" si="520"/>
        <v>7.0619888999310917E-2</v>
      </c>
      <c r="V465" s="17">
        <f t="shared" si="521"/>
        <v>7.870949896894892E-3</v>
      </c>
      <c r="W465" s="17">
        <f t="shared" si="522"/>
        <v>3.5273346237074545E-2</v>
      </c>
      <c r="X465" s="17">
        <f t="shared" si="523"/>
        <v>3.887680566382376E-2</v>
      </c>
      <c r="Y465" s="17">
        <f t="shared" si="524"/>
        <v>2.1424193900749559E-2</v>
      </c>
      <c r="Z465" s="17">
        <f t="shared" si="525"/>
        <v>1.9230267839754369E-2</v>
      </c>
      <c r="AA465" s="17">
        <f t="shared" si="526"/>
        <v>2.5944761824546771E-2</v>
      </c>
      <c r="AB465" s="17">
        <f t="shared" si="527"/>
        <v>1.7501853633596031E-2</v>
      </c>
      <c r="AC465" s="17">
        <f t="shared" si="528"/>
        <v>7.3150185630159144E-4</v>
      </c>
      <c r="AD465" s="17">
        <f t="shared" si="529"/>
        <v>1.1897371561614212E-2</v>
      </c>
      <c r="AE465" s="17">
        <f t="shared" si="530"/>
        <v>1.3112784905703917E-2</v>
      </c>
      <c r="AF465" s="17">
        <f t="shared" si="531"/>
        <v>7.2261813078958511E-3</v>
      </c>
      <c r="AG465" s="17">
        <f t="shared" si="532"/>
        <v>2.6547981820840743E-3</v>
      </c>
      <c r="AH465" s="17">
        <f t="shared" si="533"/>
        <v>5.2986990562552795E-3</v>
      </c>
      <c r="AI465" s="17">
        <f t="shared" si="534"/>
        <v>7.1488076058045143E-3</v>
      </c>
      <c r="AJ465" s="17">
        <f t="shared" si="535"/>
        <v>4.8224526098039969E-3</v>
      </c>
      <c r="AK465" s="17">
        <f t="shared" si="536"/>
        <v>2.1687578736834835E-3</v>
      </c>
      <c r="AL465" s="17">
        <f t="shared" si="537"/>
        <v>4.350945979590251E-5</v>
      </c>
      <c r="AM465" s="17">
        <f t="shared" si="538"/>
        <v>3.2102982036069181E-3</v>
      </c>
      <c r="AN465" s="17">
        <f t="shared" si="539"/>
        <v>3.53825629543957E-3</v>
      </c>
      <c r="AO465" s="17">
        <f t="shared" si="540"/>
        <v>1.9498589878896285E-3</v>
      </c>
      <c r="AP465" s="17">
        <f t="shared" si="541"/>
        <v>7.1635098481593294E-4</v>
      </c>
      <c r="AQ465" s="17">
        <f t="shared" si="542"/>
        <v>1.9738301716967698E-4</v>
      </c>
      <c r="AR465" s="17">
        <f t="shared" si="543"/>
        <v>1.1680008587595092E-3</v>
      </c>
      <c r="AS465" s="17">
        <f t="shared" si="544"/>
        <v>1.5758232981412613E-3</v>
      </c>
      <c r="AT465" s="17">
        <f t="shared" si="545"/>
        <v>1.0630210792833405E-3</v>
      </c>
      <c r="AU465" s="17">
        <f t="shared" si="546"/>
        <v>4.7806282863212225E-4</v>
      </c>
      <c r="AV465" s="17">
        <f t="shared" si="547"/>
        <v>1.6124614500153471E-4</v>
      </c>
      <c r="AW465" s="17">
        <f t="shared" si="548"/>
        <v>1.7971712308793205E-6</v>
      </c>
      <c r="AX465" s="17">
        <f t="shared" si="549"/>
        <v>7.218691472250068E-4</v>
      </c>
      <c r="AY465" s="17">
        <f t="shared" si="550"/>
        <v>7.956139562931442E-4</v>
      </c>
      <c r="AZ465" s="17">
        <f t="shared" si="551"/>
        <v>4.3844619892801907E-4</v>
      </c>
      <c r="BA465" s="17">
        <f t="shared" si="552"/>
        <v>1.6107901563221526E-4</v>
      </c>
      <c r="BB465" s="17">
        <f t="shared" si="553"/>
        <v>4.4383637046828068E-5</v>
      </c>
      <c r="BC465" s="17">
        <f t="shared" si="554"/>
        <v>9.7835573666646841E-6</v>
      </c>
      <c r="BD465" s="17">
        <f t="shared" si="555"/>
        <v>2.145536089109206E-4</v>
      </c>
      <c r="BE465" s="17">
        <f t="shared" si="556"/>
        <v>2.8946774575251536E-4</v>
      </c>
      <c r="BF465" s="17">
        <f t="shared" si="557"/>
        <v>1.9526955583821452E-4</v>
      </c>
      <c r="BG465" s="17">
        <f t="shared" si="558"/>
        <v>8.781680629766038E-5</v>
      </c>
      <c r="BH465" s="17">
        <f t="shared" si="559"/>
        <v>2.9619791863677178E-5</v>
      </c>
      <c r="BI465" s="17">
        <f t="shared" si="560"/>
        <v>7.9923842101366002E-6</v>
      </c>
      <c r="BJ465" s="18">
        <f t="shared" si="561"/>
        <v>0.42339958088550167</v>
      </c>
      <c r="BK465" s="18">
        <f t="shared" si="562"/>
        <v>0.2714084904805581</v>
      </c>
      <c r="BL465" s="18">
        <f t="shared" si="563"/>
        <v>0.2861032147728737</v>
      </c>
      <c r="BM465" s="18">
        <f t="shared" si="564"/>
        <v>0.4429883016655512</v>
      </c>
      <c r="BN465" s="18">
        <f t="shared" si="565"/>
        <v>0.55635943552807432</v>
      </c>
    </row>
    <row r="466" spans="1:66" x14ac:dyDescent="0.25">
      <c r="A466" t="s">
        <v>342</v>
      </c>
      <c r="B466" t="s">
        <v>414</v>
      </c>
      <c r="C466" t="s">
        <v>436</v>
      </c>
      <c r="D466" s="15">
        <v>44532</v>
      </c>
      <c r="E466" s="14">
        <f>VLOOKUP(A466,home!$A$2:$E$405,3,FALSE)</f>
        <v>1.1178707224334601</v>
      </c>
      <c r="F466" s="14">
        <f>VLOOKUP(B466,home!$B$2:$E$405,3,FALSE)</f>
        <v>0.75</v>
      </c>
      <c r="G466" s="14">
        <f>VLOOKUP(C466,away!$B$2:$E$405,4,FALSE)</f>
        <v>0.97</v>
      </c>
      <c r="H466" s="14">
        <f>VLOOKUP(A466,away!$A$2:$E$405,3,FALSE)</f>
        <v>0.85171102661596998</v>
      </c>
      <c r="I466" s="14">
        <f>VLOOKUP(C466,away!$B$2:$E$405,3,FALSE)</f>
        <v>0.3</v>
      </c>
      <c r="J466" s="14">
        <f>VLOOKUP(B466,home!$B$2:$E$405,4,FALSE)</f>
        <v>1.37</v>
      </c>
      <c r="K466" s="16">
        <f t="shared" si="566"/>
        <v>0.81325095057034213</v>
      </c>
      <c r="L466" s="16">
        <f t="shared" si="567"/>
        <v>0.35005323193916371</v>
      </c>
      <c r="M466" s="17">
        <f t="shared" si="512"/>
        <v>0.31245207470536468</v>
      </c>
      <c r="N466" s="17">
        <f t="shared" si="513"/>
        <v>0.25410194676181336</v>
      </c>
      <c r="O466" s="17">
        <f t="shared" si="514"/>
        <v>0.10937485857670992</v>
      </c>
      <c r="P466" s="17">
        <f t="shared" si="515"/>
        <v>8.8949207706006062E-2</v>
      </c>
      <c r="Q466" s="17">
        <f t="shared" si="516"/>
        <v>0.10332432487290959</v>
      </c>
      <c r="R466" s="17">
        <f t="shared" si="517"/>
        <v>1.9143511368833133E-2</v>
      </c>
      <c r="S466" s="17">
        <f t="shared" si="518"/>
        <v>6.3305400988191663E-3</v>
      </c>
      <c r="T466" s="17">
        <f t="shared" si="519"/>
        <v>3.6169013859694121E-2</v>
      </c>
      <c r="U466" s="17">
        <f t="shared" si="520"/>
        <v>1.5568478817957695E-2</v>
      </c>
      <c r="V466" s="17">
        <f t="shared" si="521"/>
        <v>2.002428076092608E-4</v>
      </c>
      <c r="W466" s="17">
        <f t="shared" si="522"/>
        <v>2.8009535139977525E-2</v>
      </c>
      <c r="X466" s="17">
        <f t="shared" si="523"/>
        <v>9.8048283008627078E-3</v>
      </c>
      <c r="Y466" s="17">
        <f t="shared" si="524"/>
        <v>1.7161059176627851E-3</v>
      </c>
      <c r="Z466" s="17">
        <f t="shared" si="525"/>
        <v>2.2337493417747211E-3</v>
      </c>
      <c r="AA466" s="17">
        <f t="shared" si="526"/>
        <v>1.8165987755341679E-3</v>
      </c>
      <c r="AB466" s="17">
        <f t="shared" si="527"/>
        <v>7.3867534050404081E-4</v>
      </c>
      <c r="AC466" s="17">
        <f t="shared" si="528"/>
        <v>3.5628342167486281E-6</v>
      </c>
      <c r="AD466" s="17">
        <f t="shared" si="529"/>
        <v>5.69469526940503E-3</v>
      </c>
      <c r="AE466" s="17">
        <f t="shared" si="530"/>
        <v>1.993446483963897E-3</v>
      </c>
      <c r="AF466" s="17">
        <f t="shared" si="531"/>
        <v>3.4890619220466224E-4</v>
      </c>
      <c r="AG466" s="17">
        <f t="shared" si="532"/>
        <v>4.0711913408276367E-5</v>
      </c>
      <c r="AH466" s="17">
        <f t="shared" si="533"/>
        <v>1.9548279410755515E-4</v>
      </c>
      <c r="AI466" s="17">
        <f t="shared" si="534"/>
        <v>1.589765681281157E-4</v>
      </c>
      <c r="AJ466" s="17">
        <f t="shared" si="535"/>
        <v>6.4643922574300427E-5</v>
      </c>
      <c r="AK466" s="17">
        <f t="shared" si="536"/>
        <v>1.7523910494048474E-5</v>
      </c>
      <c r="AL466" s="17">
        <f t="shared" si="537"/>
        <v>4.057086592450757E-8</v>
      </c>
      <c r="AM466" s="17">
        <f t="shared" si="538"/>
        <v>9.2624326821041448E-4</v>
      </c>
      <c r="AN466" s="17">
        <f t="shared" si="539"/>
        <v>3.2423444959894923E-4</v>
      </c>
      <c r="AO466" s="17">
        <f t="shared" si="540"/>
        <v>5.6749658494064027E-5</v>
      </c>
      <c r="AP466" s="17">
        <f t="shared" si="541"/>
        <v>6.6218004557636437E-6</v>
      </c>
      <c r="AQ466" s="17">
        <f t="shared" si="542"/>
        <v>5.7949566269907255E-7</v>
      </c>
      <c r="AR466" s="17">
        <f t="shared" si="543"/>
        <v>1.3685876773169558E-5</v>
      </c>
      <c r="AS466" s="17">
        <f t="shared" si="544"/>
        <v>1.1130052295168709E-5</v>
      </c>
      <c r="AT466" s="17">
        <f t="shared" si="545"/>
        <v>4.5257628044717856E-6</v>
      </c>
      <c r="AU466" s="17">
        <f t="shared" si="546"/>
        <v>1.2268603009308592E-6</v>
      </c>
      <c r="AV466" s="17">
        <f t="shared" si="547"/>
        <v>2.4943632648725925E-7</v>
      </c>
      <c r="AW466" s="17">
        <f t="shared" si="548"/>
        <v>3.2082665827271404E-10</v>
      </c>
      <c r="AX466" s="17">
        <f t="shared" si="549"/>
        <v>1.2554470305524995E-4</v>
      </c>
      <c r="AY466" s="17">
        <f t="shared" si="550"/>
        <v>4.3947329057332846E-5</v>
      </c>
      <c r="AZ466" s="17">
        <f t="shared" si="551"/>
        <v>7.691952285806642E-6</v>
      </c>
      <c r="BA466" s="17">
        <f t="shared" si="552"/>
        <v>8.9753091918948457E-7</v>
      </c>
      <c r="BB466" s="17">
        <f t="shared" si="553"/>
        <v>7.8545899756901837E-8</v>
      </c>
      <c r="BC466" s="17">
        <f t="shared" si="554"/>
        <v>5.4990492130946133E-9</v>
      </c>
      <c r="BD466" s="17">
        <f t="shared" si="555"/>
        <v>7.9846423272818958E-7</v>
      </c>
      <c r="BE466" s="17">
        <f t="shared" si="556"/>
        <v>6.49351796262619E-7</v>
      </c>
      <c r="BF466" s="17">
        <f t="shared" si="557"/>
        <v>2.6404298278256701E-7</v>
      </c>
      <c r="BG466" s="17">
        <f t="shared" si="558"/>
        <v>7.1577735579783702E-8</v>
      </c>
      <c r="BH466" s="17">
        <f t="shared" si="559"/>
        <v>1.4552665374982922E-8</v>
      </c>
      <c r="BI466" s="17">
        <f t="shared" si="560"/>
        <v>2.3669937899073939E-9</v>
      </c>
      <c r="BJ466" s="18">
        <f t="shared" si="561"/>
        <v>0.44269610894459033</v>
      </c>
      <c r="BK466" s="18">
        <f t="shared" si="562"/>
        <v>0.40797961605193922</v>
      </c>
      <c r="BL466" s="18">
        <f t="shared" si="563"/>
        <v>0.1471113684197497</v>
      </c>
      <c r="BM466" s="18">
        <f t="shared" si="564"/>
        <v>0.11263097175818663</v>
      </c>
      <c r="BN466" s="18">
        <f t="shared" si="565"/>
        <v>0.88734592399163659</v>
      </c>
    </row>
    <row r="467" spans="1:66" x14ac:dyDescent="0.25">
      <c r="A467" t="s">
        <v>40</v>
      </c>
      <c r="B467" t="s">
        <v>319</v>
      </c>
      <c r="C467" t="s">
        <v>335</v>
      </c>
      <c r="D467" s="15">
        <v>44532</v>
      </c>
      <c r="E467" s="14">
        <f>VLOOKUP(A467,home!$A$2:$E$405,3,FALSE)</f>
        <v>1.5125</v>
      </c>
      <c r="F467" s="14">
        <f>VLOOKUP(B467,home!$B$2:$E$405,3,FALSE)</f>
        <v>1.1399999999999999</v>
      </c>
      <c r="G467" s="14">
        <f>VLOOKUP(C467,away!$B$2:$E$405,4,FALSE)</f>
        <v>1.2</v>
      </c>
      <c r="H467" s="14">
        <f>VLOOKUP(A467,away!$A$2:$E$405,3,FALSE)</f>
        <v>1.1875</v>
      </c>
      <c r="I467" s="14">
        <f>VLOOKUP(C467,away!$B$2:$E$405,3,FALSE)</f>
        <v>0.66</v>
      </c>
      <c r="J467" s="14">
        <f>VLOOKUP(B467,home!$B$2:$E$405,4,FALSE)</f>
        <v>1.22</v>
      </c>
      <c r="K467" s="16">
        <f t="shared" si="566"/>
        <v>2.0690999999999997</v>
      </c>
      <c r="L467" s="16">
        <f t="shared" si="567"/>
        <v>0.956175</v>
      </c>
      <c r="M467" s="17">
        <f t="shared" si="512"/>
        <v>4.8544469705085053E-2</v>
      </c>
      <c r="N467" s="17">
        <f t="shared" si="513"/>
        <v>0.10044336226679146</v>
      </c>
      <c r="O467" s="17">
        <f t="shared" si="514"/>
        <v>4.6417008320259696E-2</v>
      </c>
      <c r="P467" s="17">
        <f t="shared" si="515"/>
        <v>9.604143191544931E-2</v>
      </c>
      <c r="Q467" s="17">
        <f t="shared" si="516"/>
        <v>0.10391368043310911</v>
      </c>
      <c r="R467" s="17">
        <f t="shared" si="517"/>
        <v>2.2191391465312155E-2</v>
      </c>
      <c r="S467" s="17">
        <f t="shared" si="518"/>
        <v>4.7502613070071691E-2</v>
      </c>
      <c r="T467" s="17">
        <f t="shared" si="519"/>
        <v>9.93596633881281E-2</v>
      </c>
      <c r="U467" s="17">
        <f t="shared" si="520"/>
        <v>4.5916208080877367E-2</v>
      </c>
      <c r="V467" s="17">
        <f t="shared" si="521"/>
        <v>1.0442244460918206E-2</v>
      </c>
      <c r="W467" s="17">
        <f t="shared" si="522"/>
        <v>7.1669265394715354E-2</v>
      </c>
      <c r="X467" s="17">
        <f t="shared" si="523"/>
        <v>6.852835983879195E-2</v>
      </c>
      <c r="Y467" s="17">
        <f t="shared" si="524"/>
        <v>3.2762552234428442E-2</v>
      </c>
      <c r="Z467" s="17">
        <f t="shared" si="525"/>
        <v>7.0729512447816169E-3</v>
      </c>
      <c r="AA467" s="17">
        <f t="shared" si="526"/>
        <v>1.463464342057764E-2</v>
      </c>
      <c r="AB467" s="17">
        <f t="shared" si="527"/>
        <v>1.51402703507586E-2</v>
      </c>
      <c r="AC467" s="17">
        <f t="shared" si="528"/>
        <v>1.2911976849917836E-3</v>
      </c>
      <c r="AD467" s="17">
        <f t="shared" si="529"/>
        <v>3.707271925705137E-2</v>
      </c>
      <c r="AE467" s="17">
        <f t="shared" si="530"/>
        <v>3.5448007335611091E-2</v>
      </c>
      <c r="AF467" s="17">
        <f t="shared" si="531"/>
        <v>1.6947249207063968E-2</v>
      </c>
      <c r="AG467" s="17">
        <f t="shared" si="532"/>
        <v>5.4015120035214633E-3</v>
      </c>
      <c r="AH467" s="17">
        <f t="shared" si="533"/>
        <v>1.6907447891197653E-3</v>
      </c>
      <c r="AI467" s="17">
        <f t="shared" si="534"/>
        <v>3.498320043167706E-3</v>
      </c>
      <c r="AJ467" s="17">
        <f t="shared" si="535"/>
        <v>3.6191870006591505E-3</v>
      </c>
      <c r="AK467" s="17">
        <f t="shared" si="536"/>
        <v>2.4961532743546159E-3</v>
      </c>
      <c r="AL467" s="17">
        <f t="shared" si="537"/>
        <v>1.0218134037174106E-4</v>
      </c>
      <c r="AM467" s="17">
        <f t="shared" si="538"/>
        <v>1.5341432682952997E-2</v>
      </c>
      <c r="AN467" s="17">
        <f t="shared" si="539"/>
        <v>1.466909439562258E-2</v>
      </c>
      <c r="AO467" s="17">
        <f t="shared" si="540"/>
        <v>7.0131106668672094E-3</v>
      </c>
      <c r="AP467" s="17">
        <f t="shared" si="541"/>
        <v>2.2352536972972516E-3</v>
      </c>
      <c r="AQ467" s="17">
        <f t="shared" si="542"/>
        <v>5.3432342600329976E-4</v>
      </c>
      <c r="AR467" s="17">
        <f t="shared" si="543"/>
        <v>3.2332957974731842E-4</v>
      </c>
      <c r="AS467" s="17">
        <f t="shared" si="544"/>
        <v>6.6900123345517643E-4</v>
      </c>
      <c r="AT467" s="17">
        <f t="shared" si="545"/>
        <v>6.9211522607105281E-4</v>
      </c>
      <c r="AU467" s="17">
        <f t="shared" si="546"/>
        <v>4.773518714212051E-4</v>
      </c>
      <c r="AV467" s="17">
        <f t="shared" si="547"/>
        <v>2.4692218928940382E-4</v>
      </c>
      <c r="AW467" s="17">
        <f t="shared" si="548"/>
        <v>5.6154938988938454E-6</v>
      </c>
      <c r="AX467" s="17">
        <f t="shared" si="549"/>
        <v>5.2904930607163394E-3</v>
      </c>
      <c r="AY467" s="17">
        <f t="shared" si="550"/>
        <v>5.0586372023304453E-3</v>
      </c>
      <c r="AZ467" s="17">
        <f t="shared" si="551"/>
        <v>2.4184712134691566E-3</v>
      </c>
      <c r="BA467" s="17">
        <f t="shared" si="552"/>
        <v>7.7082723751295697E-4</v>
      </c>
      <c r="BB467" s="17">
        <f t="shared" si="553"/>
        <v>1.8426143345723789E-4</v>
      </c>
      <c r="BC467" s="17">
        <f t="shared" si="554"/>
        <v>3.5237235227194895E-5</v>
      </c>
      <c r="BD467" s="17">
        <f t="shared" si="555"/>
        <v>5.152661015248202E-5</v>
      </c>
      <c r="BE467" s="17">
        <f t="shared" si="556"/>
        <v>1.0661370906650052E-4</v>
      </c>
      <c r="BF467" s="17">
        <f t="shared" si="557"/>
        <v>1.1029721271474814E-4</v>
      </c>
      <c r="BG467" s="17">
        <f t="shared" si="558"/>
        <v>7.6071987609361788E-5</v>
      </c>
      <c r="BH467" s="17">
        <f t="shared" si="559"/>
        <v>3.9350137390632604E-5</v>
      </c>
      <c r="BI467" s="17">
        <f t="shared" si="560"/>
        <v>1.6283873854991582E-5</v>
      </c>
      <c r="BJ467" s="18">
        <f t="shared" si="561"/>
        <v>0.62509751361066912</v>
      </c>
      <c r="BK467" s="18">
        <f t="shared" si="562"/>
        <v>0.20898277537921822</v>
      </c>
      <c r="BL467" s="18">
        <f t="shared" si="563"/>
        <v>0.15841279037585956</v>
      </c>
      <c r="BM467" s="18">
        <f t="shared" si="564"/>
        <v>0.57696166479609035</v>
      </c>
      <c r="BN467" s="18">
        <f t="shared" si="565"/>
        <v>0.41755134410600681</v>
      </c>
    </row>
    <row r="468" spans="1:66" x14ac:dyDescent="0.25">
      <c r="A468" t="s">
        <v>10</v>
      </c>
      <c r="B468" t="s">
        <v>47</v>
      </c>
      <c r="C468" t="s">
        <v>11</v>
      </c>
      <c r="D468" t="s">
        <v>496</v>
      </c>
      <c r="E468" s="14">
        <f>VLOOKUP(A468,home!$A$2:$E$405,3,FALSE)</f>
        <v>1.5</v>
      </c>
      <c r="F468" s="14">
        <f>VLOOKUP(B468,home!$B$2:$E$405,3,FALSE)</f>
        <v>0.72</v>
      </c>
      <c r="G468" s="14">
        <f>VLOOKUP(C468,away!$B$2:$E$405,4,FALSE)</f>
        <v>1.03</v>
      </c>
      <c r="H468" s="14">
        <f>VLOOKUP(A468,away!$A$2:$E$405,3,FALSE)</f>
        <v>1.42307692307692</v>
      </c>
      <c r="I468" s="14">
        <f>VLOOKUP(C468,away!$B$2:$E$405,3,FALSE)</f>
        <v>0.72</v>
      </c>
      <c r="J468" s="14">
        <f>VLOOKUP(B468,home!$B$2:$E$405,4,FALSE)</f>
        <v>1.7</v>
      </c>
      <c r="K468" s="16">
        <f t="shared" si="566"/>
        <v>1.1124000000000001</v>
      </c>
      <c r="L468" s="16">
        <f t="shared" si="567"/>
        <v>1.7418461538461503</v>
      </c>
      <c r="M468" s="17">
        <f t="shared" si="512"/>
        <v>5.7599225713410744E-2</v>
      </c>
      <c r="N468" s="17">
        <f t="shared" si="513"/>
        <v>6.4073378683598109E-2</v>
      </c>
      <c r="O468" s="17">
        <f t="shared" si="514"/>
        <v>0.10032898977342077</v>
      </c>
      <c r="P468" s="17">
        <f t="shared" si="515"/>
        <v>0.11160596822395326</v>
      </c>
      <c r="Q468" s="17">
        <f t="shared" si="516"/>
        <v>3.5637613223817276E-2</v>
      </c>
      <c r="R468" s="17">
        <f t="shared" si="517"/>
        <v>8.737883247805138E-2</v>
      </c>
      <c r="S468" s="17">
        <f t="shared" si="518"/>
        <v>5.4062758608862629E-2</v>
      </c>
      <c r="T468" s="17">
        <f t="shared" si="519"/>
        <v>6.2075239526162819E-2</v>
      </c>
      <c r="U468" s="17">
        <f t="shared" si="520"/>
        <v>9.7200213248584355E-2</v>
      </c>
      <c r="V468" s="17">
        <f t="shared" si="521"/>
        <v>1.16392894072362E-2</v>
      </c>
      <c r="W468" s="17">
        <f t="shared" si="522"/>
        <v>1.3214426983391444E-2</v>
      </c>
      <c r="X468" s="17">
        <f t="shared" si="523"/>
        <v>2.301749881630117E-2</v>
      </c>
      <c r="Y468" s="17">
        <f t="shared" si="524"/>
        <v>2.0046470892166261E-2</v>
      </c>
      <c r="Z468" s="17">
        <f t="shared" si="525"/>
        <v>5.0733494426486954E-2</v>
      </c>
      <c r="AA468" s="17">
        <f t="shared" si="526"/>
        <v>5.6435939200024085E-2</v>
      </c>
      <c r="AB468" s="17">
        <f t="shared" si="527"/>
        <v>3.1389669383053403E-2</v>
      </c>
      <c r="AC468" s="17">
        <f t="shared" si="528"/>
        <v>1.4095395246682039E-3</v>
      </c>
      <c r="AD468" s="17">
        <f t="shared" si="529"/>
        <v>3.6749321440811638E-3</v>
      </c>
      <c r="AE468" s="17">
        <f t="shared" si="530"/>
        <v>6.4011664208133614E-3</v>
      </c>
      <c r="AF468" s="17">
        <f t="shared" si="531"/>
        <v>5.5749235551114419E-3</v>
      </c>
      <c r="AG468" s="17">
        <f t="shared" si="532"/>
        <v>3.23688638415239E-3</v>
      </c>
      <c r="AH468" s="17">
        <f t="shared" si="533"/>
        <v>2.2092485534487859E-2</v>
      </c>
      <c r="AI468" s="17">
        <f t="shared" si="534"/>
        <v>2.4575680908564292E-2</v>
      </c>
      <c r="AJ468" s="17">
        <f t="shared" si="535"/>
        <v>1.3668993721343463E-2</v>
      </c>
      <c r="AK468" s="17">
        <f t="shared" si="536"/>
        <v>5.0684628718741555E-3</v>
      </c>
      <c r="AL468" s="17">
        <f t="shared" si="537"/>
        <v>1.0924662368431719E-4</v>
      </c>
      <c r="AM468" s="17">
        <f t="shared" si="538"/>
        <v>8.175989034151773E-4</v>
      </c>
      <c r="AN468" s="17">
        <f t="shared" si="539"/>
        <v>1.4241315053025564E-3</v>
      </c>
      <c r="AO468" s="17">
        <f t="shared" si="540"/>
        <v>1.2403089925411934E-3</v>
      </c>
      <c r="AP468" s="17">
        <f t="shared" si="541"/>
        <v>7.2014248274622375E-4</v>
      </c>
      <c r="AQ468" s="17">
        <f t="shared" si="542"/>
        <v>3.1359435344818196E-4</v>
      </c>
      <c r="AR468" s="17">
        <f t="shared" si="543"/>
        <v>7.6963421914298773E-3</v>
      </c>
      <c r="AS468" s="17">
        <f t="shared" si="544"/>
        <v>8.5614110537465954E-3</v>
      </c>
      <c r="AT468" s="17">
        <f t="shared" si="545"/>
        <v>4.7618568280938574E-3</v>
      </c>
      <c r="AU468" s="17">
        <f t="shared" si="546"/>
        <v>1.7656965118572022E-3</v>
      </c>
      <c r="AV468" s="17">
        <f t="shared" si="547"/>
        <v>4.9104019994748835E-4</v>
      </c>
      <c r="AW468" s="17">
        <f t="shared" si="548"/>
        <v>5.8799860687128412E-6</v>
      </c>
      <c r="AX468" s="17">
        <f t="shared" si="549"/>
        <v>1.5158283669317363E-4</v>
      </c>
      <c r="AY468" s="17">
        <f t="shared" si="550"/>
        <v>2.6403398108309356E-4</v>
      </c>
      <c r="AZ468" s="17">
        <f t="shared" si="551"/>
        <v>2.299532872171369E-4</v>
      </c>
      <c r="BA468" s="17">
        <f t="shared" si="552"/>
        <v>1.3351441630114966E-4</v>
      </c>
      <c r="BB468" s="17">
        <f t="shared" si="553"/>
        <v>5.8140393129292841E-5</v>
      </c>
      <c r="BC468" s="17">
        <f t="shared" si="554"/>
        <v>2.0254324031072376E-5</v>
      </c>
      <c r="BD468" s="17">
        <f t="shared" si="555"/>
        <v>2.2343073408043292E-3</v>
      </c>
      <c r="BE468" s="17">
        <f t="shared" si="556"/>
        <v>2.4854434859107356E-3</v>
      </c>
      <c r="BF468" s="17">
        <f t="shared" si="557"/>
        <v>1.3824036668635515E-3</v>
      </c>
      <c r="BG468" s="17">
        <f t="shared" si="558"/>
        <v>5.1259527967300483E-4</v>
      </c>
      <c r="BH468" s="17">
        <f t="shared" si="559"/>
        <v>1.4255274727706277E-4</v>
      </c>
      <c r="BI468" s="17">
        <f t="shared" si="560"/>
        <v>3.1715135214200924E-5</v>
      </c>
      <c r="BJ468" s="18">
        <f t="shared" si="561"/>
        <v>0.2423257921055037</v>
      </c>
      <c r="BK468" s="18">
        <f t="shared" si="562"/>
        <v>0.23669006208289842</v>
      </c>
      <c r="BL468" s="18">
        <f t="shared" si="563"/>
        <v>0.46820463156022168</v>
      </c>
      <c r="BM468" s="18">
        <f t="shared" si="564"/>
        <v>0.54107181808384464</v>
      </c>
      <c r="BN468" s="18">
        <f t="shared" si="565"/>
        <v>0.45662400809625153</v>
      </c>
    </row>
    <row r="469" spans="1:66" x14ac:dyDescent="0.25">
      <c r="A469" t="s">
        <v>10</v>
      </c>
      <c r="B469" t="s">
        <v>246</v>
      </c>
      <c r="C469" t="s">
        <v>48</v>
      </c>
      <c r="D469" t="s">
        <v>496</v>
      </c>
      <c r="E469" s="14">
        <f>VLOOKUP(A469,home!$A$2:$E$405,3,FALSE)</f>
        <v>1.5</v>
      </c>
      <c r="F469" s="14">
        <f>VLOOKUP(B469,home!$B$2:$E$405,3,FALSE)</f>
        <v>0.87</v>
      </c>
      <c r="G469" s="14">
        <f>VLOOKUP(C469,away!$B$2:$E$405,4,FALSE)</f>
        <v>1</v>
      </c>
      <c r="H469" s="14">
        <f>VLOOKUP(A469,away!$A$2:$E$405,3,FALSE)</f>
        <v>1.42307692307692</v>
      </c>
      <c r="I469" s="14">
        <f>VLOOKUP(C469,away!$B$2:$E$405,3,FALSE)</f>
        <v>1.28</v>
      </c>
      <c r="J469" s="14">
        <f>VLOOKUP(B469,home!$B$2:$E$405,4,FALSE)</f>
        <v>0.76</v>
      </c>
      <c r="K469" s="16">
        <f t="shared" si="566"/>
        <v>1.3049999999999999</v>
      </c>
      <c r="L469" s="16">
        <f t="shared" si="567"/>
        <v>1.3843692307692277</v>
      </c>
      <c r="M469" s="17">
        <f t="shared" si="512"/>
        <v>6.792377008640145E-2</v>
      </c>
      <c r="N469" s="17">
        <f t="shared" si="513"/>
        <v>8.8640519962753891E-2</v>
      </c>
      <c r="O469" s="17">
        <f t="shared" si="514"/>
        <v>9.4031577345457446E-2</v>
      </c>
      <c r="P469" s="17">
        <f t="shared" si="515"/>
        <v>0.12271120843582196</v>
      </c>
      <c r="Q469" s="17">
        <f t="shared" si="516"/>
        <v>5.7837939275696915E-2</v>
      </c>
      <c r="R469" s="17">
        <f t="shared" si="517"/>
        <v>6.5087211198874048E-2</v>
      </c>
      <c r="S469" s="17">
        <f t="shared" si="518"/>
        <v>5.5422573925981232E-2</v>
      </c>
      <c r="T469" s="17">
        <f t="shared" si="519"/>
        <v>8.006906350437383E-2</v>
      </c>
      <c r="U469" s="17">
        <f t="shared" si="520"/>
        <v>8.4938810614530624E-2</v>
      </c>
      <c r="V469" s="17">
        <f t="shared" si="521"/>
        <v>1.1125169374808385E-2</v>
      </c>
      <c r="W469" s="17">
        <f t="shared" si="522"/>
        <v>2.5159503584928154E-2</v>
      </c>
      <c r="X469" s="17">
        <f t="shared" si="523"/>
        <v>3.4830042624402612E-2</v>
      </c>
      <c r="Y469" s="17">
        <f t="shared" si="524"/>
        <v>2.4108819657801834E-2</v>
      </c>
      <c r="Z469" s="17">
        <f t="shared" si="525"/>
        <v>3.0034910833433171E-2</v>
      </c>
      <c r="AA469" s="17">
        <f t="shared" si="526"/>
        <v>3.9195558637630287E-2</v>
      </c>
      <c r="AB469" s="17">
        <f t="shared" si="527"/>
        <v>2.5575102011053761E-2</v>
      </c>
      <c r="AC469" s="17">
        <f t="shared" si="528"/>
        <v>1.2561719707064396E-3</v>
      </c>
      <c r="AD469" s="17">
        <f t="shared" si="529"/>
        <v>8.2082880445828177E-3</v>
      </c>
      <c r="AE469" s="17">
        <f t="shared" si="530"/>
        <v>1.1363301406211361E-2</v>
      </c>
      <c r="AF469" s="17">
        <f t="shared" si="531"/>
        <v>7.8655024133578548E-3</v>
      </c>
      <c r="AG469" s="17">
        <f t="shared" si="532"/>
        <v>3.6295865085312386E-3</v>
      </c>
      <c r="AH469" s="17">
        <f t="shared" si="533"/>
        <v>1.0394851601675558E-2</v>
      </c>
      <c r="AI469" s="17">
        <f t="shared" si="534"/>
        <v>1.3565281340186603E-2</v>
      </c>
      <c r="AJ469" s="17">
        <f t="shared" si="535"/>
        <v>8.8513460744717581E-3</v>
      </c>
      <c r="AK469" s="17">
        <f t="shared" si="536"/>
        <v>3.8503355423952145E-3</v>
      </c>
      <c r="AL469" s="17">
        <f t="shared" si="537"/>
        <v>9.0776104054598406E-5</v>
      </c>
      <c r="AM469" s="17">
        <f t="shared" si="538"/>
        <v>2.142363179636112E-3</v>
      </c>
      <c r="AN469" s="17">
        <f t="shared" si="539"/>
        <v>2.965821667021161E-3</v>
      </c>
      <c r="AO469" s="17">
        <f t="shared" si="540"/>
        <v>2.052896129886397E-3</v>
      </c>
      <c r="AP469" s="17">
        <f t="shared" si="541"/>
        <v>9.4732207872665183E-4</v>
      </c>
      <c r="AQ469" s="17">
        <f t="shared" si="542"/>
        <v>3.2786088435438028E-4</v>
      </c>
      <c r="AR469" s="17">
        <f t="shared" si="543"/>
        <v>2.8780625431543728E-3</v>
      </c>
      <c r="AS469" s="17">
        <f t="shared" si="544"/>
        <v>3.755871618816456E-3</v>
      </c>
      <c r="AT469" s="17">
        <f t="shared" si="545"/>
        <v>2.4507062312777378E-3</v>
      </c>
      <c r="AU469" s="17">
        <f t="shared" si="546"/>
        <v>1.0660572106058158E-3</v>
      </c>
      <c r="AV469" s="17">
        <f t="shared" si="547"/>
        <v>3.4780116496014766E-4</v>
      </c>
      <c r="AW469" s="17">
        <f t="shared" si="548"/>
        <v>4.5554521436580756E-6</v>
      </c>
      <c r="AX469" s="17">
        <f t="shared" si="549"/>
        <v>4.6596399157085457E-4</v>
      </c>
      <c r="AY469" s="17">
        <f t="shared" si="550"/>
        <v>6.4506621257710275E-4</v>
      </c>
      <c r="AZ469" s="17">
        <f t="shared" si="551"/>
        <v>4.4650490825029156E-4</v>
      </c>
      <c r="BA469" s="17">
        <f t="shared" si="552"/>
        <v>2.0604255212304686E-4</v>
      </c>
      <c r="BB469" s="17">
        <f t="shared" si="553"/>
        <v>7.1309742347077748E-5</v>
      </c>
      <c r="BC469" s="17">
        <f t="shared" si="554"/>
        <v>1.9743802631875162E-5</v>
      </c>
      <c r="BD469" s="17">
        <f t="shared" si="555"/>
        <v>6.6405020482872387E-4</v>
      </c>
      <c r="BE469" s="17">
        <f t="shared" si="556"/>
        <v>8.6658551730148465E-4</v>
      </c>
      <c r="BF469" s="17">
        <f t="shared" si="557"/>
        <v>5.6544705003921871E-4</v>
      </c>
      <c r="BG469" s="17">
        <f t="shared" si="558"/>
        <v>2.4596946676706013E-4</v>
      </c>
      <c r="BH469" s="17">
        <f t="shared" si="559"/>
        <v>8.0247538532753418E-5</v>
      </c>
      <c r="BI469" s="17">
        <f t="shared" si="560"/>
        <v>2.0944607557048614E-5</v>
      </c>
      <c r="BJ469" s="18">
        <f t="shared" si="561"/>
        <v>0.35200346213176531</v>
      </c>
      <c r="BK469" s="18">
        <f t="shared" si="562"/>
        <v>0.25917473611035119</v>
      </c>
      <c r="BL469" s="18">
        <f t="shared" si="563"/>
        <v>0.35843181752011616</v>
      </c>
      <c r="BM469" s="18">
        <f t="shared" si="564"/>
        <v>0.50277218953022684</v>
      </c>
      <c r="BN469" s="18">
        <f t="shared" si="565"/>
        <v>0.49623222630500574</v>
      </c>
    </row>
    <row r="470" spans="1:66" x14ac:dyDescent="0.25">
      <c r="A470" t="s">
        <v>10</v>
      </c>
      <c r="B470" t="s">
        <v>43</v>
      </c>
      <c r="C470" t="s">
        <v>46</v>
      </c>
      <c r="D470" t="s">
        <v>496</v>
      </c>
      <c r="E470" s="14">
        <f>VLOOKUP(A470,home!$A$2:$E$405,3,FALSE)</f>
        <v>1.5</v>
      </c>
      <c r="F470" s="14">
        <f>VLOOKUP(B470,home!$B$2:$E$405,3,FALSE)</f>
        <v>1.38</v>
      </c>
      <c r="G470" s="14">
        <f>VLOOKUP(C470,away!$B$2:$E$405,4,FALSE)</f>
        <v>0.97</v>
      </c>
      <c r="H470" s="14">
        <f>VLOOKUP(A470,away!$A$2:$E$405,3,FALSE)</f>
        <v>1.42307692307692</v>
      </c>
      <c r="I470" s="14">
        <f>VLOOKUP(C470,away!$B$2:$E$405,3,FALSE)</f>
        <v>1.08</v>
      </c>
      <c r="J470" s="14">
        <f>VLOOKUP(B470,home!$B$2:$E$405,4,FALSE)</f>
        <v>0.92</v>
      </c>
      <c r="K470" s="16">
        <f t="shared" si="566"/>
        <v>2.0078999999999998</v>
      </c>
      <c r="L470" s="16">
        <f t="shared" si="567"/>
        <v>1.413969230769228</v>
      </c>
      <c r="M470" s="17">
        <f t="shared" si="512"/>
        <v>3.265134496251481E-2</v>
      </c>
      <c r="N470" s="17">
        <f t="shared" si="513"/>
        <v>6.5560635550233462E-2</v>
      </c>
      <c r="O470" s="17">
        <f t="shared" si="514"/>
        <v>4.6167997120227768E-2</v>
      </c>
      <c r="P470" s="17">
        <f t="shared" si="515"/>
        <v>9.2700721417705315E-2</v>
      </c>
      <c r="Q470" s="17">
        <f t="shared" si="516"/>
        <v>6.5819600060656916E-2</v>
      </c>
      <c r="R470" s="17">
        <f t="shared" si="517"/>
        <v>3.2640063687122196E-2</v>
      </c>
      <c r="S470" s="17">
        <f t="shared" si="518"/>
        <v>6.5796858913688291E-2</v>
      </c>
      <c r="T470" s="17">
        <f t="shared" si="519"/>
        <v>9.3066889267305289E-2</v>
      </c>
      <c r="U470" s="17">
        <f t="shared" si="520"/>
        <v>6.5537983877372641E-2</v>
      </c>
      <c r="V470" s="17">
        <f t="shared" si="521"/>
        <v>2.0756049152102409E-2</v>
      </c>
      <c r="W470" s="17">
        <f t="shared" si="522"/>
        <v>4.4053058320597659E-2</v>
      </c>
      <c r="X470" s="17">
        <f t="shared" si="523"/>
        <v>6.2289668986607413E-2</v>
      </c>
      <c r="Y470" s="17">
        <f t="shared" si="524"/>
        <v>4.4037837670931564E-2</v>
      </c>
      <c r="Z470" s="17">
        <f t="shared" si="525"/>
        <v>1.5384015247979593E-2</v>
      </c>
      <c r="AA470" s="17">
        <f t="shared" si="526"/>
        <v>3.0889564216418218E-2</v>
      </c>
      <c r="AB470" s="17">
        <f t="shared" si="527"/>
        <v>3.1011577995073081E-2</v>
      </c>
      <c r="AC470" s="17">
        <f t="shared" si="528"/>
        <v>3.6830426365096884E-3</v>
      </c>
      <c r="AD470" s="17">
        <f t="shared" si="529"/>
        <v>2.2113533950482021E-2</v>
      </c>
      <c r="AE470" s="17">
        <f t="shared" si="530"/>
        <v>3.1267856589552272E-2</v>
      </c>
      <c r="AF470" s="17">
        <f t="shared" si="531"/>
        <v>2.2105893564865881E-2</v>
      </c>
      <c r="AG470" s="17">
        <f t="shared" si="532"/>
        <v>1.0419017773126611E-2</v>
      </c>
      <c r="AH470" s="17">
        <f t="shared" si="533"/>
        <v>5.4381310515819467E-3</v>
      </c>
      <c r="AI470" s="17">
        <f t="shared" si="534"/>
        <v>1.0919223338471389E-2</v>
      </c>
      <c r="AJ470" s="17">
        <f t="shared" si="535"/>
        <v>1.0962354270658354E-2</v>
      </c>
      <c r="AK470" s="17">
        <f t="shared" si="536"/>
        <v>7.3371037133516349E-3</v>
      </c>
      <c r="AL470" s="17">
        <f t="shared" si="537"/>
        <v>4.1826235312337833E-4</v>
      </c>
      <c r="AM470" s="17">
        <f t="shared" si="538"/>
        <v>8.8803529638345584E-3</v>
      </c>
      <c r="AN470" s="17">
        <f t="shared" si="539"/>
        <v>1.2556545849232385E-2</v>
      </c>
      <c r="AO470" s="17">
        <f t="shared" si="540"/>
        <v>8.8772847377788285E-3</v>
      </c>
      <c r="AP470" s="17">
        <f t="shared" si="541"/>
        <v>4.1840691573321789E-3</v>
      </c>
      <c r="AQ470" s="17">
        <f t="shared" si="542"/>
        <v>1.4790362619695589E-3</v>
      </c>
      <c r="AR470" s="17">
        <f t="shared" si="543"/>
        <v>1.5378699959655159E-3</v>
      </c>
      <c r="AS470" s="17">
        <f t="shared" si="544"/>
        <v>3.0878891648991585E-3</v>
      </c>
      <c r="AT470" s="17">
        <f t="shared" si="545"/>
        <v>3.1000863271005113E-3</v>
      </c>
      <c r="AU470" s="17">
        <f t="shared" si="546"/>
        <v>2.0748877787283718E-3</v>
      </c>
      <c r="AV470" s="17">
        <f t="shared" si="547"/>
        <v>1.0415417927271749E-3</v>
      </c>
      <c r="AW470" s="17">
        <f t="shared" si="548"/>
        <v>3.2985898199529317E-5</v>
      </c>
      <c r="AX470" s="17">
        <f t="shared" si="549"/>
        <v>2.971810119347237E-3</v>
      </c>
      <c r="AY470" s="17">
        <f t="shared" si="550"/>
        <v>4.2020480684456206E-3</v>
      </c>
      <c r="AZ470" s="17">
        <f t="shared" si="551"/>
        <v>2.9707833374976872E-3</v>
      </c>
      <c r="BA470" s="17">
        <f t="shared" si="552"/>
        <v>1.4001987435012147E-3</v>
      </c>
      <c r="BB470" s="17">
        <f t="shared" si="553"/>
        <v>4.9495948506811317E-4</v>
      </c>
      <c r="BC470" s="17">
        <f t="shared" si="554"/>
        <v>1.3997149647273867E-4</v>
      </c>
      <c r="BD470" s="17">
        <f t="shared" si="555"/>
        <v>3.6241680920307256E-4</v>
      </c>
      <c r="BE470" s="17">
        <f t="shared" si="556"/>
        <v>7.2769671119884928E-4</v>
      </c>
      <c r="BF470" s="17">
        <f t="shared" si="557"/>
        <v>7.3057111320808501E-4</v>
      </c>
      <c r="BG470" s="17">
        <f t="shared" si="558"/>
        <v>4.8897124607017112E-4</v>
      </c>
      <c r="BH470" s="17">
        <f t="shared" si="559"/>
        <v>2.454513412460743E-4</v>
      </c>
      <c r="BI470" s="17">
        <f t="shared" si="560"/>
        <v>9.8568349617598377E-5</v>
      </c>
      <c r="BJ470" s="18">
        <f t="shared" si="561"/>
        <v>0.50889105195483897</v>
      </c>
      <c r="BK470" s="18">
        <f t="shared" si="562"/>
        <v>0.2202083275040895</v>
      </c>
      <c r="BL470" s="18">
        <f t="shared" si="563"/>
        <v>0.25439994990024184</v>
      </c>
      <c r="BM470" s="18">
        <f t="shared" si="564"/>
        <v>0.65917391963844352</v>
      </c>
      <c r="BN470" s="18">
        <f t="shared" si="565"/>
        <v>0.33554036279846045</v>
      </c>
    </row>
    <row r="471" spans="1:66" x14ac:dyDescent="0.25">
      <c r="A471" t="s">
        <v>13</v>
      </c>
      <c r="B471" t="s">
        <v>51</v>
      </c>
      <c r="C471" t="s">
        <v>55</v>
      </c>
      <c r="D471" t="s">
        <v>496</v>
      </c>
      <c r="E471" s="14">
        <f>VLOOKUP(A471,home!$A$2:$E$405,3,FALSE)</f>
        <v>1.6256983240223499</v>
      </c>
      <c r="F471" s="14">
        <f>VLOOKUP(B471,home!$B$2:$E$405,3,FALSE)</f>
        <v>1.37</v>
      </c>
      <c r="G471" s="14">
        <f>VLOOKUP(C471,away!$B$2:$E$405,4,FALSE)</f>
        <v>1.29</v>
      </c>
      <c r="H471" s="14">
        <f>VLOOKUP(A471,away!$A$2:$E$405,3,FALSE)</f>
        <v>1.4636871508379901</v>
      </c>
      <c r="I471" s="14">
        <f>VLOOKUP(C471,away!$B$2:$E$405,3,FALSE)</f>
        <v>0.86</v>
      </c>
      <c r="J471" s="14">
        <f>VLOOKUP(B471,home!$B$2:$E$405,4,FALSE)</f>
        <v>0.91</v>
      </c>
      <c r="K471" s="16">
        <f t="shared" si="566"/>
        <v>2.8730966480446991</v>
      </c>
      <c r="L471" s="16">
        <f t="shared" si="567"/>
        <v>1.1454815642458109</v>
      </c>
      <c r="M471" s="17">
        <f t="shared" si="512"/>
        <v>1.7978508398788017E-2</v>
      </c>
      <c r="N471" s="17">
        <f t="shared" si="513"/>
        <v>5.1653992217401315E-2</v>
      </c>
      <c r="O471" s="17">
        <f t="shared" si="514"/>
        <v>2.0594049923450142E-2</v>
      </c>
      <c r="P471" s="17">
        <f t="shared" si="515"/>
        <v>5.916869580472979E-2</v>
      </c>
      <c r="Q471" s="17">
        <f t="shared" si="516"/>
        <v>7.4203455948971375E-2</v>
      </c>
      <c r="R471" s="17">
        <f t="shared" si="517"/>
        <v>1.1795052260234999E-2</v>
      </c>
      <c r="S471" s="17">
        <f t="shared" si="518"/>
        <v>4.8682216644133004E-2</v>
      </c>
      <c r="T471" s="17">
        <f t="shared" si="519"/>
        <v>8.4998690792872839E-2</v>
      </c>
      <c r="U471" s="17">
        <f t="shared" si="520"/>
        <v>3.3888325112393224E-2</v>
      </c>
      <c r="V471" s="17">
        <f t="shared" si="521"/>
        <v>1.7801892520311398E-2</v>
      </c>
      <c r="W471" s="17">
        <f t="shared" si="522"/>
        <v>7.1064566853440703E-2</v>
      </c>
      <c r="X471" s="17">
        <f t="shared" si="523"/>
        <v>8.1403151201730251E-2</v>
      </c>
      <c r="Y471" s="17">
        <f t="shared" si="524"/>
        <v>4.6622904486548121E-2</v>
      </c>
      <c r="Z471" s="17">
        <f t="shared" si="525"/>
        <v>4.5036716378050257E-3</v>
      </c>
      <c r="AA471" s="17">
        <f t="shared" si="526"/>
        <v>1.2939483886471597E-2</v>
      </c>
      <c r="AB471" s="17">
        <f t="shared" si="527"/>
        <v>1.8588193890824979E-2</v>
      </c>
      <c r="AC471" s="17">
        <f t="shared" si="528"/>
        <v>3.661714934572265E-3</v>
      </c>
      <c r="AD471" s="17">
        <f t="shared" si="529"/>
        <v>5.1043842205342235E-2</v>
      </c>
      <c r="AE471" s="17">
        <f t="shared" si="530"/>
        <v>5.8469780214491757E-2</v>
      </c>
      <c r="AF471" s="17">
        <f t="shared" si="531"/>
        <v>3.3488027650602402E-2</v>
      </c>
      <c r="AG471" s="17">
        <f t="shared" si="532"/>
        <v>1.2786639432239672E-2</v>
      </c>
      <c r="AH471" s="17">
        <f t="shared" si="533"/>
        <v>1.2897182081305981E-3</v>
      </c>
      <c r="AI471" s="17">
        <f t="shared" si="534"/>
        <v>3.7054850607022363E-3</v>
      </c>
      <c r="AJ471" s="17">
        <f t="shared" si="535"/>
        <v>5.3231083536416533E-3</v>
      </c>
      <c r="AK471" s="17">
        <f t="shared" si="536"/>
        <v>5.0979349226755229E-3</v>
      </c>
      <c r="AL471" s="17">
        <f t="shared" si="537"/>
        <v>4.8203976054420143E-4</v>
      </c>
      <c r="AM471" s="17">
        <f t="shared" si="538"/>
        <v>2.9330778388698239E-2</v>
      </c>
      <c r="AN471" s="17">
        <f t="shared" si="539"/>
        <v>3.3597865909233283E-2</v>
      </c>
      <c r="AO471" s="17">
        <f t="shared" si="540"/>
        <v>1.9242867998514775E-2</v>
      </c>
      <c r="AP471" s="17">
        <f t="shared" si="541"/>
        <v>7.3474501785047892E-3</v>
      </c>
      <c r="AQ471" s="17">
        <f t="shared" si="542"/>
        <v>2.104092180922956E-3</v>
      </c>
      <c r="AR471" s="17">
        <f t="shared" si="543"/>
        <v>2.9546968609714831E-4</v>
      </c>
      <c r="AS471" s="17">
        <f t="shared" si="544"/>
        <v>8.4891296472453599E-4</v>
      </c>
      <c r="AT471" s="17">
        <f t="shared" si="545"/>
        <v>1.2195044967158767E-3</v>
      </c>
      <c r="AU471" s="17">
        <f t="shared" si="546"/>
        <v>1.1679180939299409E-3</v>
      </c>
      <c r="AV471" s="17">
        <f t="shared" si="547"/>
        <v>8.3888539021521684E-4</v>
      </c>
      <c r="AW471" s="17">
        <f t="shared" si="548"/>
        <v>4.4067529168059764E-5</v>
      </c>
      <c r="AX471" s="17">
        <f t="shared" si="549"/>
        <v>1.4045026845518487E-2</v>
      </c>
      <c r="AY471" s="17">
        <f t="shared" si="550"/>
        <v>1.6088319320878921E-2</v>
      </c>
      <c r="AZ471" s="17">
        <f t="shared" si="551"/>
        <v>9.214436590883248E-3</v>
      </c>
      <c r="BA471" s="17">
        <f t="shared" si="552"/>
        <v>3.5183224132562608E-3</v>
      </c>
      <c r="BB471" s="17">
        <f t="shared" si="553"/>
        <v>1.007543365364469E-3</v>
      </c>
      <c r="BC471" s="17">
        <f t="shared" si="554"/>
        <v>2.3082447004063605E-4</v>
      </c>
      <c r="BD471" s="17">
        <f t="shared" si="555"/>
        <v>5.6409179702963456E-5</v>
      </c>
      <c r="BE471" s="17">
        <f t="shared" si="556"/>
        <v>1.6206902512353534E-4</v>
      </c>
      <c r="BF471" s="17">
        <f t="shared" si="557"/>
        <v>2.3281998641715086E-4</v>
      </c>
      <c r="BG471" s="17">
        <f t="shared" si="558"/>
        <v>2.2297144085764279E-4</v>
      </c>
      <c r="BH471" s="17">
        <f t="shared" si="559"/>
        <v>1.6015462483444764E-4</v>
      </c>
      <c r="BI471" s="17">
        <f t="shared" si="560"/>
        <v>9.2027943156141489E-5</v>
      </c>
      <c r="BJ471" s="18">
        <f t="shared" si="561"/>
        <v>0.70146257866545692</v>
      </c>
      <c r="BK471" s="18">
        <f t="shared" si="562"/>
        <v>0.16386338738395759</v>
      </c>
      <c r="BL471" s="18">
        <f t="shared" si="563"/>
        <v>0.11851849445029949</v>
      </c>
      <c r="BM471" s="18">
        <f t="shared" si="564"/>
        <v>0.73691012579223258</v>
      </c>
      <c r="BN471" s="18">
        <f t="shared" si="565"/>
        <v>0.23539375455357564</v>
      </c>
    </row>
    <row r="472" spans="1:66" x14ac:dyDescent="0.25">
      <c r="A472" t="s">
        <v>13</v>
      </c>
      <c r="B472" t="s">
        <v>15</v>
      </c>
      <c r="C472" t="s">
        <v>52</v>
      </c>
      <c r="D472" t="s">
        <v>496</v>
      </c>
      <c r="E472" s="14">
        <f>VLOOKUP(A472,home!$A$2:$E$405,3,FALSE)</f>
        <v>1.6256983240223499</v>
      </c>
      <c r="F472" s="14">
        <f>VLOOKUP(B472,home!$B$2:$E$405,3,FALSE)</f>
        <v>1.29</v>
      </c>
      <c r="G472" s="14">
        <f>VLOOKUP(C472,away!$B$2:$E$405,4,FALSE)</f>
        <v>1.44</v>
      </c>
      <c r="H472" s="14">
        <f>VLOOKUP(A472,away!$A$2:$E$405,3,FALSE)</f>
        <v>1.4636871508379901</v>
      </c>
      <c r="I472" s="14">
        <f>VLOOKUP(C472,away!$B$2:$E$405,3,FALSE)</f>
        <v>0.62</v>
      </c>
      <c r="J472" s="14">
        <f>VLOOKUP(B472,home!$B$2:$E$405,4,FALSE)</f>
        <v>0.89</v>
      </c>
      <c r="K472" s="16">
        <f t="shared" si="566"/>
        <v>3.0198972067039169</v>
      </c>
      <c r="L472" s="16">
        <f t="shared" si="567"/>
        <v>0.80766256983240292</v>
      </c>
      <c r="M472" s="17">
        <f t="shared" si="512"/>
        <v>2.1762656632925901E-2</v>
      </c>
      <c r="N472" s="17">
        <f t="shared" si="513"/>
        <v>6.5720985976229399E-2</v>
      </c>
      <c r="O472" s="17">
        <f t="shared" si="514"/>
        <v>1.7576883182529125E-2</v>
      </c>
      <c r="P472" s="17">
        <f t="shared" si="515"/>
        <v>5.3080380425480751E-2</v>
      </c>
      <c r="Q472" s="17">
        <f t="shared" si="516"/>
        <v>9.9235310985721276E-2</v>
      </c>
      <c r="R472" s="17">
        <f t="shared" si="517"/>
        <v>7.0980953204227079E-3</v>
      </c>
      <c r="S472" s="17">
        <f t="shared" si="518"/>
        <v>3.2366530815118547E-2</v>
      </c>
      <c r="T472" s="17">
        <f t="shared" si="519"/>
        <v>8.014864628884534E-2</v>
      </c>
      <c r="U472" s="17">
        <f t="shared" si="520"/>
        <v>2.143551823106268E-2</v>
      </c>
      <c r="V472" s="17">
        <f t="shared" si="521"/>
        <v>8.7715382143814212E-3</v>
      </c>
      <c r="W472" s="17">
        <f t="shared" si="522"/>
        <v>9.9893479484058023E-2</v>
      </c>
      <c r="X472" s="17">
        <f t="shared" si="523"/>
        <v>8.0680224349594737E-2</v>
      </c>
      <c r="Y472" s="17">
        <f t="shared" si="524"/>
        <v>3.2581198666424241E-2</v>
      </c>
      <c r="Z472" s="17">
        <f t="shared" si="525"/>
        <v>1.9109553024693195E-3</v>
      </c>
      <c r="AA472" s="17">
        <f t="shared" si="526"/>
        <v>5.7708885800631365E-3</v>
      </c>
      <c r="AB472" s="17">
        <f t="shared" si="527"/>
        <v>8.7137451515661036E-3</v>
      </c>
      <c r="AC472" s="17">
        <f t="shared" si="528"/>
        <v>1.3371431197179233E-3</v>
      </c>
      <c r="AD472" s="17">
        <f t="shared" si="529"/>
        <v>7.5417009915460465E-2</v>
      </c>
      <c r="AE472" s="17">
        <f t="shared" si="530"/>
        <v>6.0911496037396623E-2</v>
      </c>
      <c r="AF472" s="17">
        <f t="shared" si="531"/>
        <v>2.4597967710949988E-2</v>
      </c>
      <c r="AG472" s="17">
        <f t="shared" si="532"/>
        <v>6.6222859380267798E-3</v>
      </c>
      <c r="AH472" s="17">
        <f t="shared" si="533"/>
        <v>3.8585176760680677E-4</v>
      </c>
      <c r="AI472" s="17">
        <f t="shared" si="534"/>
        <v>1.1652326751975647E-3</v>
      </c>
      <c r="AJ472" s="17">
        <f t="shared" si="535"/>
        <v>1.7594414504946297E-3</v>
      </c>
      <c r="AK472" s="17">
        <f t="shared" si="536"/>
        <v>1.7711107739026063E-3</v>
      </c>
      <c r="AL472" s="17">
        <f t="shared" si="537"/>
        <v>1.3045478164749056E-4</v>
      </c>
      <c r="AM472" s="17">
        <f t="shared" si="538"/>
        <v>4.555032351633212E-2</v>
      </c>
      <c r="AN472" s="17">
        <f t="shared" si="539"/>
        <v>3.6789291347898143E-2</v>
      </c>
      <c r="AO472" s="17">
        <f t="shared" si="540"/>
        <v>1.4856666796178197E-2</v>
      </c>
      <c r="AP472" s="17">
        <f t="shared" si="541"/>
        <v>3.9997245612483391E-3</v>
      </c>
      <c r="AQ472" s="17">
        <f t="shared" si="542"/>
        <v>8.076069544399033E-4</v>
      </c>
      <c r="AR472" s="17">
        <f t="shared" si="543"/>
        <v>6.2327606039937758E-5</v>
      </c>
      <c r="AS472" s="17">
        <f t="shared" si="544"/>
        <v>1.8822296338055021E-4</v>
      </c>
      <c r="AT472" s="17">
        <f t="shared" si="545"/>
        <v>2.8420700067522872E-4</v>
      </c>
      <c r="AU472" s="17">
        <f t="shared" si="546"/>
        <v>2.8609197582160704E-4</v>
      </c>
      <c r="AV472" s="17">
        <f t="shared" si="547"/>
        <v>2.1599208966101893E-4</v>
      </c>
      <c r="AW472" s="17">
        <f t="shared" si="548"/>
        <v>8.8385214112539718E-6</v>
      </c>
      <c r="AX472" s="17">
        <f t="shared" si="549"/>
        <v>2.2926215791905177E-2</v>
      </c>
      <c r="AY472" s="17">
        <f t="shared" si="550"/>
        <v>1.8516646363022356E-2</v>
      </c>
      <c r="AZ472" s="17">
        <f t="shared" si="551"/>
        <v>7.4776010931182262E-3</v>
      </c>
      <c r="BA472" s="17">
        <f t="shared" si="552"/>
        <v>2.0131261716831508E-3</v>
      </c>
      <c r="BB472" s="17">
        <f t="shared" si="553"/>
        <v>4.0648166430462014E-4</v>
      </c>
      <c r="BC472" s="17">
        <f t="shared" si="554"/>
        <v>6.5660005116404348E-5</v>
      </c>
      <c r="BD472" s="17">
        <f t="shared" si="555"/>
        <v>8.3899457442862843E-6</v>
      </c>
      <c r="BE472" s="17">
        <f t="shared" si="556"/>
        <v>2.5336773717567563E-5</v>
      </c>
      <c r="BF472" s="17">
        <f t="shared" si="557"/>
        <v>3.8257226088285771E-5</v>
      </c>
      <c r="BG472" s="17">
        <f t="shared" si="558"/>
        <v>3.8510963400084794E-5</v>
      </c>
      <c r="BH472" s="17">
        <f t="shared" si="559"/>
        <v>2.9074787699848212E-5</v>
      </c>
      <c r="BI472" s="17">
        <f t="shared" si="560"/>
        <v>1.7560574032056197E-5</v>
      </c>
      <c r="BJ472" s="18">
        <f t="shared" si="561"/>
        <v>0.77921794961795343</v>
      </c>
      <c r="BK472" s="18">
        <f t="shared" si="562"/>
        <v>0.1359653503522944</v>
      </c>
      <c r="BL472" s="18">
        <f t="shared" si="563"/>
        <v>6.6870739039105828E-2</v>
      </c>
      <c r="BM472" s="18">
        <f t="shared" si="564"/>
        <v>0.70098287394690273</v>
      </c>
      <c r="BN472" s="18">
        <f t="shared" si="565"/>
        <v>0.26447431252330916</v>
      </c>
    </row>
    <row r="473" spans="1:66" x14ac:dyDescent="0.25">
      <c r="A473" t="s">
        <v>13</v>
      </c>
      <c r="B473" t="s">
        <v>61</v>
      </c>
      <c r="C473" t="s">
        <v>54</v>
      </c>
      <c r="D473" t="s">
        <v>496</v>
      </c>
      <c r="E473" s="14">
        <f>VLOOKUP(A473,home!$A$2:$E$405,3,FALSE)</f>
        <v>1.6256983240223499</v>
      </c>
      <c r="F473" s="14">
        <f>VLOOKUP(B473,home!$B$2:$E$405,3,FALSE)</f>
        <v>0.89</v>
      </c>
      <c r="G473" s="14">
        <f>VLOOKUP(C473,away!$B$2:$E$405,4,FALSE)</f>
        <v>0.98</v>
      </c>
      <c r="H473" s="14">
        <f>VLOOKUP(A473,away!$A$2:$E$405,3,FALSE)</f>
        <v>1.4636871508379901</v>
      </c>
      <c r="I473" s="14">
        <f>VLOOKUP(C473,away!$B$2:$E$405,3,FALSE)</f>
        <v>0.86</v>
      </c>
      <c r="J473" s="14">
        <f>VLOOKUP(B473,home!$B$2:$E$405,4,FALSE)</f>
        <v>1.1399999999999999</v>
      </c>
      <c r="K473" s="16">
        <f t="shared" si="566"/>
        <v>1.4179340782122938</v>
      </c>
      <c r="L473" s="16">
        <f t="shared" si="567"/>
        <v>1.4349988826815652</v>
      </c>
      <c r="M473" s="17">
        <f t="shared" si="512"/>
        <v>5.7674914296655153E-2</v>
      </c>
      <c r="N473" s="17">
        <f t="shared" si="513"/>
        <v>8.177922643920077E-2</v>
      </c>
      <c r="O473" s="17">
        <f t="shared" si="514"/>
        <v>8.2763437574455159E-2</v>
      </c>
      <c r="P473" s="17">
        <f t="shared" si="515"/>
        <v>0.11735309856681581</v>
      </c>
      <c r="Q473" s="17">
        <f t="shared" si="516"/>
        <v>5.7978776028991298E-2</v>
      </c>
      <c r="R473" s="17">
        <f t="shared" si="517"/>
        <v>5.9382720223114326E-2</v>
      </c>
      <c r="S473" s="17">
        <f t="shared" si="518"/>
        <v>5.9695579573802164E-2</v>
      </c>
      <c r="T473" s="17">
        <f t="shared" si="519"/>
        <v>8.3199478820847217E-2</v>
      </c>
      <c r="U473" s="17">
        <f t="shared" si="520"/>
        <v>8.4200782661300155E-2</v>
      </c>
      <c r="V473" s="17">
        <f t="shared" si="521"/>
        <v>1.349606828233175E-2</v>
      </c>
      <c r="W473" s="17">
        <f t="shared" si="522"/>
        <v>2.7403360781514941E-2</v>
      </c>
      <c r="X473" s="17">
        <f t="shared" si="523"/>
        <v>3.9323792103193755E-2</v>
      </c>
      <c r="Y473" s="17">
        <f t="shared" si="524"/>
        <v>2.8214798865442606E-2</v>
      </c>
      <c r="Z473" s="17">
        <f t="shared" si="525"/>
        <v>2.8404712390253693E-2</v>
      </c>
      <c r="AA473" s="17">
        <f t="shared" si="526"/>
        <v>4.0276009679959694E-2</v>
      </c>
      <c r="AB473" s="17">
        <f t="shared" si="527"/>
        <v>2.8554363329811538E-2</v>
      </c>
      <c r="AC473" s="17">
        <f t="shared" si="528"/>
        <v>1.7163066589645595E-3</v>
      </c>
      <c r="AD473" s="17">
        <f t="shared" si="529"/>
        <v>9.7140397774140731E-3</v>
      </c>
      <c r="AE473" s="17">
        <f t="shared" si="530"/>
        <v>1.3939636226913472E-2</v>
      </c>
      <c r="AF473" s="17">
        <f t="shared" si="531"/>
        <v>1.0001681205304154E-2</v>
      </c>
      <c r="AG473" s="17">
        <f t="shared" si="532"/>
        <v>4.7841337848495589E-3</v>
      </c>
      <c r="AH473" s="17">
        <f t="shared" si="533"/>
        <v>1.0190182635726306E-2</v>
      </c>
      <c r="AI473" s="17">
        <f t="shared" si="534"/>
        <v>1.4449007222403502E-2</v>
      </c>
      <c r="AJ473" s="17">
        <f t="shared" si="535"/>
        <v>1.0243869868490742E-2</v>
      </c>
      <c r="AK473" s="17">
        <f t="shared" si="536"/>
        <v>4.8417107264350379E-3</v>
      </c>
      <c r="AL473" s="17">
        <f t="shared" si="537"/>
        <v>1.3968908803877066E-4</v>
      </c>
      <c r="AM473" s="17">
        <f t="shared" si="538"/>
        <v>2.7547736075010376E-3</v>
      </c>
      <c r="AN473" s="17">
        <f t="shared" si="539"/>
        <v>3.9530970488046531E-3</v>
      </c>
      <c r="AO473" s="17">
        <f t="shared" si="540"/>
        <v>2.8363449240832355E-3</v>
      </c>
      <c r="AP473" s="17">
        <f t="shared" si="541"/>
        <v>1.3567172656529913E-3</v>
      </c>
      <c r="AQ473" s="17">
        <f t="shared" si="542"/>
        <v>4.8672194008170716E-4</v>
      </c>
      <c r="AR473" s="17">
        <f t="shared" si="543"/>
        <v>2.9245801393176659E-3</v>
      </c>
      <c r="AS473" s="17">
        <f t="shared" si="544"/>
        <v>4.1468618440013765E-3</v>
      </c>
      <c r="AT473" s="17">
        <f t="shared" si="545"/>
        <v>2.9399883631239126E-3</v>
      </c>
      <c r="AU473" s="17">
        <f t="shared" si="546"/>
        <v>1.3895698965403253E-3</v>
      </c>
      <c r="AV473" s="17">
        <f t="shared" si="547"/>
        <v>4.9257962759061439E-4</v>
      </c>
      <c r="AW473" s="17">
        <f t="shared" si="548"/>
        <v>7.8952808730885234E-6</v>
      </c>
      <c r="AX473" s="17">
        <f t="shared" si="549"/>
        <v>6.510145626392555E-4</v>
      </c>
      <c r="AY473" s="17">
        <f t="shared" si="550"/>
        <v>9.3420516999675931E-4</v>
      </c>
      <c r="AZ473" s="17">
        <f t="shared" si="551"/>
        <v>6.7029168757034576E-4</v>
      </c>
      <c r="BA473" s="17">
        <f t="shared" si="552"/>
        <v>3.2062260757806247E-4</v>
      </c>
      <c r="BB473" s="17">
        <f t="shared" si="553"/>
        <v>1.1502327090924228E-4</v>
      </c>
      <c r="BC473" s="17">
        <f t="shared" si="554"/>
        <v>3.3011653047428322E-5</v>
      </c>
      <c r="BD473" s="17">
        <f t="shared" si="555"/>
        <v>6.9946153870559149E-4</v>
      </c>
      <c r="BE473" s="17">
        <f t="shared" si="556"/>
        <v>9.9179035212946555E-4</v>
      </c>
      <c r="BF473" s="17">
        <f t="shared" si="557"/>
        <v>7.0314666936327009E-4</v>
      </c>
      <c r="BG473" s="17">
        <f t="shared" si="558"/>
        <v>3.3233854149055097E-4</v>
      </c>
      <c r="BH473" s="17">
        <f t="shared" si="559"/>
        <v>1.1780853587070558E-4</v>
      </c>
      <c r="BI473" s="17">
        <f t="shared" si="560"/>
        <v>3.3408947543073792E-5</v>
      </c>
      <c r="BJ473" s="18">
        <f t="shared" si="561"/>
        <v>0.37045074777153647</v>
      </c>
      <c r="BK473" s="18">
        <f t="shared" si="562"/>
        <v>0.25100986163660499</v>
      </c>
      <c r="BL473" s="18">
        <f t="shared" si="563"/>
        <v>0.34967361837737299</v>
      </c>
      <c r="BM473" s="18">
        <f t="shared" si="564"/>
        <v>0.54168045715741209</v>
      </c>
      <c r="BN473" s="18">
        <f t="shared" si="565"/>
        <v>0.45693217312923251</v>
      </c>
    </row>
    <row r="474" spans="1:66" x14ac:dyDescent="0.25">
      <c r="A474" t="s">
        <v>13</v>
      </c>
      <c r="B474" t="s">
        <v>57</v>
      </c>
      <c r="C474" t="s">
        <v>249</v>
      </c>
      <c r="D474" t="s">
        <v>496</v>
      </c>
      <c r="E474" s="14">
        <f>VLOOKUP(A474,home!$A$2:$E$405,3,FALSE)</f>
        <v>1.6256983240223499</v>
      </c>
      <c r="F474" s="14">
        <f>VLOOKUP(B474,home!$B$2:$E$405,3,FALSE)</f>
        <v>0.62</v>
      </c>
      <c r="G474" s="14">
        <f>VLOOKUP(C474,away!$B$2:$E$405,4,FALSE)</f>
        <v>1.1599999999999999</v>
      </c>
      <c r="H474" s="14">
        <f>VLOOKUP(A474,away!$A$2:$E$405,3,FALSE)</f>
        <v>1.4636871508379901</v>
      </c>
      <c r="I474" s="14">
        <f>VLOOKUP(C474,away!$B$2:$E$405,3,FALSE)</f>
        <v>0.75</v>
      </c>
      <c r="J474" s="14">
        <f>VLOOKUP(B474,home!$B$2:$E$405,4,FALSE)</f>
        <v>0.99</v>
      </c>
      <c r="K474" s="16">
        <f t="shared" si="566"/>
        <v>1.169202234636874</v>
      </c>
      <c r="L474" s="16">
        <f t="shared" si="567"/>
        <v>1.0867877094972076</v>
      </c>
      <c r="M474" s="17">
        <f t="shared" si="512"/>
        <v>0.10476977615737208</v>
      </c>
      <c r="N474" s="17">
        <f t="shared" si="513"/>
        <v>0.12249705640560452</v>
      </c>
      <c r="O474" s="17">
        <f t="shared" si="514"/>
        <v>0.11386250505460555</v>
      </c>
      <c r="P474" s="17">
        <f t="shared" si="515"/>
        <v>0.13312829535119716</v>
      </c>
      <c r="Q474" s="17">
        <f t="shared" si="516"/>
        <v>7.1611916042936E-2</v>
      </c>
      <c r="R474" s="17">
        <f t="shared" si="517"/>
        <v>6.1872185532954489E-2</v>
      </c>
      <c r="S474" s="17">
        <f t="shared" si="518"/>
        <v>4.2290686477400918E-2</v>
      </c>
      <c r="T474" s="17">
        <f t="shared" si="519"/>
        <v>7.7826950209008747E-2</v>
      </c>
      <c r="U474" s="17">
        <f t="shared" si="520"/>
        <v>7.2341097586997652E-2</v>
      </c>
      <c r="V474" s="17">
        <f t="shared" si="521"/>
        <v>5.9708557674023784E-3</v>
      </c>
      <c r="W474" s="17">
        <f t="shared" si="522"/>
        <v>2.7909604088009663E-2</v>
      </c>
      <c r="X474" s="17">
        <f t="shared" si="523"/>
        <v>3.0331814699781922E-2</v>
      </c>
      <c r="Y474" s="17">
        <f t="shared" si="524"/>
        <v>1.6482121711234862E-2</v>
      </c>
      <c r="Z474" s="17">
        <f t="shared" si="525"/>
        <v>2.2413976932315297E-2</v>
      </c>
      <c r="AA474" s="17">
        <f t="shared" si="526"/>
        <v>2.6206471916362391E-2</v>
      </c>
      <c r="AB474" s="17">
        <f t="shared" si="527"/>
        <v>1.5320332763279694E-2</v>
      </c>
      <c r="AC474" s="17">
        <f t="shared" si="528"/>
        <v>4.741884296551319E-4</v>
      </c>
      <c r="AD474" s="17">
        <f t="shared" si="529"/>
        <v>8.1579928668828374E-3</v>
      </c>
      <c r="AE474" s="17">
        <f t="shared" si="530"/>
        <v>8.8660063818941561E-3</v>
      </c>
      <c r="AF474" s="17">
        <f t="shared" si="531"/>
        <v>4.8177333840831874E-3</v>
      </c>
      <c r="AG474" s="17">
        <f t="shared" si="532"/>
        <v>1.7452844764853329E-3</v>
      </c>
      <c r="AH474" s="17">
        <f t="shared" si="533"/>
        <v>6.0898086627485457E-3</v>
      </c>
      <c r="AI474" s="17">
        <f t="shared" si="534"/>
        <v>7.1202178969965932E-3</v>
      </c>
      <c r="AJ474" s="17">
        <f t="shared" si="535"/>
        <v>4.1624873381349405E-3</v>
      </c>
      <c r="AK474" s="17">
        <f t="shared" si="536"/>
        <v>1.6222631657983552E-3</v>
      </c>
      <c r="AL474" s="17">
        <f t="shared" si="537"/>
        <v>2.4101568078345779E-5</v>
      </c>
      <c r="AM474" s="17">
        <f t="shared" si="538"/>
        <v>1.9076686980222179E-3</v>
      </c>
      <c r="AN474" s="17">
        <f t="shared" si="539"/>
        <v>2.0732308948030864E-3</v>
      </c>
      <c r="AO474" s="17">
        <f t="shared" si="540"/>
        <v>1.1265809277109461E-3</v>
      </c>
      <c r="AP474" s="17">
        <f t="shared" si="541"/>
        <v>4.0811810199673952E-4</v>
      </c>
      <c r="AQ474" s="17">
        <f t="shared" si="542"/>
        <v>1.1088443431834605E-4</v>
      </c>
      <c r="AR474" s="17">
        <f t="shared" si="543"/>
        <v>1.3236658415729495E-3</v>
      </c>
      <c r="AS474" s="17">
        <f t="shared" si="544"/>
        <v>1.547633059879591E-3</v>
      </c>
      <c r="AT474" s="17">
        <f t="shared" si="545"/>
        <v>9.0474801600456034E-4</v>
      </c>
      <c r="AU474" s="17">
        <f t="shared" si="546"/>
        <v>3.5261113403193677E-4</v>
      </c>
      <c r="AV474" s="17">
        <f t="shared" si="547"/>
        <v>1.0306843146699574E-4</v>
      </c>
      <c r="AW474" s="17">
        <f t="shared" si="548"/>
        <v>8.5070141176906653E-7</v>
      </c>
      <c r="AX474" s="17">
        <f t="shared" si="549"/>
        <v>3.7174175077906514E-4</v>
      </c>
      <c r="AY474" s="17">
        <f t="shared" si="550"/>
        <v>4.0400436585366194E-4</v>
      </c>
      <c r="AZ474" s="17">
        <f t="shared" si="551"/>
        <v>2.1953348969648657E-4</v>
      </c>
      <c r="BA474" s="17">
        <f t="shared" si="552"/>
        <v>7.9528766141724499E-5</v>
      </c>
      <c r="BB474" s="17">
        <f t="shared" si="553"/>
        <v>2.1607721398575955E-5</v>
      </c>
      <c r="BC474" s="17">
        <f t="shared" si="554"/>
        <v>4.6966012092424341E-6</v>
      </c>
      <c r="BD474" s="17">
        <f t="shared" si="555"/>
        <v>2.3975729468379316E-4</v>
      </c>
      <c r="BE474" s="17">
        <f t="shared" si="556"/>
        <v>2.8032476471478247E-4</v>
      </c>
      <c r="BF474" s="17">
        <f t="shared" si="557"/>
        <v>1.6387817066428981E-4</v>
      </c>
      <c r="BG474" s="17">
        <f t="shared" si="558"/>
        <v>6.3868907782963551E-5</v>
      </c>
      <c r="BH474" s="17">
        <f t="shared" si="559"/>
        <v>1.8668917425914366E-5</v>
      </c>
      <c r="BI474" s="17">
        <f t="shared" si="560"/>
        <v>4.3655479945260695E-6</v>
      </c>
      <c r="BJ474" s="18">
        <f t="shared" si="561"/>
        <v>0.37697407601785138</v>
      </c>
      <c r="BK474" s="18">
        <f t="shared" si="562"/>
        <v>0.28706190811695964</v>
      </c>
      <c r="BL474" s="18">
        <f t="shared" si="563"/>
        <v>0.31359996000410051</v>
      </c>
      <c r="BM474" s="18">
        <f t="shared" si="564"/>
        <v>0.39190503286211514</v>
      </c>
      <c r="BN474" s="18">
        <f t="shared" si="565"/>
        <v>0.60774173454466984</v>
      </c>
    </row>
    <row r="475" spans="1:66" x14ac:dyDescent="0.25">
      <c r="A475" t="s">
        <v>13</v>
      </c>
      <c r="B475" t="s">
        <v>14</v>
      </c>
      <c r="C475" t="s">
        <v>251</v>
      </c>
      <c r="D475" t="s">
        <v>496</v>
      </c>
      <c r="E475" s="14">
        <f>VLOOKUP(A475,home!$A$2:$E$405,3,FALSE)</f>
        <v>1.6256983240223499</v>
      </c>
      <c r="F475" s="14">
        <f>VLOOKUP(B475,home!$B$2:$E$405,3,FALSE)</f>
        <v>1.29</v>
      </c>
      <c r="G475" s="14">
        <f>VLOOKUP(C475,away!$B$2:$E$405,4,FALSE)</f>
        <v>2.0499999999999998</v>
      </c>
      <c r="H475" s="14">
        <f>VLOOKUP(A475,away!$A$2:$E$405,3,FALSE)</f>
        <v>1.4636871508379901</v>
      </c>
      <c r="I475" s="14">
        <f>VLOOKUP(C475,away!$B$2:$E$405,3,FALSE)</f>
        <v>0.48</v>
      </c>
      <c r="J475" s="14">
        <f>VLOOKUP(B475,home!$B$2:$E$405,4,FALSE)</f>
        <v>0.82</v>
      </c>
      <c r="K475" s="16">
        <f t="shared" si="566"/>
        <v>4.2991592178771034</v>
      </c>
      <c r="L475" s="16">
        <f t="shared" si="567"/>
        <v>0.57610726256983291</v>
      </c>
      <c r="M475" s="17">
        <f t="shared" si="512"/>
        <v>7.6330598866070423E-3</v>
      </c>
      <c r="N475" s="17">
        <f t="shared" si="513"/>
        <v>3.2815739772114626E-2</v>
      </c>
      <c r="O475" s="17">
        <f t="shared" si="514"/>
        <v>4.3974612363047822E-3</v>
      </c>
      <c r="P475" s="17">
        <f t="shared" si="515"/>
        <v>1.890538600931695E-2</v>
      </c>
      <c r="Q475" s="17">
        <f t="shared" si="516"/>
        <v>7.0540045066371446E-2</v>
      </c>
      <c r="R475" s="17">
        <f t="shared" si="517"/>
        <v>1.2667046775522504E-3</v>
      </c>
      <c r="S475" s="17">
        <f t="shared" si="518"/>
        <v>1.1706105594310694E-2</v>
      </c>
      <c r="T475" s="17">
        <f t="shared" si="519"/>
        <v>4.0638632264739898E-2</v>
      </c>
      <c r="U475" s="17">
        <f t="shared" si="520"/>
        <v>5.4457650908268018E-3</v>
      </c>
      <c r="V475" s="17">
        <f t="shared" si="521"/>
        <v>3.2214901467202024E-3</v>
      </c>
      <c r="W475" s="17">
        <f t="shared" si="522"/>
        <v>0.10108762832551901</v>
      </c>
      <c r="X475" s="17">
        <f t="shared" si="523"/>
        <v>5.823731683429146E-2</v>
      </c>
      <c r="Y475" s="17">
        <f t="shared" si="524"/>
        <v>1.6775470590407848E-2</v>
      </c>
      <c r="Z475" s="17">
        <f t="shared" si="525"/>
        <v>2.4325258808967668E-4</v>
      </c>
      <c r="AA475" s="17">
        <f t="shared" si="526"/>
        <v>1.0457816063581958E-3</v>
      </c>
      <c r="AB475" s="17">
        <f t="shared" si="527"/>
        <v>2.2479908164305812E-3</v>
      </c>
      <c r="AC475" s="17">
        <f t="shared" si="528"/>
        <v>4.9868201328914102E-4</v>
      </c>
      <c r="AD475" s="17">
        <f t="shared" si="529"/>
        <v>0.10864795228224743</v>
      </c>
      <c r="AE475" s="17">
        <f t="shared" si="530"/>
        <v>6.2592874373143398E-2</v>
      </c>
      <c r="AF475" s="17">
        <f t="shared" si="531"/>
        <v>1.8030104755744542E-2</v>
      </c>
      <c r="AG475" s="17">
        <f t="shared" si="532"/>
        <v>3.4624247648931054E-3</v>
      </c>
      <c r="AH475" s="17">
        <f t="shared" si="533"/>
        <v>3.5034895659342689E-5</v>
      </c>
      <c r="AI475" s="17">
        <f t="shared" si="534"/>
        <v>1.5062059462122568E-4</v>
      </c>
      <c r="AJ475" s="17">
        <f t="shared" si="535"/>
        <v>3.2377095888398645E-4</v>
      </c>
      <c r="AK475" s="17">
        <f t="shared" si="536"/>
        <v>4.6398096745566621E-4</v>
      </c>
      <c r="AL475" s="17">
        <f t="shared" si="537"/>
        <v>4.9404962608384601E-5</v>
      </c>
      <c r="AM475" s="17">
        <f t="shared" si="538"/>
        <v>9.3418969111539116E-2</v>
      </c>
      <c r="AN475" s="17">
        <f t="shared" si="539"/>
        <v>5.3819346566944579E-2</v>
      </c>
      <c r="AO475" s="17">
        <f t="shared" si="540"/>
        <v>1.5502858211989785E-2</v>
      </c>
      <c r="AP475" s="17">
        <f t="shared" si="541"/>
        <v>2.9771030688392308E-3</v>
      </c>
      <c r="AQ475" s="17">
        <f t="shared" si="542"/>
        <v>4.2878267484430446E-4</v>
      </c>
      <c r="AR475" s="17">
        <f t="shared" si="543"/>
        <v>4.0367715665447282E-6</v>
      </c>
      <c r="AS475" s="17">
        <f t="shared" si="544"/>
        <v>1.7354723690774963E-5</v>
      </c>
      <c r="AT475" s="17">
        <f t="shared" si="545"/>
        <v>3.7305360164452667E-5</v>
      </c>
      <c r="AU475" s="17">
        <f t="shared" si="546"/>
        <v>5.3460561009077321E-5</v>
      </c>
      <c r="AV475" s="17">
        <f t="shared" si="547"/>
        <v>5.7458865913764016E-5</v>
      </c>
      <c r="AW475" s="17">
        <f t="shared" si="548"/>
        <v>3.3990296550746889E-6</v>
      </c>
      <c r="AX475" s="17">
        <f t="shared" si="549"/>
        <v>6.6937170363408335E-2</v>
      </c>
      <c r="AY475" s="17">
        <f t="shared" si="550"/>
        <v>3.8562989982233724E-2</v>
      </c>
      <c r="AZ475" s="17">
        <f t="shared" si="551"/>
        <v>1.1108209297586279E-2</v>
      </c>
      <c r="BA475" s="17">
        <f t="shared" si="552"/>
        <v>2.1331733501617333E-3</v>
      </c>
      <c r="BB475" s="17">
        <f t="shared" si="553"/>
        <v>3.072341648371489E-4</v>
      </c>
      <c r="BC475" s="17">
        <f t="shared" si="554"/>
        <v>3.5399966734451738E-5</v>
      </c>
      <c r="BD475" s="17">
        <f t="shared" si="555"/>
        <v>3.8760223613696985E-7</v>
      </c>
      <c r="BE475" s="17">
        <f t="shared" si="556"/>
        <v>1.6663637263580317E-6</v>
      </c>
      <c r="BF475" s="17">
        <f t="shared" si="557"/>
        <v>3.5819814872540858E-6</v>
      </c>
      <c r="BG475" s="17">
        <f t="shared" si="558"/>
        <v>5.1331695763978463E-6</v>
      </c>
      <c r="BH475" s="17">
        <f t="shared" si="559"/>
        <v>5.5170783253242774E-6</v>
      </c>
      <c r="BI475" s="17">
        <f t="shared" si="560"/>
        <v>4.7437596276135665E-6</v>
      </c>
      <c r="BJ475" s="18">
        <f t="shared" si="561"/>
        <v>0.79805942578859135</v>
      </c>
      <c r="BK475" s="18">
        <f t="shared" si="562"/>
        <v>8.0577118595086136E-2</v>
      </c>
      <c r="BL475" s="18">
        <f t="shared" si="563"/>
        <v>1.556775708141653E-2</v>
      </c>
      <c r="BM475" s="18">
        <f t="shared" si="564"/>
        <v>0.72032956645233781</v>
      </c>
      <c r="BN475" s="18">
        <f t="shared" si="565"/>
        <v>0.13555839664826708</v>
      </c>
    </row>
    <row r="476" spans="1:66" x14ac:dyDescent="0.25">
      <c r="A476" t="s">
        <v>16</v>
      </c>
      <c r="B476" t="s">
        <v>322</v>
      </c>
      <c r="C476" t="s">
        <v>17</v>
      </c>
      <c r="D476" t="s">
        <v>496</v>
      </c>
      <c r="E476" s="14">
        <f>VLOOKUP(A476,home!$A$2:$E$405,3,FALSE)</f>
        <v>1.6145251396647999</v>
      </c>
      <c r="F476" s="14">
        <f>VLOOKUP(B476,home!$B$2:$E$405,3,FALSE)</f>
        <v>1.61</v>
      </c>
      <c r="G476" s="14">
        <f>VLOOKUP(C476,away!$B$2:$E$405,4,FALSE)</f>
        <v>0.74</v>
      </c>
      <c r="H476" s="14">
        <f>VLOOKUP(A476,away!$A$2:$E$405,3,FALSE)</f>
        <v>1.3296089385474901</v>
      </c>
      <c r="I476" s="14">
        <f>VLOOKUP(C476,away!$B$2:$E$405,3,FALSE)</f>
        <v>1.42</v>
      </c>
      <c r="J476" s="14">
        <f>VLOOKUP(B476,home!$B$2:$E$405,4,FALSE)</f>
        <v>0.75</v>
      </c>
      <c r="K476" s="16">
        <f t="shared" si="566"/>
        <v>1.9235452513966429</v>
      </c>
      <c r="L476" s="16">
        <f t="shared" si="567"/>
        <v>1.4160335195530769</v>
      </c>
      <c r="M476" s="17">
        <f t="shared" si="512"/>
        <v>3.545188794194503E-2</v>
      </c>
      <c r="N476" s="17">
        <f t="shared" si="513"/>
        <v>6.8193310703774268E-2</v>
      </c>
      <c r="O476" s="17">
        <f t="shared" si="514"/>
        <v>5.020106165723371E-2</v>
      </c>
      <c r="P476" s="17">
        <f t="shared" si="515"/>
        <v>9.6564013765841977E-2</v>
      </c>
      <c r="Q476" s="17">
        <f t="shared" si="516"/>
        <v>6.5586459490630439E-2</v>
      </c>
      <c r="R476" s="17">
        <f t="shared" si="517"/>
        <v>3.5543193011896845E-2</v>
      </c>
      <c r="S476" s="17">
        <f t="shared" si="518"/>
        <v>6.5755375072262937E-2</v>
      </c>
      <c r="T476" s="17">
        <f t="shared" si="519"/>
        <v>9.2872625067542708E-2</v>
      </c>
      <c r="U476" s="17">
        <f t="shared" si="520"/>
        <v>6.8368940137508522E-2</v>
      </c>
      <c r="V476" s="17">
        <f t="shared" si="521"/>
        <v>1.9900532218180757E-2</v>
      </c>
      <c r="W476" s="17">
        <f t="shared" si="522"/>
        <v>4.2052840903040158E-2</v>
      </c>
      <c r="X476" s="17">
        <f t="shared" si="523"/>
        <v>5.9548232311137539E-2</v>
      </c>
      <c r="Y476" s="17">
        <f t="shared" si="524"/>
        <v>4.2161146491352185E-2</v>
      </c>
      <c r="Z476" s="17">
        <f t="shared" si="525"/>
        <v>1.6776784232263531E-2</v>
      </c>
      <c r="AA476" s="17">
        <f t="shared" si="526"/>
        <v>3.2270903643676588E-2</v>
      </c>
      <c r="AB476" s="17">
        <f t="shared" si="527"/>
        <v>3.1037271731036365E-2</v>
      </c>
      <c r="AC476" s="17">
        <f t="shared" si="528"/>
        <v>3.3878225156352576E-3</v>
      </c>
      <c r="AD476" s="17">
        <f t="shared" si="529"/>
        <v>2.022263560669536E-2</v>
      </c>
      <c r="AE476" s="17">
        <f t="shared" si="530"/>
        <v>2.86359298727882E-2</v>
      </c>
      <c r="AF476" s="17">
        <f t="shared" si="531"/>
        <v>2.027471828171969E-2</v>
      </c>
      <c r="AG476" s="17">
        <f t="shared" si="532"/>
        <v>9.5698935621368782E-3</v>
      </c>
      <c r="AH476" s="17">
        <f t="shared" si="533"/>
        <v>5.93912220579868E-3</v>
      </c>
      <c r="AI476" s="17">
        <f t="shared" si="534"/>
        <v>1.1424170316428407E-2</v>
      </c>
      <c r="AJ476" s="17">
        <f t="shared" si="535"/>
        <v>1.0987454281656173E-2</v>
      </c>
      <c r="AK476" s="17">
        <f t="shared" si="536"/>
        <v>7.0449551694724824E-3</v>
      </c>
      <c r="AL476" s="17">
        <f t="shared" si="537"/>
        <v>3.6911065562629503E-4</v>
      </c>
      <c r="AM476" s="17">
        <f t="shared" si="538"/>
        <v>7.7798309383967012E-3</v>
      </c>
      <c r="AN476" s="17">
        <f t="shared" si="539"/>
        <v>1.1016501385225797E-2</v>
      </c>
      <c r="AO476" s="17">
        <f t="shared" si="540"/>
        <v>7.7998676148413187E-3</v>
      </c>
      <c r="AP476" s="17">
        <f t="shared" si="541"/>
        <v>3.681624663563937E-3</v>
      </c>
      <c r="AQ476" s="17">
        <f t="shared" si="542"/>
        <v>1.3033259825049651E-3</v>
      </c>
      <c r="AR476" s="17">
        <f t="shared" si="543"/>
        <v>1.6819992240265855E-3</v>
      </c>
      <c r="AS476" s="17">
        <f t="shared" si="544"/>
        <v>3.2354016202291763E-3</v>
      </c>
      <c r="AT476" s="17">
        <f t="shared" si="545"/>
        <v>3.1117207114764187E-3</v>
      </c>
      <c r="AU476" s="17">
        <f t="shared" si="546"/>
        <v>1.9951785327443497E-3</v>
      </c>
      <c r="AV476" s="17">
        <f t="shared" si="547"/>
        <v>9.5945404808722929E-4</v>
      </c>
      <c r="AW476" s="17">
        <f t="shared" si="548"/>
        <v>2.7927369003265686E-5</v>
      </c>
      <c r="AX476" s="17">
        <f t="shared" si="549"/>
        <v>2.4941428097036106E-3</v>
      </c>
      <c r="AY476" s="17">
        <f t="shared" si="550"/>
        <v>3.5317898210926032E-3</v>
      </c>
      <c r="AZ476" s="17">
        <f t="shared" si="551"/>
        <v>2.500566385341746E-3</v>
      </c>
      <c r="BA476" s="17">
        <f t="shared" si="552"/>
        <v>1.180295273170529E-3</v>
      </c>
      <c r="BB476" s="17">
        <f t="shared" si="553"/>
        <v>4.1783441744488157E-4</v>
      </c>
      <c r="BC476" s="17">
        <f t="shared" si="554"/>
        <v>1.1833350814497688E-4</v>
      </c>
      <c r="BD476" s="17">
        <f t="shared" si="555"/>
        <v>3.9696121351398458E-4</v>
      </c>
      <c r="BE476" s="17">
        <f t="shared" si="556"/>
        <v>7.6357285724347381E-4</v>
      </c>
      <c r="BF476" s="17">
        <f t="shared" si="557"/>
        <v>7.3438347182302555E-4</v>
      </c>
      <c r="BG476" s="17">
        <f t="shared" si="558"/>
        <v>4.7087327997645371E-4</v>
      </c>
      <c r="BH476" s="17">
        <f t="shared" si="559"/>
        <v>2.2643651542706745E-4</v>
      </c>
      <c r="BI476" s="17">
        <f t="shared" si="560"/>
        <v>8.7112176798507612E-5</v>
      </c>
      <c r="BJ476" s="18">
        <f t="shared" si="561"/>
        <v>0.49094190509024843</v>
      </c>
      <c r="BK476" s="18">
        <f t="shared" si="562"/>
        <v>0.22496053199058486</v>
      </c>
      <c r="BL476" s="18">
        <f t="shared" si="563"/>
        <v>0.26648016580605405</v>
      </c>
      <c r="BM476" s="18">
        <f t="shared" si="564"/>
        <v>0.64411559809573926</v>
      </c>
      <c r="BN476" s="18">
        <f t="shared" si="565"/>
        <v>0.35153992657132233</v>
      </c>
    </row>
    <row r="477" spans="1:66" x14ac:dyDescent="0.25">
      <c r="A477" t="s">
        <v>16</v>
      </c>
      <c r="B477" t="s">
        <v>252</v>
      </c>
      <c r="C477" t="s">
        <v>65</v>
      </c>
      <c r="D477" t="s">
        <v>496</v>
      </c>
      <c r="E477" s="14">
        <f>VLOOKUP(A477,home!$A$2:$E$405,3,FALSE)</f>
        <v>1.6145251396647999</v>
      </c>
      <c r="F477" s="14">
        <f>VLOOKUP(B477,home!$B$2:$E$405,3,FALSE)</f>
        <v>1.18</v>
      </c>
      <c r="G477" s="14">
        <f>VLOOKUP(C477,away!$B$2:$E$405,4,FALSE)</f>
        <v>0.87</v>
      </c>
      <c r="H477" s="14">
        <f>VLOOKUP(A477,away!$A$2:$E$405,3,FALSE)</f>
        <v>1.3296089385474901</v>
      </c>
      <c r="I477" s="14">
        <f>VLOOKUP(C477,away!$B$2:$E$405,3,FALSE)</f>
        <v>0.68</v>
      </c>
      <c r="J477" s="14">
        <f>VLOOKUP(B477,home!$B$2:$E$405,4,FALSE)</f>
        <v>0.6</v>
      </c>
      <c r="K477" s="16">
        <f t="shared" si="566"/>
        <v>1.6574715083798834</v>
      </c>
      <c r="L477" s="16">
        <f t="shared" si="567"/>
        <v>0.54248044692737596</v>
      </c>
      <c r="M477" s="17">
        <f t="shared" si="512"/>
        <v>0.1108084819939172</v>
      </c>
      <c r="N477" s="17">
        <f t="shared" si="513"/>
        <v>0.18366190179174308</v>
      </c>
      <c r="O477" s="17">
        <f t="shared" si="514"/>
        <v>6.0111434835404286E-2</v>
      </c>
      <c r="P477" s="17">
        <f t="shared" si="515"/>
        <v>9.9632990567516594E-2</v>
      </c>
      <c r="Q477" s="17">
        <f t="shared" si="516"/>
        <v>0.15220718469733924</v>
      </c>
      <c r="R477" s="17">
        <f t="shared" si="517"/>
        <v>1.6304639017477977E-2</v>
      </c>
      <c r="S477" s="17">
        <f t="shared" si="518"/>
        <v>2.2396148360672836E-2</v>
      </c>
      <c r="T477" s="17">
        <f t="shared" si="519"/>
        <v>8.2569421580170235E-2</v>
      </c>
      <c r="U477" s="17">
        <f t="shared" si="520"/>
        <v>2.7024474625888719E-2</v>
      </c>
      <c r="V477" s="17">
        <f t="shared" si="521"/>
        <v>2.2374894033534275E-3</v>
      </c>
      <c r="W477" s="17">
        <f t="shared" si="522"/>
        <v>8.4093024002184769E-2</v>
      </c>
      <c r="X477" s="17">
        <f t="shared" si="523"/>
        <v>4.5618821244179736E-2</v>
      </c>
      <c r="Y477" s="17">
        <f t="shared" si="524"/>
        <v>1.237365926842135E-2</v>
      </c>
      <c r="Z477" s="17">
        <f t="shared" si="525"/>
        <v>2.9483159537303291E-3</v>
      </c>
      <c r="AA477" s="17">
        <f t="shared" si="526"/>
        <v>4.8867496910098823E-3</v>
      </c>
      <c r="AB477" s="17">
        <f t="shared" si="527"/>
        <v>4.0498241907165403E-3</v>
      </c>
      <c r="AC477" s="17">
        <f t="shared" si="528"/>
        <v>1.2573933680877213E-4</v>
      </c>
      <c r="AD477" s="17">
        <f t="shared" si="529"/>
        <v>3.484544783428177E-2</v>
      </c>
      <c r="AE477" s="17">
        <f t="shared" si="530"/>
        <v>1.8902974114525736E-2</v>
      </c>
      <c r="AF477" s="17">
        <f t="shared" si="531"/>
        <v>5.1272469229522704E-3</v>
      </c>
      <c r="AG477" s="17">
        <f t="shared" si="532"/>
        <v>9.2714373409005378E-4</v>
      </c>
      <c r="AH477" s="17">
        <f t="shared" si="533"/>
        <v>3.9985093906568528E-4</v>
      </c>
      <c r="AI477" s="17">
        <f t="shared" si="534"/>
        <v>6.627415391003142E-4</v>
      </c>
      <c r="AJ477" s="17">
        <f t="shared" si="535"/>
        <v>5.4923760923930175E-4</v>
      </c>
      <c r="AK477" s="17">
        <f t="shared" si="536"/>
        <v>3.0344856288160873E-4</v>
      </c>
      <c r="AL477" s="17">
        <f t="shared" si="537"/>
        <v>4.5223202891352272E-6</v>
      </c>
      <c r="AM477" s="17">
        <f t="shared" si="538"/>
        <v>1.1551067396411898E-2</v>
      </c>
      <c r="AN477" s="17">
        <f t="shared" si="539"/>
        <v>6.2662282036937671E-3</v>
      </c>
      <c r="AO477" s="17">
        <f t="shared" si="540"/>
        <v>1.6996531382443615E-3</v>
      </c>
      <c r="AP477" s="17">
        <f t="shared" si="541"/>
        <v>3.0734286468543951E-4</v>
      </c>
      <c r="AQ477" s="17">
        <f t="shared" si="542"/>
        <v>4.1681873648624306E-5</v>
      </c>
      <c r="AR477" s="17">
        <f t="shared" si="543"/>
        <v>4.33822632257368E-5</v>
      </c>
      <c r="AS477" s="17">
        <f t="shared" si="544"/>
        <v>7.1904865265695121E-5</v>
      </c>
      <c r="AT477" s="17">
        <f t="shared" si="545"/>
        <v>5.9590132745891994E-5</v>
      </c>
      <c r="AU477" s="17">
        <f t="shared" si="546"/>
        <v>3.2922982402297025E-5</v>
      </c>
      <c r="AV477" s="17">
        <f t="shared" si="547"/>
        <v>1.3642226325674916E-5</v>
      </c>
      <c r="AW477" s="17">
        <f t="shared" si="548"/>
        <v>1.1295071324940862E-7</v>
      </c>
      <c r="AX477" s="17">
        <f t="shared" si="549"/>
        <v>3.1909275168214217E-3</v>
      </c>
      <c r="AY477" s="17">
        <f t="shared" si="550"/>
        <v>1.7310157854381464E-3</v>
      </c>
      <c r="AZ477" s="17">
        <f t="shared" si="551"/>
        <v>4.6952110846141425E-4</v>
      </c>
      <c r="BA477" s="17">
        <f t="shared" si="552"/>
        <v>8.4902006919995008E-5</v>
      </c>
      <c r="BB477" s="17">
        <f t="shared" si="553"/>
        <v>1.1514419664747511E-5</v>
      </c>
      <c r="BC477" s="17">
        <f t="shared" si="554"/>
        <v>1.2492695051683197E-6</v>
      </c>
      <c r="BD477" s="17">
        <f t="shared" si="555"/>
        <v>3.9223382572364601E-6</v>
      </c>
      <c r="BE477" s="17">
        <f t="shared" si="556"/>
        <v>6.5011639075978386E-6</v>
      </c>
      <c r="BF477" s="17">
        <f t="shared" si="557"/>
        <v>5.3877469740755236E-6</v>
      </c>
      <c r="BG477" s="17">
        <f t="shared" si="558"/>
        <v>2.9766790346300364E-6</v>
      </c>
      <c r="BH477" s="17">
        <f t="shared" si="559"/>
        <v>1.2334401723727567E-6</v>
      </c>
      <c r="BI477" s="17">
        <f t="shared" si="560"/>
        <v>4.088783885998029E-7</v>
      </c>
      <c r="BJ477" s="18">
        <f t="shared" si="561"/>
        <v>0.64568192877338315</v>
      </c>
      <c r="BK477" s="18">
        <f t="shared" si="562"/>
        <v>0.23693638776799608</v>
      </c>
      <c r="BL477" s="18">
        <f t="shared" si="563"/>
        <v>0.11453427372748415</v>
      </c>
      <c r="BM477" s="18">
        <f t="shared" si="564"/>
        <v>0.37564337048447055</v>
      </c>
      <c r="BN477" s="18">
        <f t="shared" si="565"/>
        <v>0.62272663290339836</v>
      </c>
    </row>
    <row r="478" spans="1:66" x14ac:dyDescent="0.25">
      <c r="A478" t="s">
        <v>16</v>
      </c>
      <c r="B478" t="s">
        <v>256</v>
      </c>
      <c r="C478" t="s">
        <v>66</v>
      </c>
      <c r="D478" t="s">
        <v>496</v>
      </c>
      <c r="E478" s="14">
        <f>VLOOKUP(A478,home!$A$2:$E$405,3,FALSE)</f>
        <v>1.6145251396647999</v>
      </c>
      <c r="F478" s="14">
        <f>VLOOKUP(B478,home!$B$2:$E$405,3,FALSE)</f>
        <v>0.93</v>
      </c>
      <c r="G478" s="14">
        <f>VLOOKUP(C478,away!$B$2:$E$405,4,FALSE)</f>
        <v>0.99</v>
      </c>
      <c r="H478" s="14">
        <f>VLOOKUP(A478,away!$A$2:$E$405,3,FALSE)</f>
        <v>1.3296089385474901</v>
      </c>
      <c r="I478" s="14">
        <f>VLOOKUP(C478,away!$B$2:$E$405,3,FALSE)</f>
        <v>0.74</v>
      </c>
      <c r="J478" s="14">
        <f>VLOOKUP(B478,home!$B$2:$E$405,4,FALSE)</f>
        <v>0.98</v>
      </c>
      <c r="K478" s="16">
        <f t="shared" si="566"/>
        <v>1.4864932960893813</v>
      </c>
      <c r="L478" s="16">
        <f t="shared" si="567"/>
        <v>0.9642324022346398</v>
      </c>
      <c r="M478" s="17">
        <f t="shared" si="512"/>
        <v>8.6230986105521906E-2</v>
      </c>
      <c r="N478" s="17">
        <f t="shared" si="513"/>
        <v>0.1281817827610349</v>
      </c>
      <c r="O478" s="17">
        <f t="shared" si="514"/>
        <v>8.3146710879589233E-2</v>
      </c>
      <c r="P478" s="17">
        <f t="shared" si="515"/>
        <v>0.12359702831439141</v>
      </c>
      <c r="Q478" s="17">
        <f t="shared" si="516"/>
        <v>9.5270680377531905E-2</v>
      </c>
      <c r="R478" s="17">
        <f t="shared" si="517"/>
        <v>4.0086376384667687E-2</v>
      </c>
      <c r="S478" s="17">
        <f t="shared" si="518"/>
        <v>4.4288677707613043E-2</v>
      </c>
      <c r="T478" s="17">
        <f t="shared" si="519"/>
        <v>9.1863077002956151E-2</v>
      </c>
      <c r="U478" s="17">
        <f t="shared" si="520"/>
        <v>5.958812976032421E-2</v>
      </c>
      <c r="V478" s="17">
        <f t="shared" si="521"/>
        <v>7.0533410060795816E-3</v>
      </c>
      <c r="W478" s="17">
        <f t="shared" si="522"/>
        <v>4.7206409231691789E-2</v>
      </c>
      <c r="X478" s="17">
        <f t="shared" si="523"/>
        <v>4.5517949374345647E-2</v>
      </c>
      <c r="Y478" s="17">
        <f t="shared" si="524"/>
        <v>2.1944940835010009E-2</v>
      </c>
      <c r="Z478" s="17">
        <f t="shared" si="525"/>
        <v>1.2884194332756688E-2</v>
      </c>
      <c r="AA478" s="17">
        <f t="shared" si="526"/>
        <v>1.9152268501155617E-2</v>
      </c>
      <c r="AB478" s="17">
        <f t="shared" si="527"/>
        <v>1.4234859365935824E-2</v>
      </c>
      <c r="AC478" s="17">
        <f t="shared" si="528"/>
        <v>6.3185812563702336E-4</v>
      </c>
      <c r="AD478" s="17">
        <f t="shared" si="529"/>
        <v>1.754300271384044E-2</v>
      </c>
      <c r="AE478" s="17">
        <f t="shared" si="530"/>
        <v>1.6915531649175169E-2</v>
      </c>
      <c r="AF478" s="17">
        <f t="shared" si="531"/>
        <v>8.1552518585801259E-3</v>
      </c>
      <c r="AG478" s="17">
        <f t="shared" si="532"/>
        <v>2.6211860301424087E-3</v>
      </c>
      <c r="AH478" s="17">
        <f t="shared" si="533"/>
        <v>3.105839413082978E-3</v>
      </c>
      <c r="AI478" s="17">
        <f t="shared" si="534"/>
        <v>4.6168094662780252E-3</v>
      </c>
      <c r="AJ478" s="17">
        <f t="shared" si="535"/>
        <v>3.4314281604721397E-3</v>
      </c>
      <c r="AK478" s="17">
        <f t="shared" si="536"/>
        <v>1.7002649855180512E-3</v>
      </c>
      <c r="AL478" s="17">
        <f t="shared" si="537"/>
        <v>3.622632196248839E-5</v>
      </c>
      <c r="AM478" s="17">
        <f t="shared" si="538"/>
        <v>5.2155111854803263E-3</v>
      </c>
      <c r="AN478" s="17">
        <f t="shared" si="539"/>
        <v>5.0289648792573288E-3</v>
      </c>
      <c r="AO478" s="17">
        <f t="shared" si="540"/>
        <v>2.4245454431399646E-3</v>
      </c>
      <c r="AP478" s="17">
        <f t="shared" si="541"/>
        <v>7.7927509232196589E-4</v>
      </c>
      <c r="AQ478" s="17">
        <f t="shared" si="542"/>
        <v>1.8785057356780744E-4</v>
      </c>
      <c r="AR478" s="17">
        <f t="shared" si="543"/>
        <v>5.9895019964640488E-4</v>
      </c>
      <c r="AS478" s="17">
        <f t="shared" si="544"/>
        <v>8.9033545646577752E-4</v>
      </c>
      <c r="AT478" s="17">
        <f t="shared" si="545"/>
        <v>6.617388436535287E-4</v>
      </c>
      <c r="AU478" s="17">
        <f t="shared" si="546"/>
        <v>3.2789011828430326E-4</v>
      </c>
      <c r="AV478" s="17">
        <f t="shared" si="547"/>
        <v>1.2185161567089282E-4</v>
      </c>
      <c r="AW478" s="17">
        <f t="shared" si="548"/>
        <v>1.4423359164408876E-6</v>
      </c>
      <c r="AX478" s="17">
        <f t="shared" si="549"/>
        <v>1.2921370688159482E-3</v>
      </c>
      <c r="AY478" s="17">
        <f t="shared" si="550"/>
        <v>1.2459204298808277E-3</v>
      </c>
      <c r="AZ478" s="17">
        <f t="shared" si="551"/>
        <v>6.0067842454860276E-4</v>
      </c>
      <c r="BA478" s="17">
        <f t="shared" si="552"/>
        <v>1.930645334243394E-4</v>
      </c>
      <c r="BB478" s="17">
        <f t="shared" si="553"/>
        <v>4.6539769712515163E-5</v>
      </c>
      <c r="BC478" s="17">
        <f t="shared" si="554"/>
        <v>8.9750307898690891E-6</v>
      </c>
      <c r="BD478" s="17">
        <f t="shared" si="555"/>
        <v>9.6254531637328321E-5</v>
      </c>
      <c r="BE478" s="17">
        <f t="shared" si="556"/>
        <v>1.4308171599711181E-4</v>
      </c>
      <c r="BF478" s="17">
        <f t="shared" si="557"/>
        <v>1.0634500581133576E-4</v>
      </c>
      <c r="BG478" s="17">
        <f t="shared" si="558"/>
        <v>5.2693712737045637E-5</v>
      </c>
      <c r="BH478" s="17">
        <f t="shared" si="559"/>
        <v>1.9582212682419504E-5</v>
      </c>
      <c r="BI478" s="17">
        <f t="shared" si="560"/>
        <v>5.8217655750026106E-6</v>
      </c>
      <c r="BJ478" s="18">
        <f t="shared" si="561"/>
        <v>0.492243274265248</v>
      </c>
      <c r="BK478" s="18">
        <f t="shared" si="562"/>
        <v>0.26308403801108626</v>
      </c>
      <c r="BL478" s="18">
        <f t="shared" si="563"/>
        <v>0.23208723209518492</v>
      </c>
      <c r="BM478" s="18">
        <f t="shared" si="564"/>
        <v>0.44254069578757438</v>
      </c>
      <c r="BN478" s="18">
        <f t="shared" si="565"/>
        <v>0.55651356482273706</v>
      </c>
    </row>
    <row r="479" spans="1:66" x14ac:dyDescent="0.25">
      <c r="A479" t="s">
        <v>16</v>
      </c>
      <c r="B479" t="s">
        <v>257</v>
      </c>
      <c r="C479" t="s">
        <v>255</v>
      </c>
      <c r="D479" t="s">
        <v>496</v>
      </c>
      <c r="E479" s="14">
        <f>VLOOKUP(A479,home!$A$2:$E$405,3,FALSE)</f>
        <v>1.6145251396647999</v>
      </c>
      <c r="F479" s="14">
        <f>VLOOKUP(B479,home!$B$2:$E$405,3,FALSE)</f>
        <v>0.93</v>
      </c>
      <c r="G479" s="14">
        <f>VLOOKUP(C479,away!$B$2:$E$405,4,FALSE)</f>
        <v>0.93</v>
      </c>
      <c r="H479" s="14">
        <f>VLOOKUP(A479,away!$A$2:$E$405,3,FALSE)</f>
        <v>1.3296089385474901</v>
      </c>
      <c r="I479" s="14">
        <f>VLOOKUP(C479,away!$B$2:$E$405,3,FALSE)</f>
        <v>1.18</v>
      </c>
      <c r="J479" s="14">
        <f>VLOOKUP(B479,home!$B$2:$E$405,4,FALSE)</f>
        <v>1.1299999999999999</v>
      </c>
      <c r="K479" s="16">
        <f t="shared" si="566"/>
        <v>1.3964027932960856</v>
      </c>
      <c r="L479" s="16">
        <f t="shared" si="567"/>
        <v>1.772900558659223</v>
      </c>
      <c r="M479" s="17">
        <f t="shared" si="512"/>
        <v>4.2032869822723806E-2</v>
      </c>
      <c r="N479" s="17">
        <f t="shared" si="513"/>
        <v>5.8694816830702268E-2</v>
      </c>
      <c r="O479" s="17">
        <f t="shared" si="514"/>
        <v>7.4520098390757419E-2</v>
      </c>
      <c r="P479" s="17">
        <f t="shared" si="515"/>
        <v>0.10406007354955281</v>
      </c>
      <c r="Q479" s="17">
        <f t="shared" si="516"/>
        <v>4.0980803087197377E-2</v>
      </c>
      <c r="R479" s="17">
        <f t="shared" si="517"/>
        <v>6.6058362034157062E-2</v>
      </c>
      <c r="S479" s="17">
        <f t="shared" si="518"/>
        <v>6.4404946371781166E-2</v>
      </c>
      <c r="T479" s="17">
        <f t="shared" si="519"/>
        <v>7.2654888687595842E-2</v>
      </c>
      <c r="U479" s="17">
        <f t="shared" si="520"/>
        <v>9.224408126506102E-2</v>
      </c>
      <c r="V479" s="17">
        <f t="shared" si="521"/>
        <v>1.7716249964131448E-2</v>
      </c>
      <c r="W479" s="17">
        <f t="shared" si="522"/>
        <v>1.9075235967493092E-2</v>
      </c>
      <c r="X479" s="17">
        <f t="shared" si="523"/>
        <v>3.3818496503325003E-2</v>
      </c>
      <c r="Y479" s="17">
        <f t="shared" si="524"/>
        <v>2.9978415671879942E-2</v>
      </c>
      <c r="Z479" s="17">
        <f t="shared" si="525"/>
        <v>3.9038302318156741E-2</v>
      </c>
      <c r="AA479" s="17">
        <f t="shared" si="526"/>
        <v>5.4513194402611133E-2</v>
      </c>
      <c r="AB479" s="17">
        <f t="shared" si="527"/>
        <v>3.8061188467649366E-2</v>
      </c>
      <c r="AC479" s="17">
        <f t="shared" si="528"/>
        <v>2.7412390024537398E-3</v>
      </c>
      <c r="AD479" s="17">
        <f t="shared" si="529"/>
        <v>6.6591781969473239E-3</v>
      </c>
      <c r="AE479" s="17">
        <f t="shared" si="530"/>
        <v>1.1806060745579227E-2</v>
      </c>
      <c r="AF479" s="17">
        <f t="shared" si="531"/>
        <v>1.0465485845701068E-2</v>
      </c>
      <c r="AG479" s="17">
        <f t="shared" si="532"/>
        <v>6.1847552341612027E-3</v>
      </c>
      <c r="AH479" s="17">
        <f t="shared" si="533"/>
        <v>1.7302756997241944E-2</v>
      </c>
      <c r="AI479" s="17">
        <f t="shared" si="534"/>
        <v>2.4161618202672045E-2</v>
      </c>
      <c r="AJ479" s="17">
        <f t="shared" si="535"/>
        <v>1.6869675574382396E-2</v>
      </c>
      <c r="AK479" s="17">
        <f t="shared" si="536"/>
        <v>7.8522873646887769E-3</v>
      </c>
      <c r="AL479" s="17">
        <f t="shared" si="537"/>
        <v>2.7145758394828893E-4</v>
      </c>
      <c r="AM479" s="17">
        <f t="shared" si="538"/>
        <v>1.8597790070547262E-3</v>
      </c>
      <c r="AN479" s="17">
        <f t="shared" si="539"/>
        <v>3.2972032405900187E-3</v>
      </c>
      <c r="AO479" s="17">
        <f t="shared" si="540"/>
        <v>2.9228067336275225E-3</v>
      </c>
      <c r="AP479" s="17">
        <f t="shared" si="541"/>
        <v>1.7272818969670575E-3</v>
      </c>
      <c r="AQ479" s="17">
        <f t="shared" si="542"/>
        <v>7.6557476002371528E-4</v>
      </c>
      <c r="AR479" s="17">
        <f t="shared" si="543"/>
        <v>6.135213509351002E-3</v>
      </c>
      <c r="AS479" s="17">
        <f t="shared" si="544"/>
        <v>8.5672292819256209E-3</v>
      </c>
      <c r="AT479" s="17">
        <f t="shared" si="545"/>
        <v>5.9816514500444775E-3</v>
      </c>
      <c r="AU479" s="17">
        <f t="shared" si="546"/>
        <v>2.7842649311218969E-3</v>
      </c>
      <c r="AV479" s="17">
        <f t="shared" si="547"/>
        <v>9.7198883177373682E-4</v>
      </c>
      <c r="AW479" s="17">
        <f t="shared" si="548"/>
        <v>1.866786125449762E-5</v>
      </c>
      <c r="AX479" s="17">
        <f t="shared" si="549"/>
        <v>4.3283343339410672E-4</v>
      </c>
      <c r="AY479" s="17">
        <f t="shared" si="550"/>
        <v>7.6737063587080129E-4</v>
      </c>
      <c r="AZ479" s="17">
        <f t="shared" si="551"/>
        <v>6.802359145170135E-4</v>
      </c>
      <c r="BA479" s="17">
        <f t="shared" si="552"/>
        <v>4.0199687762242678E-4</v>
      </c>
      <c r="BB479" s="17">
        <f t="shared" si="553"/>
        <v>1.7817512222901606E-4</v>
      </c>
      <c r="BC479" s="17">
        <f t="shared" si="554"/>
        <v>6.3177354747799558E-5</v>
      </c>
      <c r="BD479" s="17">
        <f t="shared" si="555"/>
        <v>1.8128539097036667E-3</v>
      </c>
      <c r="BE479" s="17">
        <f t="shared" si="556"/>
        <v>2.5314742633479304E-3</v>
      </c>
      <c r="BF479" s="17">
        <f t="shared" si="557"/>
        <v>1.7674788662481004E-3</v>
      </c>
      <c r="BG479" s="17">
        <f t="shared" si="558"/>
        <v>8.2270414197354875E-4</v>
      </c>
      <c r="BH479" s="17">
        <f t="shared" si="559"/>
        <v>2.8720659047703053E-4</v>
      </c>
      <c r="BI479" s="17">
        <f t="shared" si="560"/>
        <v>8.0211217039034038E-5</v>
      </c>
      <c r="BJ479" s="18">
        <f t="shared" si="561"/>
        <v>0.30341457174722652</v>
      </c>
      <c r="BK479" s="18">
        <f t="shared" si="562"/>
        <v>0.23199420693046208</v>
      </c>
      <c r="BL479" s="18">
        <f t="shared" si="563"/>
        <v>0.42332553969222725</v>
      </c>
      <c r="BM479" s="18">
        <f t="shared" si="564"/>
        <v>0.61067689419836546</v>
      </c>
      <c r="BN479" s="18">
        <f t="shared" si="565"/>
        <v>0.38634702371509072</v>
      </c>
    </row>
    <row r="480" spans="1:66" x14ac:dyDescent="0.25">
      <c r="A480" t="s">
        <v>69</v>
      </c>
      <c r="B480" t="s">
        <v>78</v>
      </c>
      <c r="C480" t="s">
        <v>260</v>
      </c>
      <c r="D480" t="s">
        <v>496</v>
      </c>
      <c r="E480" s="14">
        <f>VLOOKUP(A480,home!$A$2:$E$405,3,FALSE)</f>
        <v>1.34666666666667</v>
      </c>
      <c r="F480" s="14">
        <f>VLOOKUP(B480,home!$B$2:$E$405,3,FALSE)</f>
        <v>1.08</v>
      </c>
      <c r="G480" s="14">
        <f>VLOOKUP(C480,away!$B$2:$E$405,4,FALSE)</f>
        <v>1.01</v>
      </c>
      <c r="H480" s="14">
        <f>VLOOKUP(A480,away!$A$2:$E$405,3,FALSE)</f>
        <v>1.3688888888888899</v>
      </c>
      <c r="I480" s="14">
        <f>VLOOKUP(C480,away!$B$2:$E$405,3,FALSE)</f>
        <v>1.49</v>
      </c>
      <c r="J480" s="14">
        <f>VLOOKUP(B480,home!$B$2:$E$405,4,FALSE)</f>
        <v>1</v>
      </c>
      <c r="K480" s="16">
        <f t="shared" si="566"/>
        <v>1.4689440000000038</v>
      </c>
      <c r="L480" s="16">
        <f t="shared" si="567"/>
        <v>2.0396444444444461</v>
      </c>
      <c r="M480" s="17">
        <f t="shared" si="512"/>
        <v>2.9939145391250598E-2</v>
      </c>
      <c r="N480" s="17">
        <f t="shared" si="513"/>
        <v>4.3978927987605332E-2</v>
      </c>
      <c r="O480" s="17">
        <f t="shared" si="514"/>
        <v>6.106521156867882E-2</v>
      </c>
      <c r="P480" s="17">
        <f t="shared" si="515"/>
        <v>8.9701376142541575E-2</v>
      </c>
      <c r="Q480" s="17">
        <f t="shared" si="516"/>
        <v>3.2301291196912552E-2</v>
      </c>
      <c r="R480" s="17">
        <f t="shared" si="517"/>
        <v>6.2275659762440268E-2</v>
      </c>
      <c r="S480" s="17">
        <f t="shared" si="518"/>
        <v>6.7189099561081572E-2</v>
      </c>
      <c r="T480" s="17">
        <f t="shared" si="519"/>
        <v>6.5883149138164968E-2</v>
      </c>
      <c r="U480" s="17">
        <f t="shared" si="520"/>
        <v>9.1479456754078287E-2</v>
      </c>
      <c r="V480" s="17">
        <f t="shared" si="521"/>
        <v>2.2367426449166332E-2</v>
      </c>
      <c r="W480" s="17">
        <f t="shared" si="522"/>
        <v>1.5816262631985878E-2</v>
      </c>
      <c r="X480" s="17">
        <f t="shared" si="523"/>
        <v>3.225955220920429E-2</v>
      </c>
      <c r="Y480" s="17">
        <f t="shared" si="524"/>
        <v>3.2899008221884553E-2</v>
      </c>
      <c r="Z480" s="17">
        <f t="shared" si="525"/>
        <v>4.234006781952461E-2</v>
      </c>
      <c r="AA480" s="17">
        <f t="shared" si="526"/>
        <v>6.219518858308392E-2</v>
      </c>
      <c r="AB480" s="17">
        <f t="shared" si="527"/>
        <v>4.5680624548994936E-2</v>
      </c>
      <c r="AC480" s="17">
        <f t="shared" si="528"/>
        <v>4.1884732075628314E-3</v>
      </c>
      <c r="AD480" s="17">
        <f t="shared" si="529"/>
        <v>5.8083010239199807E-3</v>
      </c>
      <c r="AE480" s="17">
        <f t="shared" si="530"/>
        <v>1.1846868915099375E-2</v>
      </c>
      <c r="AF480" s="17">
        <f t="shared" si="531"/>
        <v>1.2081700183372027E-2</v>
      </c>
      <c r="AG480" s="17">
        <f t="shared" si="532"/>
        <v>8.2141242194860679E-3</v>
      </c>
      <c r="AH480" s="17">
        <f t="shared" si="533"/>
        <v>2.1589671026373606E-2</v>
      </c>
      <c r="AI480" s="17">
        <f t="shared" si="534"/>
        <v>3.1714017716165437E-2</v>
      </c>
      <c r="AJ480" s="17">
        <f t="shared" si="535"/>
        <v>2.3293058020027523E-2</v>
      </c>
      <c r="AK480" s="17">
        <f t="shared" si="536"/>
        <v>1.1405399273390467E-2</v>
      </c>
      <c r="AL480" s="17">
        <f t="shared" si="537"/>
        <v>5.0196731502476265E-4</v>
      </c>
      <c r="AM480" s="17">
        <f t="shared" si="538"/>
        <v>1.7064137878562266E-3</v>
      </c>
      <c r="AN480" s="17">
        <f t="shared" si="539"/>
        <v>3.4804774023243562E-3</v>
      </c>
      <c r="AO480" s="17">
        <f t="shared" si="540"/>
        <v>3.5494681988326566E-3</v>
      </c>
      <c r="AP480" s="17">
        <f t="shared" si="541"/>
        <v>2.4132176974937542E-3</v>
      </c>
      <c r="AQ480" s="17">
        <f t="shared" si="542"/>
        <v>1.2305265174820384E-3</v>
      </c>
      <c r="AR480" s="17">
        <f t="shared" si="543"/>
        <v>8.8070505132652379E-3</v>
      </c>
      <c r="AS480" s="17">
        <f t="shared" si="544"/>
        <v>1.2937064009157924E-2</v>
      </c>
      <c r="AT480" s="17">
        <f t="shared" si="545"/>
        <v>9.5019112769342655E-3</v>
      </c>
      <c r="AU480" s="17">
        <f t="shared" si="546"/>
        <v>4.652591852928321E-3</v>
      </c>
      <c r="AV480" s="17">
        <f t="shared" si="547"/>
        <v>1.7085992217019893E-3</v>
      </c>
      <c r="AW480" s="17">
        <f t="shared" si="548"/>
        <v>4.177655703100608E-5</v>
      </c>
      <c r="AX480" s="17">
        <f t="shared" si="549"/>
        <v>4.1777104919811411E-4</v>
      </c>
      <c r="AY480" s="17">
        <f t="shared" si="550"/>
        <v>8.5210439954666085E-4</v>
      </c>
      <c r="AZ480" s="17">
        <f t="shared" si="551"/>
        <v>8.6899500231100903E-4</v>
      </c>
      <c r="BA480" s="17">
        <f t="shared" si="552"/>
        <v>5.9081360957121277E-4</v>
      </c>
      <c r="BB480" s="17">
        <f t="shared" si="553"/>
        <v>3.012624241160235E-4</v>
      </c>
      <c r="BC480" s="17">
        <f t="shared" si="554"/>
        <v>1.2289364593362286E-4</v>
      </c>
      <c r="BD480" s="17">
        <f t="shared" si="555"/>
        <v>2.9938752752205061E-3</v>
      </c>
      <c r="BE480" s="17">
        <f t="shared" si="556"/>
        <v>4.397835122283522E-3</v>
      </c>
      <c r="BF480" s="17">
        <f t="shared" si="557"/>
        <v>3.2300867579338317E-3</v>
      </c>
      <c r="BG480" s="17">
        <f t="shared" si="558"/>
        <v>1.581605520848789E-3</v>
      </c>
      <c r="BH480" s="17">
        <f t="shared" si="559"/>
        <v>5.8082248505442733E-4</v>
      </c>
      <c r="BI480" s="17">
        <f t="shared" si="560"/>
        <v>1.7063914089715857E-4</v>
      </c>
      <c r="BJ480" s="18">
        <f t="shared" si="561"/>
        <v>0.27662312946230067</v>
      </c>
      <c r="BK480" s="18">
        <f t="shared" si="562"/>
        <v>0.21473959246617436</v>
      </c>
      <c r="BL480" s="18">
        <f t="shared" si="563"/>
        <v>0.46126036842945922</v>
      </c>
      <c r="BM480" s="18">
        <f t="shared" si="564"/>
        <v>0.67489121828551413</v>
      </c>
      <c r="BN480" s="18">
        <f t="shared" si="565"/>
        <v>0.31926161204942916</v>
      </c>
    </row>
    <row r="481" spans="1:66" x14ac:dyDescent="0.25">
      <c r="A481" t="s">
        <v>69</v>
      </c>
      <c r="B481" t="s">
        <v>263</v>
      </c>
      <c r="C481" t="s">
        <v>75</v>
      </c>
      <c r="D481" t="s">
        <v>496</v>
      </c>
      <c r="E481" s="14">
        <f>VLOOKUP(A481,home!$A$2:$E$405,3,FALSE)</f>
        <v>1.34666666666667</v>
      </c>
      <c r="F481" s="14">
        <f>VLOOKUP(B481,home!$B$2:$E$405,3,FALSE)</f>
        <v>0.95</v>
      </c>
      <c r="G481" s="14">
        <f>VLOOKUP(C481,away!$B$2:$E$405,4,FALSE)</f>
        <v>1.08</v>
      </c>
      <c r="H481" s="14">
        <f>VLOOKUP(A481,away!$A$2:$E$405,3,FALSE)</f>
        <v>1.3688888888888899</v>
      </c>
      <c r="I481" s="14">
        <f>VLOOKUP(C481,away!$B$2:$E$405,3,FALSE)</f>
        <v>0.34</v>
      </c>
      <c r="J481" s="14">
        <f>VLOOKUP(B481,home!$B$2:$E$405,4,FALSE)</f>
        <v>1.2</v>
      </c>
      <c r="K481" s="16">
        <f t="shared" si="566"/>
        <v>1.3816800000000036</v>
      </c>
      <c r="L481" s="16">
        <f t="shared" si="567"/>
        <v>0.55850666666666715</v>
      </c>
      <c r="M481" s="17">
        <f t="shared" si="512"/>
        <v>0.14367712754389686</v>
      </c>
      <c r="N481" s="17">
        <f t="shared" si="513"/>
        <v>0.19851581358485193</v>
      </c>
      <c r="O481" s="17">
        <f t="shared" si="514"/>
        <v>8.0244633580783431E-2</v>
      </c>
      <c r="P481" s="17">
        <f t="shared" si="515"/>
        <v>0.11087240532589714</v>
      </c>
      <c r="Q481" s="17">
        <f t="shared" si="516"/>
        <v>0.13714266465695948</v>
      </c>
      <c r="R481" s="17">
        <f t="shared" si="517"/>
        <v>2.2408581409545728E-2</v>
      </c>
      <c r="S481" s="17">
        <f t="shared" si="518"/>
        <v>2.138943489629953E-2</v>
      </c>
      <c r="T481" s="17">
        <f t="shared" si="519"/>
        <v>7.6595092495342992E-2</v>
      </c>
      <c r="U481" s="17">
        <f t="shared" si="520"/>
        <v>3.0961488761941221E-2</v>
      </c>
      <c r="V481" s="17">
        <f t="shared" si="521"/>
        <v>1.8339717176624679E-3</v>
      </c>
      <c r="W481" s="17">
        <f t="shared" si="522"/>
        <v>6.3162425634409408E-2</v>
      </c>
      <c r="X481" s="17">
        <f t="shared" si="523"/>
        <v>3.5276635799655245E-2</v>
      </c>
      <c r="Y481" s="17">
        <f t="shared" si="524"/>
        <v>9.8511181358397343E-3</v>
      </c>
      <c r="Z481" s="17">
        <f t="shared" si="525"/>
        <v>4.1717807025913444E-3</v>
      </c>
      <c r="AA481" s="17">
        <f t="shared" si="526"/>
        <v>5.7640659611564241E-3</v>
      </c>
      <c r="AB481" s="17">
        <f t="shared" si="527"/>
        <v>3.9820473286053147E-3</v>
      </c>
      <c r="AC481" s="17">
        <f t="shared" si="528"/>
        <v>8.845216837609578E-5</v>
      </c>
      <c r="AD481" s="17">
        <f t="shared" si="529"/>
        <v>2.1817565062637753E-2</v>
      </c>
      <c r="AE481" s="17">
        <f t="shared" si="530"/>
        <v>1.2185255537916948E-2</v>
      </c>
      <c r="AF481" s="17">
        <f t="shared" si="531"/>
        <v>3.40277322648177E-3</v>
      </c>
      <c r="AG481" s="17">
        <f t="shared" si="532"/>
        <v>6.334905107149713E-4</v>
      </c>
      <c r="AH481" s="17">
        <f t="shared" si="533"/>
        <v>5.8249183356715441E-4</v>
      </c>
      <c r="AI481" s="17">
        <f t="shared" si="534"/>
        <v>8.0481731660306808E-4</v>
      </c>
      <c r="AJ481" s="17">
        <f t="shared" si="535"/>
        <v>5.5599999500206506E-4</v>
      </c>
      <c r="AK481" s="17">
        <f t="shared" si="536"/>
        <v>2.5607135769815167E-4</v>
      </c>
      <c r="AL481" s="17">
        <f t="shared" si="537"/>
        <v>2.730261895346632E-6</v>
      </c>
      <c r="AM481" s="17">
        <f t="shared" si="538"/>
        <v>6.028978659149079E-3</v>
      </c>
      <c r="AN481" s="17">
        <f t="shared" si="539"/>
        <v>3.3672247743258246E-3</v>
      </c>
      <c r="AO481" s="17">
        <f t="shared" si="540"/>
        <v>9.4030874231306838E-4</v>
      </c>
      <c r="AP481" s="17">
        <f t="shared" si="541"/>
        <v>1.7505623376893269E-4</v>
      </c>
      <c r="AQ481" s="17">
        <f t="shared" si="542"/>
        <v>2.4442518400376856E-5</v>
      </c>
      <c r="AR481" s="17">
        <f t="shared" si="543"/>
        <v>6.5065114465229329E-5</v>
      </c>
      <c r="AS481" s="17">
        <f t="shared" si="544"/>
        <v>8.9899167354318284E-5</v>
      </c>
      <c r="AT481" s="17">
        <f t="shared" si="545"/>
        <v>6.2105940775057414E-5</v>
      </c>
      <c r="AU481" s="17">
        <f t="shared" si="546"/>
        <v>2.8603512083360508E-5</v>
      </c>
      <c r="AV481" s="17">
        <f t="shared" si="547"/>
        <v>9.8802251438344131E-6</v>
      </c>
      <c r="AW481" s="17">
        <f t="shared" si="548"/>
        <v>5.8524490270001492E-8</v>
      </c>
      <c r="AX481" s="17">
        <f t="shared" si="549"/>
        <v>1.3883532056288544E-3</v>
      </c>
      <c r="AY481" s="17">
        <f t="shared" si="550"/>
        <v>7.7540452103175338E-4</v>
      </c>
      <c r="AZ481" s="17">
        <f t="shared" si="551"/>
        <v>2.1653429717985407E-4</v>
      </c>
      <c r="BA481" s="17">
        <f t="shared" si="552"/>
        <v>4.0311949512309945E-5</v>
      </c>
      <c r="BB481" s="17">
        <f t="shared" si="553"/>
        <v>5.6286231372387999E-6</v>
      </c>
      <c r="BC481" s="17">
        <f t="shared" si="554"/>
        <v>6.2872470926042448E-7</v>
      </c>
      <c r="BD481" s="17">
        <f t="shared" si="555"/>
        <v>6.0565500327100607E-6</v>
      </c>
      <c r="BE481" s="17">
        <f t="shared" si="556"/>
        <v>8.3682140491948593E-6</v>
      </c>
      <c r="BF481" s="17">
        <f t="shared" si="557"/>
        <v>5.7810969937457922E-6</v>
      </c>
      <c r="BG481" s="17">
        <f t="shared" si="558"/>
        <v>2.6625420314395678E-6</v>
      </c>
      <c r="BH481" s="17">
        <f t="shared" si="559"/>
        <v>9.1969526849985801E-7</v>
      </c>
      <c r="BI481" s="17">
        <f t="shared" si="560"/>
        <v>2.5414491171617726E-7</v>
      </c>
      <c r="BJ481" s="18">
        <f t="shared" si="561"/>
        <v>0.57154570689396667</v>
      </c>
      <c r="BK481" s="18">
        <f t="shared" si="562"/>
        <v>0.27863952643505918</v>
      </c>
      <c r="BL481" s="18">
        <f t="shared" si="563"/>
        <v>0.14583979374801168</v>
      </c>
      <c r="BM481" s="18">
        <f t="shared" si="564"/>
        <v>0.30656023568115293</v>
      </c>
      <c r="BN481" s="18">
        <f t="shared" si="565"/>
        <v>0.69286122610193446</v>
      </c>
    </row>
    <row r="482" spans="1:66" x14ac:dyDescent="0.25">
      <c r="A482" t="s">
        <v>69</v>
      </c>
      <c r="B482" t="s">
        <v>262</v>
      </c>
      <c r="C482" t="s">
        <v>259</v>
      </c>
      <c r="D482" t="s">
        <v>496</v>
      </c>
      <c r="E482" s="14">
        <f>VLOOKUP(A482,home!$A$2:$E$405,3,FALSE)</f>
        <v>1.34666666666667</v>
      </c>
      <c r="F482" s="14">
        <f>VLOOKUP(B482,home!$B$2:$E$405,3,FALSE)</f>
        <v>1.49</v>
      </c>
      <c r="G482" s="14">
        <f>VLOOKUP(C482,away!$B$2:$E$405,4,FALSE)</f>
        <v>0.67</v>
      </c>
      <c r="H482" s="14">
        <f>VLOOKUP(A482,away!$A$2:$E$405,3,FALSE)</f>
        <v>1.3688888888888899</v>
      </c>
      <c r="I482" s="14">
        <f>VLOOKUP(C482,away!$B$2:$E$405,3,FALSE)</f>
        <v>1.41</v>
      </c>
      <c r="J482" s="14">
        <f>VLOOKUP(B482,home!$B$2:$E$405,4,FALSE)</f>
        <v>0.46</v>
      </c>
      <c r="K482" s="16">
        <f t="shared" si="566"/>
        <v>1.3443773333333369</v>
      </c>
      <c r="L482" s="16">
        <f t="shared" si="567"/>
        <v>0.88786133333333395</v>
      </c>
      <c r="M482" s="17">
        <f t="shared" si="512"/>
        <v>0.10728797906884573</v>
      </c>
      <c r="N482" s="17">
        <f t="shared" si="513"/>
        <v>0.14423552719929766</v>
      </c>
      <c r="O482" s="17">
        <f t="shared" si="514"/>
        <v>9.5256848146704182E-2</v>
      </c>
      <c r="P482" s="17">
        <f t="shared" si="515"/>
        <v>0.12806114749320477</v>
      </c>
      <c r="Q482" s="17">
        <f t="shared" si="516"/>
        <v>9.6953486714059914E-2</v>
      </c>
      <c r="R482" s="17">
        <f t="shared" si="517"/>
        <v>4.2287436102331842E-2</v>
      </c>
      <c r="S482" s="17">
        <f t="shared" si="518"/>
        <v>3.821410758131822E-2</v>
      </c>
      <c r="T482" s="17">
        <f t="shared" si="519"/>
        <v>8.6081251985260898E-2</v>
      </c>
      <c r="U482" s="17">
        <f t="shared" si="520"/>
        <v>5.685027058075675E-2</v>
      </c>
      <c r="V482" s="17">
        <f t="shared" si="521"/>
        <v>5.0681275549385512E-3</v>
      </c>
      <c r="W482" s="17">
        <f t="shared" si="522"/>
        <v>4.344735664200565E-2</v>
      </c>
      <c r="X482" s="17">
        <f t="shared" si="523"/>
        <v>3.8575227997980015E-2</v>
      </c>
      <c r="Y482" s="17">
        <f t="shared" si="524"/>
        <v>1.7124726681961945E-2</v>
      </c>
      <c r="Z482" s="17">
        <f t="shared" si="525"/>
        <v>1.2515126467021504E-2</v>
      </c>
      <c r="AA482" s="17">
        <f t="shared" si="526"/>
        <v>1.6825052346063834E-2</v>
      </c>
      <c r="AB482" s="17">
        <f t="shared" si="527"/>
        <v>1.1309609503097555E-2</v>
      </c>
      <c r="AC482" s="17">
        <f t="shared" si="528"/>
        <v>3.7808885718157025E-4</v>
      </c>
      <c r="AD482" s="17">
        <f t="shared" si="529"/>
        <v>1.4602410365690514E-2</v>
      </c>
      <c r="AE482" s="17">
        <f t="shared" si="530"/>
        <v>1.2964915537162475E-2</v>
      </c>
      <c r="AF482" s="17">
        <f t="shared" si="531"/>
        <v>5.7555235976895656E-3</v>
      </c>
      <c r="AG482" s="17">
        <f t="shared" si="532"/>
        <v>1.7033689518253753E-3</v>
      </c>
      <c r="AH482" s="17">
        <f t="shared" si="533"/>
        <v>2.7779242179612525E-3</v>
      </c>
      <c r="AI482" s="17">
        <f t="shared" si="534"/>
        <v>3.7345783523448435E-3</v>
      </c>
      <c r="AJ482" s="17">
        <f t="shared" si="535"/>
        <v>2.5103412432248848E-3</v>
      </c>
      <c r="AK482" s="17">
        <f t="shared" si="536"/>
        <v>1.124948622107788E-3</v>
      </c>
      <c r="AL482" s="17">
        <f t="shared" si="537"/>
        <v>1.8051786724026772E-5</v>
      </c>
      <c r="AM482" s="17">
        <f t="shared" si="538"/>
        <v>3.9262299015332142E-3</v>
      </c>
      <c r="AN482" s="17">
        <f t="shared" si="539"/>
        <v>3.4859477153484841E-3</v>
      </c>
      <c r="AO482" s="17">
        <f t="shared" si="540"/>
        <v>1.547519093239797E-3</v>
      </c>
      <c r="AP482" s="17">
        <f t="shared" si="541"/>
        <v>4.5799412182755941E-4</v>
      </c>
      <c r="AQ482" s="17">
        <f t="shared" si="542"/>
        <v>1.0165881791616157E-4</v>
      </c>
      <c r="AR482" s="17">
        <f t="shared" si="543"/>
        <v>4.9328230001160751E-4</v>
      </c>
      <c r="AS482" s="17">
        <f t="shared" si="544"/>
        <v>6.631575430701399E-4</v>
      </c>
      <c r="AT482" s="17">
        <f t="shared" si="545"/>
        <v>4.4576698466626118E-4</v>
      </c>
      <c r="AU482" s="17">
        <f t="shared" si="546"/>
        <v>1.9975967671122353E-4</v>
      </c>
      <c r="AV482" s="17">
        <f t="shared" si="547"/>
        <v>6.7138095371141113E-5</v>
      </c>
      <c r="AW482" s="17">
        <f t="shared" si="548"/>
        <v>5.9852737315158517E-7</v>
      </c>
      <c r="AX482" s="17">
        <f t="shared" si="549"/>
        <v>8.7972241417947142E-4</v>
      </c>
      <c r="AY482" s="17">
        <f t="shared" si="550"/>
        <v>7.810715156166048E-4</v>
      </c>
      <c r="AZ482" s="17">
        <f t="shared" si="551"/>
        <v>3.4674159864202334E-4</v>
      </c>
      <c r="BA482" s="17">
        <f t="shared" si="552"/>
        <v>1.0261948603081287E-4</v>
      </c>
      <c r="BB482" s="17">
        <f t="shared" si="553"/>
        <v>2.2777968423324736E-5</v>
      </c>
      <c r="BC482" s="17">
        <f t="shared" si="554"/>
        <v>4.0447354829915369E-6</v>
      </c>
      <c r="BD482" s="17">
        <f t="shared" si="555"/>
        <v>7.2994380099673212E-5</v>
      </c>
      <c r="BE482" s="17">
        <f t="shared" si="556"/>
        <v>9.8131990066718658E-5</v>
      </c>
      <c r="BF482" s="17">
        <f t="shared" si="557"/>
        <v>6.5963211560294394E-5</v>
      </c>
      <c r="BG482" s="17">
        <f t="shared" si="558"/>
        <v>2.95598154851771E-5</v>
      </c>
      <c r="BH482" s="17">
        <f t="shared" si="559"/>
        <v>9.9348864789469759E-6</v>
      </c>
      <c r="BI482" s="17">
        <f t="shared" si="560"/>
        <v>2.6712472383072298E-6</v>
      </c>
      <c r="BJ482" s="18">
        <f t="shared" si="561"/>
        <v>0.47310012304117455</v>
      </c>
      <c r="BK482" s="18">
        <f t="shared" si="562"/>
        <v>0.27980857385782948</v>
      </c>
      <c r="BL482" s="18">
        <f t="shared" si="563"/>
        <v>0.23482536924535241</v>
      </c>
      <c r="BM482" s="18">
        <f t="shared" si="564"/>
        <v>0.38538629489869025</v>
      </c>
      <c r="BN482" s="18">
        <f t="shared" si="565"/>
        <v>0.61408242472444408</v>
      </c>
    </row>
    <row r="483" spans="1:66" x14ac:dyDescent="0.25">
      <c r="A483" t="s">
        <v>69</v>
      </c>
      <c r="B483" t="s">
        <v>73</v>
      </c>
      <c r="C483" t="s">
        <v>351</v>
      </c>
      <c r="D483" t="s">
        <v>496</v>
      </c>
      <c r="E483" s="14">
        <f>VLOOKUP(A483,home!$A$2:$E$405,3,FALSE)</f>
        <v>1.34666666666667</v>
      </c>
      <c r="F483" s="14">
        <f>VLOOKUP(B483,home!$B$2:$E$405,3,FALSE)</f>
        <v>0.74</v>
      </c>
      <c r="G483" s="14">
        <f>VLOOKUP(C483,away!$B$2:$E$405,4,FALSE)</f>
        <v>0.68</v>
      </c>
      <c r="H483" s="14">
        <f>VLOOKUP(A483,away!$A$2:$E$405,3,FALSE)</f>
        <v>1.3688888888888899</v>
      </c>
      <c r="I483" s="14">
        <f>VLOOKUP(C483,away!$B$2:$E$405,3,FALSE)</f>
        <v>1.1499999999999999</v>
      </c>
      <c r="J483" s="14">
        <f>VLOOKUP(B483,home!$B$2:$E$405,4,FALSE)</f>
        <v>1</v>
      </c>
      <c r="K483" s="16">
        <f t="shared" si="566"/>
        <v>0.67764266666666839</v>
      </c>
      <c r="L483" s="16">
        <f t="shared" si="567"/>
        <v>1.5742222222222233</v>
      </c>
      <c r="M483" s="17">
        <f t="shared" si="512"/>
        <v>0.10520284988447091</v>
      </c>
      <c r="N483" s="17">
        <f t="shared" si="513"/>
        <v>7.1289939736646074E-2</v>
      </c>
      <c r="O483" s="17">
        <f t="shared" si="514"/>
        <v>0.16561266412924278</v>
      </c>
      <c r="P483" s="17">
        <f t="shared" si="515"/>
        <v>0.11222620735431137</v>
      </c>
      <c r="Q483" s="17">
        <f t="shared" si="516"/>
        <v>2.4154552434823461E-2</v>
      </c>
      <c r="R483" s="17">
        <f t="shared" si="517"/>
        <v>0.13035556807683965</v>
      </c>
      <c r="S483" s="17">
        <f t="shared" si="518"/>
        <v>2.9929611296090966E-2</v>
      </c>
      <c r="T483" s="17">
        <f t="shared" si="519"/>
        <v>3.8024633210731004E-2</v>
      </c>
      <c r="U483" s="17">
        <f t="shared" si="520"/>
        <v>8.8334494766438051E-2</v>
      </c>
      <c r="V483" s="17">
        <f t="shared" si="521"/>
        <v>3.5475240526464664E-3</v>
      </c>
      <c r="W483" s="17">
        <f t="shared" si="522"/>
        <v>5.4560517746912139E-3</v>
      </c>
      <c r="X483" s="17">
        <f t="shared" si="523"/>
        <v>8.5890379493139078E-3</v>
      </c>
      <c r="Y483" s="17">
        <f t="shared" si="524"/>
        <v>6.7605272036599757E-3</v>
      </c>
      <c r="Z483" s="17">
        <f t="shared" si="525"/>
        <v>6.8402877352320937E-2</v>
      </c>
      <c r="AA483" s="17">
        <f t="shared" si="526"/>
        <v>4.6352708216699817E-2</v>
      </c>
      <c r="AB483" s="17">
        <f t="shared" si="527"/>
        <v>1.5705286401593226E-2</v>
      </c>
      <c r="AC483" s="17">
        <f t="shared" si="528"/>
        <v>2.3652232945917841E-4</v>
      </c>
      <c r="AD483" s="17">
        <f t="shared" si="529"/>
        <v>9.2431336851829049E-4</v>
      </c>
      <c r="AE483" s="17">
        <f t="shared" si="530"/>
        <v>1.455074645018572E-3</v>
      </c>
      <c r="AF483" s="17">
        <f t="shared" si="531"/>
        <v>1.145305420590175E-3</v>
      </c>
      <c r="AG483" s="17">
        <f t="shared" si="532"/>
        <v>6.0098841477487439E-4</v>
      </c>
      <c r="AH483" s="17">
        <f t="shared" si="533"/>
        <v>2.6920332397991204E-2</v>
      </c>
      <c r="AI483" s="17">
        <f t="shared" si="534"/>
        <v>1.8242365833727868E-2</v>
      </c>
      <c r="AJ483" s="17">
        <f t="shared" si="535"/>
        <v>6.180902714938135E-3</v>
      </c>
      <c r="AK483" s="17">
        <f t="shared" si="536"/>
        <v>1.3961477993859764E-3</v>
      </c>
      <c r="AL483" s="17">
        <f t="shared" si="537"/>
        <v>1.0092503774930037E-5</v>
      </c>
      <c r="AM483" s="17">
        <f t="shared" si="538"/>
        <v>1.2527083517567712E-4</v>
      </c>
      <c r="AN483" s="17">
        <f t="shared" si="539"/>
        <v>1.972041325298883E-4</v>
      </c>
      <c r="AO483" s="17">
        <f t="shared" si="540"/>
        <v>1.5522156387130334E-4</v>
      </c>
      <c r="AP483" s="17">
        <f t="shared" si="541"/>
        <v>8.1451078404763967E-5</v>
      </c>
      <c r="AQ483" s="17">
        <f t="shared" si="542"/>
        <v>3.2055524412186009E-5</v>
      </c>
      <c r="AR483" s="17">
        <f t="shared" si="543"/>
        <v>8.4757170981053249E-3</v>
      </c>
      <c r="AS483" s="17">
        <f t="shared" si="544"/>
        <v>5.7435075362723687E-3</v>
      </c>
      <c r="AT483" s="17">
        <f t="shared" si="545"/>
        <v>1.9460228814498568E-3</v>
      </c>
      <c r="AU483" s="17">
        <f t="shared" si="546"/>
        <v>4.3956937826001175E-4</v>
      </c>
      <c r="AV483" s="17">
        <f t="shared" si="547"/>
        <v>7.446774141728094E-5</v>
      </c>
      <c r="AW483" s="17">
        <f t="shared" si="548"/>
        <v>2.9906335517349096E-7</v>
      </c>
      <c r="AX483" s="17">
        <f t="shared" si="549"/>
        <v>1.4148143800667745E-5</v>
      </c>
      <c r="AY483" s="17">
        <f t="shared" si="550"/>
        <v>2.2272322374206749E-5</v>
      </c>
      <c r="AZ483" s="17">
        <f t="shared" si="551"/>
        <v>1.7530792410986752E-5</v>
      </c>
      <c r="BA483" s="17">
        <f t="shared" si="552"/>
        <v>9.19912099551335E-6</v>
      </c>
      <c r="BB483" s="17">
        <f t="shared" si="553"/>
        <v>3.6203651740120327E-6</v>
      </c>
      <c r="BC483" s="17">
        <f t="shared" si="554"/>
        <v>1.1398518618978336E-6</v>
      </c>
      <c r="BD483" s="17">
        <f t="shared" si="555"/>
        <v>2.2237770341843755E-3</v>
      </c>
      <c r="BE483" s="17">
        <f t="shared" si="556"/>
        <v>1.5069261995167952E-3</v>
      </c>
      <c r="BF483" s="17">
        <f t="shared" si="557"/>
        <v>5.1057874415521448E-4</v>
      </c>
      <c r="BG483" s="17">
        <f t="shared" si="558"/>
        <v>1.1532998057755274E-4</v>
      </c>
      <c r="BH483" s="17">
        <f t="shared" si="559"/>
        <v>1.9538128896296975E-5</v>
      </c>
      <c r="BI483" s="17">
        <f t="shared" si="560"/>
        <v>2.6479739533927558E-6</v>
      </c>
      <c r="BJ483" s="18">
        <f t="shared" si="561"/>
        <v>0.15905953788977861</v>
      </c>
      <c r="BK483" s="18">
        <f t="shared" si="562"/>
        <v>0.25117507974312808</v>
      </c>
      <c r="BL483" s="18">
        <f t="shared" si="563"/>
        <v>0.52015855303364522</v>
      </c>
      <c r="BM483" s="18">
        <f t="shared" si="564"/>
        <v>0.38993229314351963</v>
      </c>
      <c r="BN483" s="18">
        <f t="shared" si="565"/>
        <v>0.60884178161633418</v>
      </c>
    </row>
    <row r="484" spans="1:66" x14ac:dyDescent="0.25">
      <c r="A484" t="s">
        <v>80</v>
      </c>
      <c r="B484" t="s">
        <v>93</v>
      </c>
      <c r="C484" t="s">
        <v>85</v>
      </c>
      <c r="D484" t="s">
        <v>496</v>
      </c>
      <c r="E484" s="14">
        <f>VLOOKUP(A484,home!$A$2:$E$405,3,FALSE)</f>
        <v>1.18844984802432</v>
      </c>
      <c r="F484" s="14">
        <f>VLOOKUP(B484,home!$B$2:$E$405,3,FALSE)</f>
        <v>0.84</v>
      </c>
      <c r="G484" s="14">
        <f>VLOOKUP(C484,away!$B$2:$E$405,4,FALSE)</f>
        <v>0.84</v>
      </c>
      <c r="H484" s="14">
        <f>VLOOKUP(A484,away!$A$2:$E$405,3,FALSE)</f>
        <v>1.02431610942249</v>
      </c>
      <c r="I484" s="14">
        <f>VLOOKUP(C484,away!$B$2:$E$405,3,FALSE)</f>
        <v>1.08</v>
      </c>
      <c r="J484" s="14">
        <f>VLOOKUP(B484,home!$B$2:$E$405,4,FALSE)</f>
        <v>0.98</v>
      </c>
      <c r="K484" s="16">
        <f t="shared" si="566"/>
        <v>0.83857021276596011</v>
      </c>
      <c r="L484" s="16">
        <f t="shared" si="567"/>
        <v>1.0841361702127634</v>
      </c>
      <c r="M484" s="17">
        <f t="shared" si="512"/>
        <v>0.14621072397143672</v>
      </c>
      <c r="N484" s="17">
        <f t="shared" si="513"/>
        <v>0.12260795790939275</v>
      </c>
      <c r="O484" s="17">
        <f t="shared" si="514"/>
        <v>0.15851233433042888</v>
      </c>
      <c r="P484" s="17">
        <f t="shared" si="515"/>
        <v>0.13292372192549673</v>
      </c>
      <c r="Q484" s="17">
        <f t="shared" si="516"/>
        <v>5.1407690675439682E-2</v>
      </c>
      <c r="R484" s="17">
        <f t="shared" si="517"/>
        <v>8.5924477536238136E-2</v>
      </c>
      <c r="S484" s="17">
        <f t="shared" si="518"/>
        <v>3.0211046376424633E-2</v>
      </c>
      <c r="T484" s="17">
        <f t="shared" si="519"/>
        <v>5.5732936888353561E-2</v>
      </c>
      <c r="U484" s="17">
        <f t="shared" si="520"/>
        <v>7.2053707409367174E-2</v>
      </c>
      <c r="V484" s="17">
        <f t="shared" si="521"/>
        <v>3.0517329285205466E-3</v>
      </c>
      <c r="W484" s="17">
        <f t="shared" si="522"/>
        <v>1.4369652702503375E-2</v>
      </c>
      <c r="X484" s="17">
        <f t="shared" si="523"/>
        <v>1.5578660248179495E-2</v>
      </c>
      <c r="Y484" s="17">
        <f t="shared" si="524"/>
        <v>8.4446945292535654E-3</v>
      </c>
      <c r="Z484" s="17">
        <f t="shared" si="525"/>
        <v>3.105127800122329E-2</v>
      </c>
      <c r="AA484" s="17">
        <f t="shared" si="526"/>
        <v>2.6038676800140791E-2</v>
      </c>
      <c r="AB484" s="17">
        <f t="shared" si="527"/>
        <v>1.0917629372219066E-2</v>
      </c>
      <c r="AC484" s="17">
        <f t="shared" si="528"/>
        <v>1.7340028494626394E-4</v>
      </c>
      <c r="AD484" s="17">
        <f t="shared" si="529"/>
        <v>3.0124906810278015E-3</v>
      </c>
      <c r="AE484" s="17">
        <f t="shared" si="530"/>
        <v>3.2659501097311201E-3</v>
      </c>
      <c r="AF484" s="17">
        <f t="shared" si="531"/>
        <v>1.7703673220349251E-3</v>
      </c>
      <c r="AG484" s="17">
        <f t="shared" si="532"/>
        <v>6.3977308279359018E-4</v>
      </c>
      <c r="AH484" s="17">
        <f t="shared" si="533"/>
        <v>8.4159534031145091E-3</v>
      </c>
      <c r="AI484" s="17">
        <f t="shared" si="534"/>
        <v>7.0573678358781394E-3</v>
      </c>
      <c r="AJ484" s="17">
        <f t="shared" si="535"/>
        <v>2.9590492238499876E-3</v>
      </c>
      <c r="AK484" s="17">
        <f t="shared" si="536"/>
        <v>8.271235124096113E-4</v>
      </c>
      <c r="AL484" s="17">
        <f t="shared" si="537"/>
        <v>6.3056964993899864E-6</v>
      </c>
      <c r="AM484" s="17">
        <f t="shared" si="538"/>
        <v>5.0523699026899121E-4</v>
      </c>
      <c r="AN484" s="17">
        <f t="shared" si="539"/>
        <v>5.477456956800474E-4</v>
      </c>
      <c r="AO484" s="17">
        <f t="shared" si="540"/>
        <v>2.9691546038254613E-4</v>
      </c>
      <c r="AP484" s="17">
        <f t="shared" si="541"/>
        <v>1.0729893003203106E-4</v>
      </c>
      <c r="AQ484" s="17">
        <f t="shared" si="542"/>
        <v>2.9081662768213342E-5</v>
      </c>
      <c r="AR484" s="17">
        <f t="shared" si="543"/>
        <v>1.824807898228328E-3</v>
      </c>
      <c r="AS484" s="17">
        <f t="shared" si="544"/>
        <v>1.5302295474743334E-3</v>
      </c>
      <c r="AT484" s="17">
        <f t="shared" si="545"/>
        <v>6.4160245860315525E-4</v>
      </c>
      <c r="AU484" s="17">
        <f t="shared" si="546"/>
        <v>1.7934290340733706E-4</v>
      </c>
      <c r="AV484" s="17">
        <f t="shared" si="547"/>
        <v>3.759790416708891E-5</v>
      </c>
      <c r="AW484" s="17">
        <f t="shared" si="548"/>
        <v>1.5924060858962636E-7</v>
      </c>
      <c r="AX484" s="17">
        <f t="shared" si="549"/>
        <v>7.0612781737850188E-5</v>
      </c>
      <c r="AY484" s="17">
        <f t="shared" si="550"/>
        <v>7.6553870761342653E-5</v>
      </c>
      <c r="AZ484" s="17">
        <f t="shared" si="551"/>
        <v>4.1497410131082429E-5</v>
      </c>
      <c r="BA484" s="17">
        <f t="shared" si="552"/>
        <v>1.4996281097753351E-5</v>
      </c>
      <c r="BB484" s="17">
        <f t="shared" si="553"/>
        <v>4.0645026891880918E-6</v>
      </c>
      <c r="BC484" s="17">
        <f t="shared" si="554"/>
        <v>8.8129487585517143E-7</v>
      </c>
      <c r="BD484" s="17">
        <f t="shared" si="555"/>
        <v>3.2972337435987689E-4</v>
      </c>
      <c r="BE484" s="17">
        <f t="shared" si="556"/>
        <v>2.7649620019087228E-4</v>
      </c>
      <c r="BF484" s="17">
        <f t="shared" si="557"/>
        <v>1.1593073871151963E-4</v>
      </c>
      <c r="BG484" s="17">
        <f t="shared" si="558"/>
        <v>3.2405354742477986E-5</v>
      </c>
      <c r="BH484" s="17">
        <f t="shared" si="559"/>
        <v>6.7935413052890437E-6</v>
      </c>
      <c r="BI484" s="17">
        <f t="shared" si="560"/>
        <v>1.1393722755621147E-6</v>
      </c>
      <c r="BJ484" s="18">
        <f t="shared" si="561"/>
        <v>0.27852505902913482</v>
      </c>
      <c r="BK484" s="18">
        <f t="shared" si="562"/>
        <v>0.31265348505408569</v>
      </c>
      <c r="BL484" s="18">
        <f t="shared" si="563"/>
        <v>0.37768238871711213</v>
      </c>
      <c r="BM484" s="18">
        <f t="shared" si="564"/>
        <v>0.30224890982297026</v>
      </c>
      <c r="BN484" s="18">
        <f t="shared" si="565"/>
        <v>0.6975869063484329</v>
      </c>
    </row>
    <row r="485" spans="1:66" x14ac:dyDescent="0.25">
      <c r="A485" t="s">
        <v>80</v>
      </c>
      <c r="B485" t="s">
        <v>82</v>
      </c>
      <c r="C485" t="s">
        <v>86</v>
      </c>
      <c r="D485" t="s">
        <v>496</v>
      </c>
      <c r="E485" s="14">
        <f>VLOOKUP(A485,home!$A$2:$E$405,3,FALSE)</f>
        <v>1.18844984802432</v>
      </c>
      <c r="F485" s="14">
        <f>VLOOKUP(B485,home!$B$2:$E$405,3,FALSE)</f>
        <v>0.54</v>
      </c>
      <c r="G485" s="14">
        <f>VLOOKUP(C485,away!$B$2:$E$405,4,FALSE)</f>
        <v>0.9</v>
      </c>
      <c r="H485" s="14">
        <f>VLOOKUP(A485,away!$A$2:$E$405,3,FALSE)</f>
        <v>1.02431610942249</v>
      </c>
      <c r="I485" s="14">
        <f>VLOOKUP(C485,away!$B$2:$E$405,3,FALSE)</f>
        <v>0.36</v>
      </c>
      <c r="J485" s="14">
        <f>VLOOKUP(B485,home!$B$2:$E$405,4,FALSE)</f>
        <v>1.6</v>
      </c>
      <c r="K485" s="16">
        <f t="shared" si="566"/>
        <v>0.57758662613981948</v>
      </c>
      <c r="L485" s="16">
        <f t="shared" si="567"/>
        <v>0.59000607902735414</v>
      </c>
      <c r="M485" s="17">
        <f t="shared" si="512"/>
        <v>0.31111498602036264</v>
      </c>
      <c r="N485" s="17">
        <f t="shared" si="513"/>
        <v>0.17969585511703831</v>
      </c>
      <c r="O485" s="17">
        <f t="shared" si="514"/>
        <v>0.18355973302852424</v>
      </c>
      <c r="P485" s="17">
        <f t="shared" si="515"/>
        <v>0.10602164689507128</v>
      </c>
      <c r="Q485" s="17">
        <f t="shared" si="516"/>
        <v>5.1894961344179993E-2</v>
      </c>
      <c r="R485" s="17">
        <f t="shared" si="517"/>
        <v>5.415067917573374E-2</v>
      </c>
      <c r="S485" s="17">
        <f t="shared" si="518"/>
        <v>9.0325041507382398E-3</v>
      </c>
      <c r="T485" s="17">
        <f t="shared" si="519"/>
        <v>3.0618342663955748E-2</v>
      </c>
      <c r="U485" s="17">
        <f t="shared" si="520"/>
        <v>3.1276708088291826E-2</v>
      </c>
      <c r="V485" s="17">
        <f t="shared" si="521"/>
        <v>3.4201037082695905E-4</v>
      </c>
      <c r="W485" s="17">
        <f t="shared" si="522"/>
        <v>9.991278545480424E-3</v>
      </c>
      <c r="X485" s="17">
        <f t="shared" si="523"/>
        <v>5.8949150790890302E-3</v>
      </c>
      <c r="Y485" s="17">
        <f t="shared" si="524"/>
        <v>1.7390178660062717E-3</v>
      </c>
      <c r="Z485" s="17">
        <f t="shared" si="525"/>
        <v>1.0649743299047621E-2</v>
      </c>
      <c r="AA485" s="17">
        <f t="shared" si="526"/>
        <v>6.1511493013520656E-3</v>
      </c>
      <c r="AB485" s="17">
        <f t="shared" si="527"/>
        <v>1.7764107859251238E-3</v>
      </c>
      <c r="AC485" s="17">
        <f t="shared" si="528"/>
        <v>7.2843852754602956E-6</v>
      </c>
      <c r="AD485" s="17">
        <f t="shared" si="529"/>
        <v>1.4427072164768001E-3</v>
      </c>
      <c r="AE485" s="17">
        <f t="shared" si="530"/>
        <v>8.5120602797794491E-4</v>
      </c>
      <c r="AF485" s="17">
        <f t="shared" si="531"/>
        <v>2.5110836550585778E-4</v>
      </c>
      <c r="AG485" s="17">
        <f t="shared" si="532"/>
        <v>4.9385154047692953E-5</v>
      </c>
      <c r="AH485" s="17">
        <f t="shared" si="533"/>
        <v>1.5708533216297314E-3</v>
      </c>
      <c r="AI485" s="17">
        <f t="shared" si="534"/>
        <v>9.0730387020064509E-4</v>
      </c>
      <c r="AJ485" s="17">
        <f t="shared" si="535"/>
        <v>2.6202329063639566E-4</v>
      </c>
      <c r="AK485" s="17">
        <f t="shared" si="536"/>
        <v>5.0447049469576371E-5</v>
      </c>
      <c r="AL485" s="17">
        <f t="shared" si="537"/>
        <v>9.9294802015350209E-8</v>
      </c>
      <c r="AM485" s="17">
        <f t="shared" si="538"/>
        <v>1.6665767873448109E-4</v>
      </c>
      <c r="AN485" s="17">
        <f t="shared" si="539"/>
        <v>9.8329043569931639E-5</v>
      </c>
      <c r="AO485" s="17">
        <f t="shared" si="540"/>
        <v>2.9007366725602612E-5</v>
      </c>
      <c r="AP485" s="17">
        <f t="shared" si="541"/>
        <v>5.704840901560447E-6</v>
      </c>
      <c r="AQ485" s="17">
        <f t="shared" si="542"/>
        <v>8.4147270295113868E-7</v>
      </c>
      <c r="AR485" s="17">
        <f t="shared" si="543"/>
        <v>1.8536260180437069E-4</v>
      </c>
      <c r="AS485" s="17">
        <f t="shared" si="544"/>
        <v>1.0706295978868525E-4</v>
      </c>
      <c r="AT485" s="17">
        <f t="shared" si="545"/>
        <v>3.0919066864444943E-5</v>
      </c>
      <c r="AU485" s="17">
        <f t="shared" si="546"/>
        <v>5.9528131712087466E-6</v>
      </c>
      <c r="AV485" s="17">
        <f t="shared" si="547"/>
        <v>8.5956631889978478E-7</v>
      </c>
      <c r="AW485" s="17">
        <f t="shared" si="548"/>
        <v>9.3993458214142565E-10</v>
      </c>
      <c r="AX485" s="17">
        <f t="shared" si="549"/>
        <v>1.6043207730090469E-5</v>
      </c>
      <c r="AY485" s="17">
        <f t="shared" si="550"/>
        <v>9.465590087852015E-6</v>
      </c>
      <c r="AZ485" s="17">
        <f t="shared" si="551"/>
        <v>2.7923778467068774E-6</v>
      </c>
      <c r="BA485" s="17">
        <f t="shared" si="552"/>
        <v>5.49173301499457E-7</v>
      </c>
      <c r="BB485" s="17">
        <f t="shared" si="553"/>
        <v>8.1003896581050396E-8</v>
      </c>
      <c r="BC485" s="17">
        <f t="shared" si="554"/>
        <v>9.5585582815445728E-9</v>
      </c>
      <c r="BD485" s="17">
        <f t="shared" si="555"/>
        <v>1.8227510314817574E-5</v>
      </c>
      <c r="BE485" s="17">
        <f t="shared" si="556"/>
        <v>1.0527966185664238E-5</v>
      </c>
      <c r="BF485" s="17">
        <f t="shared" si="557"/>
        <v>3.0404062346459563E-6</v>
      </c>
      <c r="BG485" s="17">
        <f t="shared" si="558"/>
        <v>5.8536599305454334E-7</v>
      </c>
      <c r="BH485" s="17">
        <f t="shared" si="559"/>
        <v>8.4524892246339657E-8</v>
      </c>
      <c r="BI485" s="17">
        <f t="shared" si="560"/>
        <v>9.7640894674790263E-9</v>
      </c>
      <c r="BJ485" s="18">
        <f t="shared" si="561"/>
        <v>0.28275825869381366</v>
      </c>
      <c r="BK485" s="18">
        <f t="shared" si="562"/>
        <v>0.42652799670716446</v>
      </c>
      <c r="BL485" s="18">
        <f t="shared" si="563"/>
        <v>0.28006794045742089</v>
      </c>
      <c r="BM485" s="18">
        <f t="shared" si="564"/>
        <v>0.11355661292638308</v>
      </c>
      <c r="BN485" s="18">
        <f t="shared" si="565"/>
        <v>0.88643786158091031</v>
      </c>
    </row>
    <row r="486" spans="1:66" x14ac:dyDescent="0.25">
      <c r="A486" t="s">
        <v>80</v>
      </c>
      <c r="B486" t="s">
        <v>89</v>
      </c>
      <c r="C486" t="s">
        <v>369</v>
      </c>
      <c r="D486" t="s">
        <v>496</v>
      </c>
      <c r="E486" s="14">
        <f>VLOOKUP(A486,home!$A$2:$E$405,3,FALSE)</f>
        <v>1.18844984802432</v>
      </c>
      <c r="F486" s="14">
        <f>VLOOKUP(B486,home!$B$2:$E$405,3,FALSE)</f>
        <v>1.2</v>
      </c>
      <c r="G486" s="14">
        <f>VLOOKUP(C486,away!$B$2:$E$405,4,FALSE)</f>
        <v>1.32</v>
      </c>
      <c r="H486" s="14">
        <f>VLOOKUP(A486,away!$A$2:$E$405,3,FALSE)</f>
        <v>1.02431610942249</v>
      </c>
      <c r="I486" s="14">
        <f>VLOOKUP(C486,away!$B$2:$E$405,3,FALSE)</f>
        <v>0.66</v>
      </c>
      <c r="J486" s="14">
        <f>VLOOKUP(B486,home!$B$2:$E$405,4,FALSE)</f>
        <v>1.26</v>
      </c>
      <c r="K486" s="16">
        <f t="shared" si="566"/>
        <v>1.882504559270523</v>
      </c>
      <c r="L486" s="16">
        <f t="shared" si="567"/>
        <v>0.85182127659574269</v>
      </c>
      <c r="M486" s="17">
        <f t="shared" si="512"/>
        <v>6.4937771066342367E-2</v>
      </c>
      <c r="N486" s="17">
        <f t="shared" si="513"/>
        <v>0.12224565010125493</v>
      </c>
      <c r="O486" s="17">
        <f t="shared" si="514"/>
        <v>5.5315375049013842E-2</v>
      </c>
      <c r="P486" s="17">
        <f t="shared" si="515"/>
        <v>0.10413144572752746</v>
      </c>
      <c r="Q486" s="17">
        <f t="shared" si="516"/>
        <v>0.11506399683330076</v>
      </c>
      <c r="R486" s="17">
        <f t="shared" si="517"/>
        <v>2.3559406694811626E-2</v>
      </c>
      <c r="S486" s="17">
        <f t="shared" si="518"/>
        <v>4.1745188552233727E-2</v>
      </c>
      <c r="T486" s="17">
        <f t="shared" si="519"/>
        <v>9.8013960672750755E-2</v>
      </c>
      <c r="U486" s="17">
        <f t="shared" si="520"/>
        <v>4.4350690516691361E-2</v>
      </c>
      <c r="V486" s="17">
        <f t="shared" si="521"/>
        <v>7.4378675062987381E-3</v>
      </c>
      <c r="W486" s="17">
        <f t="shared" si="522"/>
        <v>7.2202832882192577E-2</v>
      </c>
      <c r="X486" s="17">
        <f t="shared" si="523"/>
        <v>6.1503909279538346E-2</v>
      </c>
      <c r="Y486" s="17">
        <f t="shared" si="524"/>
        <v>2.6195169259062543E-2</v>
      </c>
      <c r="Z486" s="17">
        <f t="shared" si="525"/>
        <v>6.6894679622042427E-3</v>
      </c>
      <c r="AA486" s="17">
        <f t="shared" si="526"/>
        <v>1.2592953937943579E-2</v>
      </c>
      <c r="AB486" s="17">
        <f t="shared" si="527"/>
        <v>1.1853146601431238E-2</v>
      </c>
      <c r="AC486" s="17">
        <f t="shared" si="528"/>
        <v>7.4544048463857297E-4</v>
      </c>
      <c r="AD486" s="17">
        <f t="shared" si="529"/>
        <v>3.3980540523243792E-2</v>
      </c>
      <c r="AE486" s="17">
        <f t="shared" si="530"/>
        <v>2.8945347407922893E-2</v>
      </c>
      <c r="AF486" s="17">
        <f t="shared" si="531"/>
        <v>1.2328131390262074E-2</v>
      </c>
      <c r="AG486" s="17">
        <f t="shared" si="532"/>
        <v>3.5004548729643628E-3</v>
      </c>
      <c r="AH486" s="17">
        <f t="shared" si="533"/>
        <v>1.4245577848277849E-3</v>
      </c>
      <c r="AI486" s="17">
        <f t="shared" si="534"/>
        <v>2.6817365248826214E-3</v>
      </c>
      <c r="AJ486" s="17">
        <f t="shared" si="535"/>
        <v>2.5241906174269121E-3</v>
      </c>
      <c r="AK486" s="17">
        <f t="shared" si="536"/>
        <v>1.5839334485913462E-3</v>
      </c>
      <c r="AL486" s="17">
        <f t="shared" si="537"/>
        <v>4.7814265315599202E-5</v>
      </c>
      <c r="AM486" s="17">
        <f t="shared" si="538"/>
        <v>1.2793704492296642E-2</v>
      </c>
      <c r="AN486" s="17">
        <f t="shared" si="539"/>
        <v>1.0897949693016815E-2</v>
      </c>
      <c r="AO486" s="17">
        <f t="shared" si="540"/>
        <v>4.6415527098908815E-3</v>
      </c>
      <c r="AP486" s="17">
        <f t="shared" si="541"/>
        <v>1.3179244515752267E-3</v>
      </c>
      <c r="AQ486" s="17">
        <f t="shared" si="542"/>
        <v>2.8065902219938843E-4</v>
      </c>
      <c r="AR486" s="17">
        <f t="shared" si="543"/>
        <v>2.4269372617128149E-4</v>
      </c>
      <c r="AS486" s="17">
        <f t="shared" si="544"/>
        <v>4.5687204602378915E-4</v>
      </c>
      <c r="AT486" s="17">
        <f t="shared" si="545"/>
        <v>4.3003185482151771E-4</v>
      </c>
      <c r="AU486" s="17">
        <f t="shared" si="546"/>
        <v>2.6984564244435558E-4</v>
      </c>
      <c r="AV486" s="17">
        <f t="shared" si="547"/>
        <v>1.2699641305019571E-4</v>
      </c>
      <c r="AW486" s="17">
        <f t="shared" si="548"/>
        <v>2.1298033537652558E-6</v>
      </c>
      <c r="AX486" s="17">
        <f t="shared" si="549"/>
        <v>4.0140345061180291E-3</v>
      </c>
      <c r="AY486" s="17">
        <f t="shared" si="550"/>
        <v>3.4192399973008206E-3</v>
      </c>
      <c r="AZ486" s="17">
        <f t="shared" si="551"/>
        <v>1.4562906897440042E-3</v>
      </c>
      <c r="BA486" s="17">
        <f t="shared" si="552"/>
        <v>4.1349979814407747E-4</v>
      </c>
      <c r="BB486" s="17">
        <f t="shared" si="553"/>
        <v>8.8056981481792498E-5</v>
      </c>
      <c r="BC486" s="17">
        <f t="shared" si="554"/>
        <v>1.5001762075797636E-5</v>
      </c>
      <c r="BD486" s="17">
        <f t="shared" si="555"/>
        <v>3.4455279941499751E-5</v>
      </c>
      <c r="BE486" s="17">
        <f t="shared" si="556"/>
        <v>6.4862221580815467E-5</v>
      </c>
      <c r="BF486" s="17">
        <f t="shared" si="557"/>
        <v>6.1051713925150018E-5</v>
      </c>
      <c r="BG486" s="17">
        <f t="shared" si="558"/>
        <v>3.8310043271791529E-5</v>
      </c>
      <c r="BH486" s="17">
        <f t="shared" si="559"/>
        <v>1.8029707781249648E-5</v>
      </c>
      <c r="BI486" s="17">
        <f t="shared" si="560"/>
        <v>6.7882014201035389E-6</v>
      </c>
      <c r="BJ486" s="18">
        <f t="shared" si="561"/>
        <v>0.61331790732633673</v>
      </c>
      <c r="BK486" s="18">
        <f t="shared" si="562"/>
        <v>0.22246476759965728</v>
      </c>
      <c r="BL486" s="18">
        <f t="shared" si="563"/>
        <v>0.15763592802605209</v>
      </c>
      <c r="BM486" s="18">
        <f t="shared" si="564"/>
        <v>0.51143731524805214</v>
      </c>
      <c r="BN486" s="18">
        <f t="shared" si="565"/>
        <v>0.48525364547225097</v>
      </c>
    </row>
    <row r="487" spans="1:66" x14ac:dyDescent="0.25">
      <c r="A487" t="s">
        <v>80</v>
      </c>
      <c r="B487" t="s">
        <v>91</v>
      </c>
      <c r="C487" t="s">
        <v>81</v>
      </c>
      <c r="D487" t="s">
        <v>496</v>
      </c>
      <c r="E487" s="14">
        <f>VLOOKUP(A487,home!$A$2:$E$405,3,FALSE)</f>
        <v>1.18844984802432</v>
      </c>
      <c r="F487" s="14">
        <f>VLOOKUP(B487,home!$B$2:$E$405,3,FALSE)</f>
        <v>0.42</v>
      </c>
      <c r="G487" s="14">
        <f>VLOOKUP(C487,away!$B$2:$E$405,4,FALSE)</f>
        <v>0.9</v>
      </c>
      <c r="H487" s="14">
        <f>VLOOKUP(A487,away!$A$2:$E$405,3,FALSE)</f>
        <v>1.02431610942249</v>
      </c>
      <c r="I487" s="14">
        <f>VLOOKUP(C487,away!$B$2:$E$405,3,FALSE)</f>
        <v>0.9</v>
      </c>
      <c r="J487" s="14">
        <f>VLOOKUP(B487,home!$B$2:$E$405,4,FALSE)</f>
        <v>1.05</v>
      </c>
      <c r="K487" s="16">
        <f t="shared" si="566"/>
        <v>0.44923404255319294</v>
      </c>
      <c r="L487" s="16">
        <f t="shared" si="567"/>
        <v>0.96797872340425306</v>
      </c>
      <c r="M487" s="17">
        <f t="shared" si="512"/>
        <v>0.24238867020506449</v>
      </c>
      <c r="N487" s="17">
        <f t="shared" si="513"/>
        <v>0.10888924218531379</v>
      </c>
      <c r="O487" s="17">
        <f t="shared" si="514"/>
        <v>0.23462707555275283</v>
      </c>
      <c r="P487" s="17">
        <f t="shared" si="515"/>
        <v>0.10540246964299657</v>
      </c>
      <c r="Q487" s="17">
        <f t="shared" si="516"/>
        <v>2.4458377228731093E-2</v>
      </c>
      <c r="R487" s="17">
        <f t="shared" si="517"/>
        <v>0.11355700853481344</v>
      </c>
      <c r="S487" s="17">
        <f t="shared" si="518"/>
        <v>1.145853949923057E-2</v>
      </c>
      <c r="T487" s="17">
        <f t="shared" si="519"/>
        <v>2.3675188766406778E-2</v>
      </c>
      <c r="U487" s="17">
        <f t="shared" si="520"/>
        <v>5.1013674004341675E-2</v>
      </c>
      <c r="V487" s="17">
        <f t="shared" si="521"/>
        <v>5.5363715396018298E-4</v>
      </c>
      <c r="W487" s="17">
        <f t="shared" si="522"/>
        <v>3.6625118922512766E-3</v>
      </c>
      <c r="X487" s="17">
        <f t="shared" si="523"/>
        <v>3.5452335859142859E-3</v>
      </c>
      <c r="Y487" s="17">
        <f t="shared" si="524"/>
        <v>1.7158553403315961E-3</v>
      </c>
      <c r="Z487" s="17">
        <f t="shared" si="525"/>
        <v>3.6640256051711534E-2</v>
      </c>
      <c r="AA487" s="17">
        <f t="shared" si="526"/>
        <v>1.6460050346294462E-2</v>
      </c>
      <c r="AB487" s="17">
        <f t="shared" si="527"/>
        <v>3.6972074788474726E-3</v>
      </c>
      <c r="AC487" s="17">
        <f t="shared" si="528"/>
        <v>1.5046785000345268E-5</v>
      </c>
      <c r="AD487" s="17">
        <f t="shared" si="529"/>
        <v>4.1133125581379628E-4</v>
      </c>
      <c r="AE487" s="17">
        <f t="shared" si="530"/>
        <v>3.9815990389890671E-4</v>
      </c>
      <c r="AF487" s="17">
        <f t="shared" si="531"/>
        <v>1.9270515774341188E-4</v>
      </c>
      <c r="AG487" s="17">
        <f t="shared" si="532"/>
        <v>6.2178164195294351E-5</v>
      </c>
      <c r="AH487" s="17">
        <f t="shared" si="533"/>
        <v>8.8667470695351722E-3</v>
      </c>
      <c r="AI487" s="17">
        <f t="shared" si="534"/>
        <v>3.9832446303439623E-3</v>
      </c>
      <c r="AJ487" s="17">
        <f t="shared" si="535"/>
        <v>8.9470454388385849E-4</v>
      </c>
      <c r="AK487" s="17">
        <f t="shared" si="536"/>
        <v>1.3397724637988546E-4</v>
      </c>
      <c r="AL487" s="17">
        <f t="shared" si="537"/>
        <v>2.6172317342750982E-7</v>
      </c>
      <c r="AM487" s="17">
        <f t="shared" si="538"/>
        <v>3.6956800575542664E-5</v>
      </c>
      <c r="AN487" s="17">
        <f t="shared" si="539"/>
        <v>3.5773396642219352E-5</v>
      </c>
      <c r="AO487" s="17">
        <f t="shared" si="540"/>
        <v>1.7313943406784738E-5</v>
      </c>
      <c r="AP487" s="17">
        <f t="shared" si="541"/>
        <v>5.5865096119976592E-6</v>
      </c>
      <c r="AQ487" s="17">
        <f t="shared" si="542"/>
        <v>1.3519056106267709E-6</v>
      </c>
      <c r="AR487" s="17">
        <f t="shared" si="543"/>
        <v>1.7165645018234119E-3</v>
      </c>
      <c r="AS487" s="17">
        <f t="shared" si="544"/>
        <v>7.7113921045743902E-4</v>
      </c>
      <c r="AT487" s="17">
        <f t="shared" si="545"/>
        <v>1.7321099244253639E-4</v>
      </c>
      <c r="AU487" s="17">
        <f t="shared" si="546"/>
        <v>2.5937424783203728E-5</v>
      </c>
      <c r="AV487" s="17">
        <f t="shared" si="547"/>
        <v>2.9129935471944956E-6</v>
      </c>
      <c r="AW487" s="17">
        <f t="shared" si="548"/>
        <v>3.1613905260693048E-9</v>
      </c>
      <c r="AX487" s="17">
        <f t="shared" si="549"/>
        <v>2.7670421537305319E-6</v>
      </c>
      <c r="AY487" s="17">
        <f t="shared" si="550"/>
        <v>2.6784379315738353E-6</v>
      </c>
      <c r="AZ487" s="17">
        <f t="shared" si="551"/>
        <v>1.2963354648611844E-6</v>
      </c>
      <c r="BA487" s="17">
        <f t="shared" si="552"/>
        <v>4.1827504945999612E-7</v>
      </c>
      <c r="BB487" s="17">
        <f t="shared" si="553"/>
        <v>1.0122033710203447E-7</v>
      </c>
      <c r="BC487" s="17">
        <f t="shared" si="554"/>
        <v>1.9595826538115098E-8</v>
      </c>
      <c r="BD487" s="17">
        <f t="shared" si="555"/>
        <v>2.7693298585268049E-4</v>
      </c>
      <c r="BE487" s="17">
        <f t="shared" si="556"/>
        <v>1.2440772475092585E-4</v>
      </c>
      <c r="BF487" s="17">
        <f t="shared" si="557"/>
        <v>2.7944092557351671E-5</v>
      </c>
      <c r="BG487" s="17">
        <f t="shared" si="558"/>
        <v>4.184479221673228E-6</v>
      </c>
      <c r="BH487" s="17">
        <f t="shared" si="559"/>
        <v>4.6995262918302556E-7</v>
      </c>
      <c r="BI487" s="17">
        <f t="shared" si="560"/>
        <v>4.2223743883278462E-8</v>
      </c>
      <c r="BJ487" s="18">
        <f t="shared" si="561"/>
        <v>0.16711504694321072</v>
      </c>
      <c r="BK487" s="18">
        <f t="shared" si="562"/>
        <v>0.35982130344735719</v>
      </c>
      <c r="BL487" s="18">
        <f t="shared" si="563"/>
        <v>0.43635743598900223</v>
      </c>
      <c r="BM487" s="18">
        <f t="shared" si="564"/>
        <v>0.17060852380506838</v>
      </c>
      <c r="BN487" s="18">
        <f t="shared" si="565"/>
        <v>0.82932284334967232</v>
      </c>
    </row>
    <row r="488" spans="1:66" x14ac:dyDescent="0.25">
      <c r="A488" t="s">
        <v>80</v>
      </c>
      <c r="B488" t="s">
        <v>96</v>
      </c>
      <c r="C488" t="s">
        <v>435</v>
      </c>
      <c r="D488" t="s">
        <v>496</v>
      </c>
      <c r="E488" s="14">
        <f>VLOOKUP(A488,home!$A$2:$E$405,3,FALSE)</f>
        <v>1.18844984802432</v>
      </c>
      <c r="F488" s="14">
        <f>VLOOKUP(B488,home!$B$2:$E$405,3,FALSE)</f>
        <v>1.08</v>
      </c>
      <c r="G488" s="14">
        <f>VLOOKUP(C488,away!$B$2:$E$405,4,FALSE)</f>
        <v>1.96</v>
      </c>
      <c r="H488" s="14">
        <f>VLOOKUP(A488,away!$A$2:$E$405,3,FALSE)</f>
        <v>1.02431610942249</v>
      </c>
      <c r="I488" s="14">
        <f>VLOOKUP(C488,away!$B$2:$E$405,3,FALSE)</f>
        <v>0.7</v>
      </c>
      <c r="J488" s="14">
        <f>VLOOKUP(B488,home!$B$2:$E$405,4,FALSE)</f>
        <v>0.91</v>
      </c>
      <c r="K488" s="16">
        <f t="shared" si="566"/>
        <v>2.5157106382978807</v>
      </c>
      <c r="L488" s="16">
        <f t="shared" si="567"/>
        <v>0.65248936170212601</v>
      </c>
      <c r="M488" s="17">
        <f t="shared" si="512"/>
        <v>4.2079272466345949E-2</v>
      </c>
      <c r="N488" s="17">
        <f t="shared" si="513"/>
        <v>0.1058592733954216</v>
      </c>
      <c r="O488" s="17">
        <f t="shared" si="514"/>
        <v>2.7456277632455912E-2</v>
      </c>
      <c r="P488" s="17">
        <f t="shared" si="515"/>
        <v>6.9072049728029494E-2</v>
      </c>
      <c r="Q488" s="17">
        <f t="shared" si="516"/>
        <v>0.13315565012167299</v>
      </c>
      <c r="R488" s="17">
        <f t="shared" si="517"/>
        <v>8.957464533558758E-3</v>
      </c>
      <c r="S488" s="17">
        <f t="shared" si="518"/>
        <v>2.8345000840063687E-2</v>
      </c>
      <c r="T488" s="17">
        <f t="shared" si="519"/>
        <v>8.6882645154922014E-2</v>
      </c>
      <c r="U488" s="17">
        <f t="shared" si="520"/>
        <v>2.2534388819249733E-2</v>
      </c>
      <c r="V488" s="17">
        <f t="shared" si="521"/>
        <v>5.1697326731000113E-3</v>
      </c>
      <c r="W488" s="17">
        <f t="shared" si="522"/>
        <v>0.11166036185352107</v>
      </c>
      <c r="X488" s="17">
        <f t="shared" si="523"/>
        <v>7.2857198233232376E-2</v>
      </c>
      <c r="Y488" s="17">
        <f t="shared" si="524"/>
        <v>2.3769273385303526E-2</v>
      </c>
      <c r="Z488" s="17">
        <f t="shared" si="525"/>
        <v>1.9482167719903959E-3</v>
      </c>
      <c r="AA488" s="17">
        <f t="shared" si="526"/>
        <v>4.9011496590065954E-3</v>
      </c>
      <c r="AB488" s="17">
        <f t="shared" si="527"/>
        <v>6.1649371685264616E-3</v>
      </c>
      <c r="AC488" s="17">
        <f t="shared" si="528"/>
        <v>5.3037399910278043E-4</v>
      </c>
      <c r="AD488" s="17">
        <f t="shared" si="529"/>
        <v>7.0226290047773449E-2</v>
      </c>
      <c r="AE488" s="17">
        <f t="shared" si="530"/>
        <v>4.5821907167980055E-2</v>
      </c>
      <c r="AF488" s="17">
        <f t="shared" si="531"/>
        <v>1.4949153480004689E-2</v>
      </c>
      <c r="AG488" s="17">
        <f t="shared" si="532"/>
        <v>3.2513878707184593E-3</v>
      </c>
      <c r="AH488" s="17">
        <f t="shared" si="533"/>
        <v>3.177976795033474E-4</v>
      </c>
      <c r="AI488" s="17">
        <f t="shared" si="534"/>
        <v>7.9948700315295141E-4</v>
      </c>
      <c r="AJ488" s="17">
        <f t="shared" si="535"/>
        <v>1.0056389795063856E-3</v>
      </c>
      <c r="AK488" s="17">
        <f t="shared" si="536"/>
        <v>8.4329889301041293E-4</v>
      </c>
      <c r="AL488" s="17">
        <f t="shared" si="537"/>
        <v>3.482381428507842E-5</v>
      </c>
      <c r="AM488" s="17">
        <f t="shared" si="538"/>
        <v>3.5333804992275251E-2</v>
      </c>
      <c r="AN488" s="17">
        <f t="shared" si="539"/>
        <v>2.3054931865917071E-2</v>
      </c>
      <c r="AO488" s="17">
        <f t="shared" si="540"/>
        <v>7.5215488886391166E-3</v>
      </c>
      <c r="AP488" s="17">
        <f t="shared" si="541"/>
        <v>1.6359102111198245E-3</v>
      </c>
      <c r="AQ488" s="17">
        <f t="shared" si="542"/>
        <v>2.668535023638911E-4</v>
      </c>
      <c r="AR488" s="17">
        <f t="shared" si="543"/>
        <v>4.1471921009911196E-5</v>
      </c>
      <c r="AS488" s="17">
        <f t="shared" si="544"/>
        <v>1.0433135287528299E-4</v>
      </c>
      <c r="AT488" s="17">
        <f t="shared" si="545"/>
        <v>1.3123374716817981E-4</v>
      </c>
      <c r="AU488" s="17">
        <f t="shared" si="546"/>
        <v>1.1004871128489477E-4</v>
      </c>
      <c r="AV488" s="17">
        <f t="shared" si="547"/>
        <v>6.9212678427595448E-5</v>
      </c>
      <c r="AW488" s="17">
        <f t="shared" si="548"/>
        <v>1.5878444626563319E-6</v>
      </c>
      <c r="AX488" s="17">
        <f t="shared" si="549"/>
        <v>1.4814938185101607E-2</v>
      </c>
      <c r="AY488" s="17">
        <f t="shared" si="550"/>
        <v>9.666589560053401E-3</v>
      </c>
      <c r="AZ488" s="17">
        <f t="shared" si="551"/>
        <v>3.1536734259378389E-3</v>
      </c>
      <c r="BA488" s="17">
        <f t="shared" si="552"/>
        <v>6.859127869023793E-4</v>
      </c>
      <c r="BB488" s="17">
        <f t="shared" si="553"/>
        <v>1.1188769912731495E-4</v>
      </c>
      <c r="BC488" s="17">
        <f t="shared" si="554"/>
        <v>1.4601106677180252E-5</v>
      </c>
      <c r="BD488" s="17">
        <f t="shared" si="555"/>
        <v>4.5099978780529905E-6</v>
      </c>
      <c r="BE488" s="17">
        <f t="shared" si="556"/>
        <v>1.1345849640518776E-5</v>
      </c>
      <c r="BF488" s="17">
        <f t="shared" si="557"/>
        <v>1.4271437320590637E-5</v>
      </c>
      <c r="BG488" s="17">
        <f t="shared" si="558"/>
        <v>1.1967602230403755E-5</v>
      </c>
      <c r="BH488" s="17">
        <f t="shared" si="559"/>
        <v>7.5267560614860422E-6</v>
      </c>
      <c r="BI488" s="17">
        <f t="shared" si="560"/>
        <v>3.7870280591506988E-6</v>
      </c>
      <c r="BJ488" s="18">
        <f t="shared" si="561"/>
        <v>0.76469379293466511</v>
      </c>
      <c r="BK488" s="18">
        <f t="shared" si="562"/>
        <v>0.15489784308098037</v>
      </c>
      <c r="BL488" s="18">
        <f t="shared" si="563"/>
        <v>7.3490147449926643E-2</v>
      </c>
      <c r="BM488" s="18">
        <f t="shared" si="564"/>
        <v>0.59878501064448708</v>
      </c>
      <c r="BN488" s="18">
        <f t="shared" si="565"/>
        <v>0.38657998787748477</v>
      </c>
    </row>
    <row r="489" spans="1:66" x14ac:dyDescent="0.25">
      <c r="A489" t="s">
        <v>80</v>
      </c>
      <c r="B489" t="s">
        <v>90</v>
      </c>
      <c r="C489" t="s">
        <v>84</v>
      </c>
      <c r="D489" t="s">
        <v>496</v>
      </c>
      <c r="E489" s="14">
        <f>VLOOKUP(A489,home!$A$2:$E$405,3,FALSE)</f>
        <v>1.18844984802432</v>
      </c>
      <c r="F489" s="14">
        <f>VLOOKUP(B489,home!$B$2:$E$405,3,FALSE)</f>
        <v>1.02</v>
      </c>
      <c r="G489" s="14">
        <f>VLOOKUP(C489,away!$B$2:$E$405,4,FALSE)</f>
        <v>0.6</v>
      </c>
      <c r="H489" s="14">
        <f>VLOOKUP(A489,away!$A$2:$E$405,3,FALSE)</f>
        <v>1.02431610942249</v>
      </c>
      <c r="I489" s="14">
        <f>VLOOKUP(C489,away!$B$2:$E$405,3,FALSE)</f>
        <v>0.84</v>
      </c>
      <c r="J489" s="14">
        <f>VLOOKUP(B489,home!$B$2:$E$405,4,FALSE)</f>
        <v>0.56000000000000005</v>
      </c>
      <c r="K489" s="16">
        <f t="shared" si="566"/>
        <v>0.72733130699088377</v>
      </c>
      <c r="L489" s="16">
        <f t="shared" si="567"/>
        <v>0.48183829787233934</v>
      </c>
      <c r="M489" s="17">
        <f t="shared" si="512"/>
        <v>0.29844500384086414</v>
      </c>
      <c r="N489" s="17">
        <f t="shared" si="513"/>
        <v>0.21706839470847503</v>
      </c>
      <c r="O489" s="17">
        <f t="shared" si="514"/>
        <v>0.14380223265918574</v>
      </c>
      <c r="P489" s="17">
        <f t="shared" si="515"/>
        <v>0.10459186582821273</v>
      </c>
      <c r="Q489" s="17">
        <f t="shared" si="516"/>
        <v>7.8940319614864085E-2</v>
      </c>
      <c r="R489" s="17">
        <f t="shared" si="517"/>
        <v>3.4644711507372083E-2</v>
      </c>
      <c r="S489" s="17">
        <f t="shared" si="518"/>
        <v>9.1637137970484762E-3</v>
      </c>
      <c r="T489" s="17">
        <f t="shared" si="519"/>
        <v>3.8036469236724553E-2</v>
      </c>
      <c r="U489" s="17">
        <f t="shared" si="520"/>
        <v>2.519818330097905E-2</v>
      </c>
      <c r="V489" s="17">
        <f t="shared" si="521"/>
        <v>3.5683102288126074E-4</v>
      </c>
      <c r="W489" s="17">
        <f t="shared" si="522"/>
        <v>1.9138588613252402E-2</v>
      </c>
      <c r="X489" s="17">
        <f t="shared" si="523"/>
        <v>9.2217049610884734E-3</v>
      </c>
      <c r="Y489" s="17">
        <f t="shared" si="524"/>
        <v>2.2216853109658877E-3</v>
      </c>
      <c r="Z489" s="17">
        <f t="shared" si="525"/>
        <v>5.5643829409968036E-3</v>
      </c>
      <c r="AA489" s="17">
        <f t="shared" si="526"/>
        <v>4.0471499170729834E-3</v>
      </c>
      <c r="AB489" s="17">
        <f t="shared" si="527"/>
        <v>1.4718094193863697E-3</v>
      </c>
      <c r="AC489" s="17">
        <f t="shared" si="528"/>
        <v>7.8158500704122267E-6</v>
      </c>
      <c r="AD489" s="17">
        <f t="shared" si="529"/>
        <v>3.480023667509428E-3</v>
      </c>
      <c r="AE489" s="17">
        <f t="shared" si="530"/>
        <v>1.6768086805081987E-3</v>
      </c>
      <c r="AF489" s="17">
        <f t="shared" si="531"/>
        <v>4.0397532023681671E-4</v>
      </c>
      <c r="AG489" s="17">
        <f t="shared" si="532"/>
        <v>6.4883593561780329E-5</v>
      </c>
      <c r="AH489" s="17">
        <f t="shared" si="533"/>
        <v>6.7028320124994534E-4</v>
      </c>
      <c r="AI489" s="17">
        <f t="shared" si="534"/>
        <v>4.8751795681915632E-4</v>
      </c>
      <c r="AJ489" s="17">
        <f t="shared" si="535"/>
        <v>1.7729353635740109E-4</v>
      </c>
      <c r="AK489" s="17">
        <f t="shared" si="536"/>
        <v>4.298371317328811E-5</v>
      </c>
      <c r="AL489" s="17">
        <f t="shared" si="537"/>
        <v>1.0956448677343237E-7</v>
      </c>
      <c r="AM489" s="17">
        <f t="shared" si="538"/>
        <v>5.062260324897685E-4</v>
      </c>
      <c r="AN489" s="17">
        <f t="shared" si="539"/>
        <v>2.4391908983353757E-4</v>
      </c>
      <c r="AO489" s="17">
        <f t="shared" si="540"/>
        <v>5.8764779531980973E-5</v>
      </c>
      <c r="AP489" s="17">
        <f t="shared" si="541"/>
        <v>9.4383737815109987E-6</v>
      </c>
      <c r="AQ489" s="17">
        <f t="shared" si="542"/>
        <v>1.1369424893915435E-6</v>
      </c>
      <c r="AR489" s="17">
        <f t="shared" si="543"/>
        <v>6.4593623356539289E-5</v>
      </c>
      <c r="AS489" s="17">
        <f t="shared" si="544"/>
        <v>4.6980964499188606E-5</v>
      </c>
      <c r="AT489" s="17">
        <f t="shared" si="545"/>
        <v>1.708536315644358E-5</v>
      </c>
      <c r="AU489" s="17">
        <f t="shared" si="546"/>
        <v>4.1422398383300004E-6</v>
      </c>
      <c r="AV489" s="17">
        <f t="shared" si="547"/>
        <v>7.5319517887056641E-7</v>
      </c>
      <c r="AW489" s="17">
        <f t="shared" si="548"/>
        <v>1.0665983451877485E-9</v>
      </c>
      <c r="AX489" s="17">
        <f t="shared" si="549"/>
        <v>6.1365673640598781E-5</v>
      </c>
      <c r="AY489" s="17">
        <f t="shared" si="550"/>
        <v>2.9568331734775601E-5</v>
      </c>
      <c r="AZ489" s="17">
        <f t="shared" si="551"/>
        <v>7.123577317004472E-6</v>
      </c>
      <c r="BA489" s="17">
        <f t="shared" si="552"/>
        <v>1.1441374563958135E-6</v>
      </c>
      <c r="BB489" s="17">
        <f t="shared" si="553"/>
        <v>1.3782231113043666E-7</v>
      </c>
      <c r="BC489" s="17">
        <f t="shared" si="554"/>
        <v>1.3281613560784319E-8</v>
      </c>
      <c r="BD489" s="17">
        <f t="shared" si="555"/>
        <v>5.1872802552536418E-6</v>
      </c>
      <c r="BE489" s="17">
        <f t="shared" si="556"/>
        <v>3.7728713277816367E-6</v>
      </c>
      <c r="BF489" s="17">
        <f t="shared" si="557"/>
        <v>1.3720637169719244E-6</v>
      </c>
      <c r="BG489" s="17">
        <f t="shared" si="558"/>
        <v>3.3264829884665329E-7</v>
      </c>
      <c r="BH489" s="17">
        <f t="shared" si="559"/>
        <v>6.0486380492107605E-8</v>
      </c>
      <c r="BI489" s="17">
        <f t="shared" si="560"/>
        <v>8.7987276356945068E-9</v>
      </c>
      <c r="BJ489" s="18">
        <f t="shared" si="561"/>
        <v>0.37117169174938636</v>
      </c>
      <c r="BK489" s="18">
        <f t="shared" si="562"/>
        <v>0.4125949082352986</v>
      </c>
      <c r="BL489" s="18">
        <f t="shared" si="563"/>
        <v>0.21068645474633235</v>
      </c>
      <c r="BM489" s="18">
        <f t="shared" si="564"/>
        <v>0.1224953422479038</v>
      </c>
      <c r="BN489" s="18">
        <f t="shared" si="565"/>
        <v>0.87749252815897383</v>
      </c>
    </row>
    <row r="490" spans="1:66" x14ac:dyDescent="0.25">
      <c r="A490" t="s">
        <v>80</v>
      </c>
      <c r="B490" t="s">
        <v>412</v>
      </c>
      <c r="C490" t="s">
        <v>94</v>
      </c>
      <c r="D490" t="s">
        <v>496</v>
      </c>
      <c r="E490" s="14">
        <f>VLOOKUP(A490,home!$A$2:$E$405,3,FALSE)</f>
        <v>1.18844984802432</v>
      </c>
      <c r="F490" s="14">
        <f>VLOOKUP(B490,home!$B$2:$E$405,3,FALSE)</f>
        <v>1.42</v>
      </c>
      <c r="G490" s="14">
        <f>VLOOKUP(C490,away!$B$2:$E$405,4,FALSE)</f>
        <v>0.78</v>
      </c>
      <c r="H490" s="14">
        <f>VLOOKUP(A490,away!$A$2:$E$405,3,FALSE)</f>
        <v>1.02431610942249</v>
      </c>
      <c r="I490" s="14">
        <f>VLOOKUP(C490,away!$B$2:$E$405,3,FALSE)</f>
        <v>0.78</v>
      </c>
      <c r="J490" s="14">
        <f>VLOOKUP(B490,home!$B$2:$E$405,4,FALSE)</f>
        <v>0.98</v>
      </c>
      <c r="K490" s="16">
        <f t="shared" si="566"/>
        <v>1.3163270516717369</v>
      </c>
      <c r="L490" s="16">
        <f t="shared" si="567"/>
        <v>0.78298723404255144</v>
      </c>
      <c r="M490" s="17">
        <f t="shared" si="512"/>
        <v>0.12254042717155005</v>
      </c>
      <c r="N490" s="17">
        <f t="shared" si="513"/>
        <v>0.16130327920932166</v>
      </c>
      <c r="O490" s="17">
        <f t="shared" si="514"/>
        <v>9.5947590129444676E-2</v>
      </c>
      <c r="P490" s="17">
        <f t="shared" si="515"/>
        <v>0.12629840843010015</v>
      </c>
      <c r="Q490" s="17">
        <f t="shared" si="516"/>
        <v>0.1061639349732947</v>
      </c>
      <c r="R490" s="17">
        <f t="shared" si="517"/>
        <v>3.7562869104251141E-2</v>
      </c>
      <c r="S490" s="17">
        <f t="shared" si="518"/>
        <v>3.2542909185483429E-2</v>
      </c>
      <c r="T490" s="17">
        <f t="shared" si="519"/>
        <v>8.3125005799813301E-2</v>
      </c>
      <c r="U490" s="17">
        <f t="shared" si="520"/>
        <v>4.9445020740330282E-2</v>
      </c>
      <c r="V490" s="17">
        <f t="shared" si="521"/>
        <v>3.7267679561219427E-3</v>
      </c>
      <c r="W490" s="17">
        <f t="shared" si="522"/>
        <v>4.6582153172422348E-2</v>
      </c>
      <c r="X490" s="17">
        <f t="shared" si="523"/>
        <v>3.647323126822144E-2</v>
      </c>
      <c r="Y490" s="17">
        <f t="shared" si="524"/>
        <v>1.4279037233649499E-2</v>
      </c>
      <c r="Z490" s="17">
        <f t="shared" si="525"/>
        <v>9.8037489942133394E-3</v>
      </c>
      <c r="AA490" s="17">
        <f t="shared" si="526"/>
        <v>1.29049400088826E-2</v>
      </c>
      <c r="AB490" s="17">
        <f t="shared" si="527"/>
        <v>8.4935608169465372E-3</v>
      </c>
      <c r="AC490" s="17">
        <f t="shared" si="528"/>
        <v>2.4006611140030395E-4</v>
      </c>
      <c r="AD490" s="17">
        <f t="shared" si="529"/>
        <v>1.5329337086493987E-2</v>
      </c>
      <c r="AE490" s="17">
        <f t="shared" si="530"/>
        <v>1.2002675245059831E-2</v>
      </c>
      <c r="AF490" s="17">
        <f t="shared" si="531"/>
        <v>4.6989707456201995E-3</v>
      </c>
      <c r="AG490" s="17">
        <f t="shared" si="532"/>
        <v>1.2264113689866754E-3</v>
      </c>
      <c r="AH490" s="17">
        <f t="shared" si="533"/>
        <v>1.9190525770566369E-3</v>
      </c>
      <c r="AI490" s="17">
        <f t="shared" si="534"/>
        <v>2.526100820760011E-3</v>
      </c>
      <c r="AJ490" s="17">
        <f t="shared" si="535"/>
        <v>1.6625874228082906E-3</v>
      </c>
      <c r="AK490" s="17">
        <f t="shared" si="536"/>
        <v>7.2950293347058309E-4</v>
      </c>
      <c r="AL490" s="17">
        <f t="shared" si="537"/>
        <v>9.8971314162028137E-6</v>
      </c>
      <c r="AM490" s="17">
        <f t="shared" si="538"/>
        <v>4.0356842182293689E-3</v>
      </c>
      <c r="AN490" s="17">
        <f t="shared" si="539"/>
        <v>3.1598892235005904E-3</v>
      </c>
      <c r="AO490" s="17">
        <f t="shared" si="540"/>
        <v>1.2370764614947963E-3</v>
      </c>
      <c r="AP490" s="17">
        <f t="shared" si="541"/>
        <v>3.2287169229498584E-4</v>
      </c>
      <c r="AQ490" s="17">
        <f t="shared" si="542"/>
        <v>6.3201103325172169E-5</v>
      </c>
      <c r="AR490" s="17">
        <f t="shared" si="543"/>
        <v>3.0051873385836134E-4</v>
      </c>
      <c r="AS490" s="17">
        <f t="shared" si="544"/>
        <v>3.9558093891190014E-4</v>
      </c>
      <c r="AT490" s="17">
        <f t="shared" si="545"/>
        <v>2.6035694550771954E-4</v>
      </c>
      <c r="AU490" s="17">
        <f t="shared" si="546"/>
        <v>1.1423829682081188E-4</v>
      </c>
      <c r="AV490" s="17">
        <f t="shared" si="547"/>
        <v>3.7593740110535009E-5</v>
      </c>
      <c r="AW490" s="17">
        <f t="shared" si="548"/>
        <v>2.8335137471272509E-7</v>
      </c>
      <c r="AX490" s="17">
        <f t="shared" si="549"/>
        <v>8.8538005141000381E-4</v>
      </c>
      <c r="AY490" s="17">
        <f t="shared" si="550"/>
        <v>6.9324127752997083E-4</v>
      </c>
      <c r="AZ490" s="17">
        <f t="shared" si="551"/>
        <v>2.7139953520865828E-4</v>
      </c>
      <c r="BA490" s="17">
        <f t="shared" si="552"/>
        <v>7.0834123797820472E-5</v>
      </c>
      <c r="BB490" s="17">
        <f t="shared" si="553"/>
        <v>1.3865553667070779E-5</v>
      </c>
      <c r="BC490" s="17">
        <f t="shared" si="554"/>
        <v>2.1713103028496615E-6</v>
      </c>
      <c r="BD490" s="17">
        <f t="shared" si="555"/>
        <v>3.9217055366954654E-5</v>
      </c>
      <c r="BE490" s="17">
        <f t="shared" si="556"/>
        <v>5.162247086643068E-5</v>
      </c>
      <c r="BF490" s="17">
        <f t="shared" si="557"/>
        <v>3.3976027437809425E-5</v>
      </c>
      <c r="BG490" s="17">
        <f t="shared" si="558"/>
        <v>1.4907854674909909E-5</v>
      </c>
      <c r="BH490" s="17">
        <f t="shared" si="559"/>
        <v>4.9059030977437199E-6</v>
      </c>
      <c r="BI490" s="17">
        <f t="shared" si="560"/>
        <v>1.2915545920880464E-6</v>
      </c>
      <c r="BJ490" s="18">
        <f t="shared" si="561"/>
        <v>0.49193965065364487</v>
      </c>
      <c r="BK490" s="18">
        <f t="shared" si="562"/>
        <v>0.28605171726360201</v>
      </c>
      <c r="BL490" s="18">
        <f t="shared" si="563"/>
        <v>0.21244543407519598</v>
      </c>
      <c r="BM490" s="18">
        <f t="shared" si="564"/>
        <v>0.34973108404253861</v>
      </c>
      <c r="BN490" s="18">
        <f t="shared" si="565"/>
        <v>0.64981650901796228</v>
      </c>
    </row>
    <row r="491" spans="1:66" x14ac:dyDescent="0.25">
      <c r="A491" t="s">
        <v>80</v>
      </c>
      <c r="B491" t="s">
        <v>92</v>
      </c>
      <c r="C491" t="s">
        <v>410</v>
      </c>
      <c r="D491" t="s">
        <v>496</v>
      </c>
      <c r="E491" s="14">
        <f>VLOOKUP(A491,home!$A$2:$E$405,3,FALSE)</f>
        <v>1.18844984802432</v>
      </c>
      <c r="F491" s="14">
        <f>VLOOKUP(B491,home!$B$2:$E$405,3,FALSE)</f>
        <v>1.23</v>
      </c>
      <c r="G491" s="14">
        <f>VLOOKUP(C491,away!$B$2:$E$405,4,FALSE)</f>
        <v>1.08</v>
      </c>
      <c r="H491" s="14">
        <f>VLOOKUP(A491,away!$A$2:$E$405,3,FALSE)</f>
        <v>1.02431610942249</v>
      </c>
      <c r="I491" s="14">
        <f>VLOOKUP(C491,away!$B$2:$E$405,3,FALSE)</f>
        <v>0.84</v>
      </c>
      <c r="J491" s="14">
        <f>VLOOKUP(B491,home!$B$2:$E$405,4,FALSE)</f>
        <v>1.35</v>
      </c>
      <c r="K491" s="16">
        <f t="shared" si="566"/>
        <v>1.5787367781155066</v>
      </c>
      <c r="L491" s="16">
        <f t="shared" si="567"/>
        <v>1.1615744680851037</v>
      </c>
      <c r="M491" s="17">
        <f t="shared" si="512"/>
        <v>6.4550252745301712E-2</v>
      </c>
      <c r="N491" s="17">
        <f t="shared" si="513"/>
        <v>0.10190785804565924</v>
      </c>
      <c r="O491" s="17">
        <f t="shared" si="514"/>
        <v>7.4979925497382832E-2</v>
      </c>
      <c r="P491" s="17">
        <f t="shared" si="515"/>
        <v>0.11837356600307888</v>
      </c>
      <c r="Q491" s="17">
        <f t="shared" si="516"/>
        <v>8.0442841737828258E-2</v>
      </c>
      <c r="R491" s="17">
        <f t="shared" si="517"/>
        <v>4.3547383538341589E-2</v>
      </c>
      <c r="S491" s="17">
        <f t="shared" si="518"/>
        <v>5.4268963065001966E-2</v>
      </c>
      <c r="T491" s="17">
        <f t="shared" si="519"/>
        <v>9.3440351102872035E-2</v>
      </c>
      <c r="U491" s="17">
        <f t="shared" si="520"/>
        <v>6.8749855982681643E-2</v>
      </c>
      <c r="V491" s="17">
        <f t="shared" si="521"/>
        <v>1.1057725326104738E-2</v>
      </c>
      <c r="W491" s="17">
        <f t="shared" si="522"/>
        <v>4.233269092921154E-2</v>
      </c>
      <c r="X491" s="17">
        <f t="shared" si="523"/>
        <v>4.917257294870999E-2</v>
      </c>
      <c r="Y491" s="17">
        <f t="shared" si="524"/>
        <v>2.8558802633636884E-2</v>
      </c>
      <c r="Z491" s="17">
        <f t="shared" si="525"/>
        <v>1.6861176290015704E-2</v>
      </c>
      <c r="AA491" s="17">
        <f t="shared" si="526"/>
        <v>2.6619359131336964E-2</v>
      </c>
      <c r="AB491" s="17">
        <f t="shared" si="527"/>
        <v>2.101248063525326E-2</v>
      </c>
      <c r="AC491" s="17">
        <f t="shared" si="528"/>
        <v>1.2673675964313396E-3</v>
      </c>
      <c r="AD491" s="17">
        <f t="shared" si="529"/>
        <v>1.6708044021635733E-2</v>
      </c>
      <c r="AE491" s="17">
        <f t="shared" si="530"/>
        <v>1.9407637347174024E-2</v>
      </c>
      <c r="AF491" s="17">
        <f t="shared" si="531"/>
        <v>1.1271708014166132E-2</v>
      </c>
      <c r="AG491" s="17">
        <f t="shared" si="532"/>
        <v>4.3643094136552067E-3</v>
      </c>
      <c r="AH491" s="17">
        <f t="shared" si="533"/>
        <v>4.8963779700910391E-3</v>
      </c>
      <c r="AI491" s="17">
        <f t="shared" si="534"/>
        <v>7.7300919809372712E-3</v>
      </c>
      <c r="AJ491" s="17">
        <f t="shared" si="535"/>
        <v>6.1018902542607119E-3</v>
      </c>
      <c r="AK491" s="17">
        <f t="shared" si="536"/>
        <v>3.211092853475323E-3</v>
      </c>
      <c r="AL491" s="17">
        <f t="shared" si="537"/>
        <v>9.296497872333923E-5</v>
      </c>
      <c r="AM491" s="17">
        <f t="shared" si="538"/>
        <v>5.2755207174658477E-3</v>
      </c>
      <c r="AN491" s="17">
        <f t="shared" si="539"/>
        <v>6.1279101712623362E-3</v>
      </c>
      <c r="AO491" s="17">
        <f t="shared" si="540"/>
        <v>3.5590119988286729E-3</v>
      </c>
      <c r="AP491" s="17">
        <f t="shared" si="541"/>
        <v>1.3780191564826388E-3</v>
      </c>
      <c r="AQ491" s="17">
        <f t="shared" si="542"/>
        <v>4.0016796717560116E-4</v>
      </c>
      <c r="AR491" s="17">
        <f t="shared" si="543"/>
        <v>1.1375015272304238E-3</v>
      </c>
      <c r="AS491" s="17">
        <f t="shared" si="544"/>
        <v>1.7958154962012273E-3</v>
      </c>
      <c r="AT491" s="17">
        <f t="shared" si="545"/>
        <v>1.417559985281313E-3</v>
      </c>
      <c r="AU491" s="17">
        <f t="shared" si="546"/>
        <v>7.4598469464949525E-4</v>
      </c>
      <c r="AV491" s="17">
        <f t="shared" si="547"/>
        <v>2.9442836833860593E-4</v>
      </c>
      <c r="AW491" s="17">
        <f t="shared" si="548"/>
        <v>4.7355852296208774E-6</v>
      </c>
      <c r="AX491" s="17">
        <f t="shared" si="549"/>
        <v>1.3881097633956082E-3</v>
      </c>
      <c r="AY491" s="17">
        <f t="shared" si="550"/>
        <v>1.6123928600599927E-3</v>
      </c>
      <c r="AZ491" s="17">
        <f t="shared" si="551"/>
        <v>9.3645718938420268E-4</v>
      </c>
      <c r="BA491" s="17">
        <f t="shared" si="552"/>
        <v>3.6258825388114203E-4</v>
      </c>
      <c r="BB491" s="17">
        <f t="shared" si="553"/>
        <v>1.0529331453397353E-4</v>
      </c>
      <c r="BC491" s="17">
        <f t="shared" si="554"/>
        <v>2.4461205164543566E-5</v>
      </c>
      <c r="BD491" s="17">
        <f t="shared" si="555"/>
        <v>2.202154552397786E-4</v>
      </c>
      <c r="BE491" s="17">
        <f t="shared" si="556"/>
        <v>3.4766223829648762E-4</v>
      </c>
      <c r="BF491" s="17">
        <f t="shared" si="557"/>
        <v>2.7443358098031126E-4</v>
      </c>
      <c r="BG491" s="17">
        <f t="shared" si="558"/>
        <v>1.4441946248118588E-4</v>
      </c>
      <c r="BH491" s="17">
        <f t="shared" si="559"/>
        <v>5.7000079223680157E-5</v>
      </c>
      <c r="BI491" s="17">
        <f t="shared" si="560"/>
        <v>1.7997624285184278E-5</v>
      </c>
      <c r="BJ491" s="18">
        <f t="shared" si="561"/>
        <v>0.46877674879218356</v>
      </c>
      <c r="BK491" s="18">
        <f t="shared" si="562"/>
        <v>0.25122323257470197</v>
      </c>
      <c r="BL491" s="18">
        <f t="shared" si="563"/>
        <v>0.26330147635596823</v>
      </c>
      <c r="BM491" s="18">
        <f t="shared" si="564"/>
        <v>0.51475314917044668</v>
      </c>
      <c r="BN491" s="18">
        <f t="shared" si="565"/>
        <v>0.48380182756759255</v>
      </c>
    </row>
    <row r="492" spans="1:66" x14ac:dyDescent="0.25">
      <c r="A492" t="s">
        <v>80</v>
      </c>
      <c r="B492" t="s">
        <v>95</v>
      </c>
      <c r="C492" t="s">
        <v>87</v>
      </c>
      <c r="D492" t="s">
        <v>496</v>
      </c>
      <c r="E492" s="14">
        <f>VLOOKUP(A492,home!$A$2:$E$405,3,FALSE)</f>
        <v>1.18844984802432</v>
      </c>
      <c r="F492" s="14">
        <f>VLOOKUP(B492,home!$B$2:$E$405,3,FALSE)</f>
        <v>1.44</v>
      </c>
      <c r="G492" s="14">
        <f>VLOOKUP(C492,away!$B$2:$E$405,4,FALSE)</f>
        <v>1.2</v>
      </c>
      <c r="H492" s="14">
        <f>VLOOKUP(A492,away!$A$2:$E$405,3,FALSE)</f>
        <v>1.02431610942249</v>
      </c>
      <c r="I492" s="14">
        <f>VLOOKUP(C492,away!$B$2:$E$405,3,FALSE)</f>
        <v>0.9</v>
      </c>
      <c r="J492" s="14">
        <f>VLOOKUP(B492,home!$B$2:$E$405,4,FALSE)</f>
        <v>0.77</v>
      </c>
      <c r="K492" s="16">
        <f t="shared" si="566"/>
        <v>2.0536413373860247</v>
      </c>
      <c r="L492" s="16">
        <f t="shared" si="567"/>
        <v>0.70985106382978558</v>
      </c>
      <c r="M492" s="17">
        <f t="shared" si="512"/>
        <v>6.3071113642546486E-2</v>
      </c>
      <c r="N492" s="17">
        <f t="shared" si="513"/>
        <v>0.1295254461713051</v>
      </c>
      <c r="O492" s="17">
        <f t="shared" si="514"/>
        <v>4.4771097116090917E-2</v>
      </c>
      <c r="P492" s="17">
        <f t="shared" si="515"/>
        <v>9.1943775757728538E-2</v>
      </c>
      <c r="Q492" s="17">
        <f t="shared" si="516"/>
        <v>0.13299940525038031</v>
      </c>
      <c r="R492" s="17">
        <f t="shared" si="517"/>
        <v>1.5890405458341892E-2</v>
      </c>
      <c r="S492" s="17">
        <f t="shared" si="518"/>
        <v>3.3508437588791871E-2</v>
      </c>
      <c r="T492" s="17">
        <f t="shared" si="519"/>
        <v>9.4409769305711225E-2</v>
      </c>
      <c r="U492" s="17">
        <f t="shared" si="520"/>
        <v>3.2633193517075429E-2</v>
      </c>
      <c r="V492" s="17">
        <f t="shared" si="521"/>
        <v>5.4275458882397072E-3</v>
      </c>
      <c r="W492" s="17">
        <f t="shared" si="522"/>
        <v>9.1044358823312285E-2</v>
      </c>
      <c r="X492" s="17">
        <f t="shared" si="523"/>
        <v>6.4627934966428935E-2</v>
      </c>
      <c r="Y492" s="17">
        <f t="shared" si="524"/>
        <v>2.293810419452089E-2</v>
      </c>
      <c r="Z492" s="17">
        <f t="shared" si="525"/>
        <v>3.7599404064302083E-3</v>
      </c>
      <c r="AA492" s="17">
        <f t="shared" si="526"/>
        <v>7.7215690447530851E-3</v>
      </c>
      <c r="AB492" s="17">
        <f t="shared" si="527"/>
        <v>7.92866668989263E-3</v>
      </c>
      <c r="AC492" s="17">
        <f t="shared" si="528"/>
        <v>4.9451031665157809E-4</v>
      </c>
      <c r="AD492" s="17">
        <f t="shared" si="529"/>
        <v>4.6743114703840051E-2</v>
      </c>
      <c r="AE492" s="17">
        <f t="shared" si="530"/>
        <v>3.3180649699238549E-2</v>
      </c>
      <c r="AF492" s="17">
        <f t="shared" si="531"/>
        <v>1.1776659743783969E-2</v>
      </c>
      <c r="AG492" s="17">
        <f t="shared" si="532"/>
        <v>2.7865581491621537E-3</v>
      </c>
      <c r="AH492" s="17">
        <f t="shared" si="533"/>
        <v>6.6724942436026976E-4</v>
      </c>
      <c r="AI492" s="17">
        <f t="shared" si="534"/>
        <v>1.3702910002132793E-3</v>
      </c>
      <c r="AJ492" s="17">
        <f t="shared" si="535"/>
        <v>1.4070431211430166E-3</v>
      </c>
      <c r="AK492" s="17">
        <f t="shared" si="536"/>
        <v>9.631873056879835E-4</v>
      </c>
      <c r="AL492" s="17">
        <f t="shared" si="537"/>
        <v>2.8835479850113109E-5</v>
      </c>
      <c r="AM492" s="17">
        <f t="shared" si="538"/>
        <v>1.9198718518796495E-2</v>
      </c>
      <c r="AN492" s="17">
        <f t="shared" si="539"/>
        <v>1.3628230764736293E-2</v>
      </c>
      <c r="AO492" s="17">
        <f t="shared" si="540"/>
        <v>4.8370070532329354E-3</v>
      </c>
      <c r="AP492" s="17">
        <f t="shared" si="541"/>
        <v>1.1445182008298586E-3</v>
      </c>
      <c r="AQ492" s="17">
        <f t="shared" si="542"/>
        <v>2.0310936560790678E-4</v>
      </c>
      <c r="AR492" s="17">
        <f t="shared" si="543"/>
        <v>9.4729542744389938E-5</v>
      </c>
      <c r="AS492" s="17">
        <f t="shared" si="544"/>
        <v>1.9454050485155554E-4</v>
      </c>
      <c r="AT492" s="17">
        <f t="shared" si="545"/>
        <v>1.9975821127955052E-4</v>
      </c>
      <c r="AU492" s="17">
        <f t="shared" si="546"/>
        <v>1.3674390672199205E-4</v>
      </c>
      <c r="AV492" s="17">
        <f t="shared" si="547"/>
        <v>7.0205734869985403E-5</v>
      </c>
      <c r="AW492" s="17">
        <f t="shared" si="548"/>
        <v>1.1676603070583732E-6</v>
      </c>
      <c r="AX492" s="17">
        <f t="shared" si="549"/>
        <v>6.5712136625065091E-3</v>
      </c>
      <c r="AY492" s="17">
        <f t="shared" si="550"/>
        <v>4.664583008983066E-3</v>
      </c>
      <c r="AZ492" s="17">
        <f t="shared" si="551"/>
        <v>1.655579605624486E-3</v>
      </c>
      <c r="BA492" s="17">
        <f t="shared" si="552"/>
        <v>3.9173831476914611E-4</v>
      </c>
      <c r="BB492" s="17">
        <f t="shared" si="553"/>
        <v>6.9518964870441419E-5</v>
      </c>
      <c r="BC492" s="17">
        <f t="shared" si="554"/>
        <v>9.8696222339256715E-6</v>
      </c>
      <c r="BD492" s="17">
        <f t="shared" si="555"/>
        <v>1.120731111553572E-5</v>
      </c>
      <c r="BE492" s="17">
        <f t="shared" si="556"/>
        <v>2.3015797387810033E-5</v>
      </c>
      <c r="BF492" s="17">
        <f t="shared" si="557"/>
        <v>2.3633096464253989E-5</v>
      </c>
      <c r="BG492" s="17">
        <f t="shared" si="558"/>
        <v>1.6177967943141164E-5</v>
      </c>
      <c r="BH492" s="17">
        <f t="shared" si="559"/>
        <v>8.3059359307351645E-6</v>
      </c>
      <c r="BI492" s="17">
        <f t="shared" si="560"/>
        <v>3.4114826746075212E-6</v>
      </c>
      <c r="BJ492" s="18">
        <f t="shared" si="561"/>
        <v>0.68240608808987446</v>
      </c>
      <c r="BK492" s="18">
        <f t="shared" si="562"/>
        <v>0.19913880168279136</v>
      </c>
      <c r="BL492" s="18">
        <f t="shared" si="563"/>
        <v>0.11413443216954205</v>
      </c>
      <c r="BM492" s="18">
        <f t="shared" si="564"/>
        <v>0.51657460360356888</v>
      </c>
      <c r="BN492" s="18">
        <f t="shared" si="565"/>
        <v>0.47820124339639331</v>
      </c>
    </row>
    <row r="493" spans="1:66" x14ac:dyDescent="0.25">
      <c r="A493" t="s">
        <v>99</v>
      </c>
      <c r="B493" t="s">
        <v>100</v>
      </c>
      <c r="C493" t="s">
        <v>118</v>
      </c>
      <c r="D493" t="s">
        <v>496</v>
      </c>
      <c r="E493" s="14">
        <f>VLOOKUP(A493,home!$A$2:$E$405,3,FALSE)</f>
        <v>1.34653465346535</v>
      </c>
      <c r="F493" s="14">
        <f>VLOOKUP(B493,home!$B$2:$E$405,3,FALSE)</f>
        <v>0.95</v>
      </c>
      <c r="G493" s="14">
        <f>VLOOKUP(C493,away!$B$2:$E$405,4,FALSE)</f>
        <v>1.31</v>
      </c>
      <c r="H493" s="14">
        <f>VLOOKUP(A493,away!$A$2:$E$405,3,FALSE)</f>
        <v>1.28712871287129</v>
      </c>
      <c r="I493" s="14">
        <f>VLOOKUP(C493,away!$B$2:$E$405,3,FALSE)</f>
        <v>1.37</v>
      </c>
      <c r="J493" s="14">
        <f>VLOOKUP(B493,home!$B$2:$E$405,4,FALSE)</f>
        <v>1.62</v>
      </c>
      <c r="K493" s="16">
        <f t="shared" si="566"/>
        <v>1.6757623762376279</v>
      </c>
      <c r="L493" s="16">
        <f t="shared" si="567"/>
        <v>2.8566534653465419</v>
      </c>
      <c r="M493" s="17">
        <f t="shared" si="512"/>
        <v>1.0754663101441591E-2</v>
      </c>
      <c r="N493" s="17">
        <f t="shared" si="513"/>
        <v>1.8022259794506897E-2</v>
      </c>
      <c r="O493" s="17">
        <f t="shared" si="514"/>
        <v>3.0722345617367711E-2</v>
      </c>
      <c r="P493" s="17">
        <f t="shared" si="515"/>
        <v>5.1483350895353781E-2</v>
      </c>
      <c r="Q493" s="17">
        <f t="shared" si="516"/>
        <v>1.5100512449207376E-2</v>
      </c>
      <c r="R493" s="17">
        <f t="shared" si="517"/>
        <v>4.3881547535713814E-2</v>
      </c>
      <c r="S493" s="17">
        <f t="shared" si="518"/>
        <v>6.161363202206771E-2</v>
      </c>
      <c r="T493" s="17">
        <f t="shared" si="519"/>
        <v>4.3136931216536847E-2</v>
      </c>
      <c r="U493" s="17">
        <f t="shared" si="520"/>
        <v>7.3535046371432197E-2</v>
      </c>
      <c r="V493" s="17">
        <f t="shared" si="521"/>
        <v>3.277210191842915E-2</v>
      </c>
      <c r="W493" s="17">
        <f t="shared" si="522"/>
        <v>8.4349568747632119E-3</v>
      </c>
      <c r="X493" s="17">
        <f t="shared" si="523"/>
        <v>2.4095748786340968E-2</v>
      </c>
      <c r="Y493" s="17">
        <f t="shared" si="524"/>
        <v>3.441660213531033E-2</v>
      </c>
      <c r="Z493" s="17">
        <f t="shared" si="525"/>
        <v>4.1784791610888619E-2</v>
      </c>
      <c r="AA493" s="17">
        <f t="shared" si="526"/>
        <v>7.002138168045681E-2</v>
      </c>
      <c r="AB493" s="17">
        <f t="shared" si="527"/>
        <v>5.8669598476142122E-2</v>
      </c>
      <c r="AC493" s="17">
        <f t="shared" si="528"/>
        <v>9.8051515347946181E-3</v>
      </c>
      <c r="AD493" s="17">
        <f t="shared" si="529"/>
        <v>3.5337458439787793E-3</v>
      </c>
      <c r="AE493" s="17">
        <f t="shared" si="530"/>
        <v>1.0094687310855921E-2</v>
      </c>
      <c r="AF493" s="17">
        <f t="shared" si="531"/>
        <v>1.4418511744073166E-2</v>
      </c>
      <c r="AG493" s="17">
        <f t="shared" si="532"/>
        <v>1.372956384628214E-2</v>
      </c>
      <c r="AH493" s="17">
        <f t="shared" si="533"/>
        <v>2.9841167438507024E-2</v>
      </c>
      <c r="AI493" s="17">
        <f t="shared" si="534"/>
        <v>5.0006705656457456E-2</v>
      </c>
      <c r="AJ493" s="17">
        <f t="shared" si="535"/>
        <v>4.1899677949340401E-2</v>
      </c>
      <c r="AK493" s="17">
        <f t="shared" si="536"/>
        <v>2.3404634627992672E-2</v>
      </c>
      <c r="AL493" s="17">
        <f t="shared" si="537"/>
        <v>1.8775188112783645E-3</v>
      </c>
      <c r="AM493" s="17">
        <f t="shared" si="538"/>
        <v>1.1843436665051432E-3</v>
      </c>
      <c r="AN493" s="17">
        <f t="shared" si="539"/>
        <v>3.3832594390831466E-3</v>
      </c>
      <c r="AO493" s="17">
        <f t="shared" si="540"/>
        <v>4.8323999004116344E-3</v>
      </c>
      <c r="AP493" s="17">
        <f t="shared" si="541"/>
        <v>4.6014973071503932E-3</v>
      </c>
      <c r="AQ493" s="17">
        <f t="shared" si="542"/>
        <v>3.2862208070634884E-3</v>
      </c>
      <c r="AR493" s="17">
        <f t="shared" si="543"/>
        <v>1.7049174874639493E-2</v>
      </c>
      <c r="AS493" s="17">
        <f t="shared" si="544"/>
        <v>2.857036580081674E-2</v>
      </c>
      <c r="AT493" s="17">
        <f t="shared" si="545"/>
        <v>2.3938572042177465E-2</v>
      </c>
      <c r="AU493" s="17">
        <f t="shared" si="546"/>
        <v>1.3371786123044987E-2</v>
      </c>
      <c r="AV493" s="17">
        <f t="shared" si="547"/>
        <v>5.6019840220238011E-3</v>
      </c>
      <c r="AW493" s="17">
        <f t="shared" si="548"/>
        <v>2.4966162445570772E-4</v>
      </c>
      <c r="AX493" s="17">
        <f t="shared" si="549"/>
        <v>3.3077975947744075E-4</v>
      </c>
      <c r="AY493" s="17">
        <f t="shared" si="550"/>
        <v>9.4492314617772679E-4</v>
      </c>
      <c r="AZ493" s="17">
        <f t="shared" si="551"/>
        <v>1.3496589900073802E-3</v>
      </c>
      <c r="BA493" s="17">
        <f t="shared" si="552"/>
        <v>1.2851693436135654E-3</v>
      </c>
      <c r="BB493" s="17">
        <f t="shared" si="553"/>
        <v>9.1782086474770819E-4</v>
      </c>
      <c r="BC493" s="17">
        <f t="shared" si="554"/>
        <v>5.2437923076977997E-4</v>
      </c>
      <c r="BD493" s="17">
        <f t="shared" si="555"/>
        <v>8.1172640811563532E-3</v>
      </c>
      <c r="BE493" s="17">
        <f t="shared" si="556"/>
        <v>1.3602605745186914E-2</v>
      </c>
      <c r="BF493" s="17">
        <f t="shared" si="557"/>
        <v>1.139736746328902E-2</v>
      </c>
      <c r="BG493" s="17">
        <f t="shared" si="558"/>
        <v>6.3664265277115452E-3</v>
      </c>
      <c r="BH493" s="17">
        <f t="shared" si="559"/>
        <v>2.6671545115550424E-3</v>
      </c>
      <c r="BI493" s="17">
        <f t="shared" si="560"/>
        <v>8.9390343641527678E-4</v>
      </c>
      <c r="BJ493" s="18">
        <f t="shared" si="561"/>
        <v>0.20762397245686298</v>
      </c>
      <c r="BK493" s="18">
        <f t="shared" si="562"/>
        <v>0.16925134142954293</v>
      </c>
      <c r="BL493" s="18">
        <f t="shared" si="563"/>
        <v>0.55355870998142687</v>
      </c>
      <c r="BM493" s="18">
        <f t="shared" si="564"/>
        <v>0.80155887456340835</v>
      </c>
      <c r="BN493" s="18">
        <f t="shared" si="565"/>
        <v>0.16996467939359117</v>
      </c>
    </row>
    <row r="494" spans="1:66" x14ac:dyDescent="0.25">
      <c r="A494" t="s">
        <v>99</v>
      </c>
      <c r="B494" t="s">
        <v>111</v>
      </c>
      <c r="C494" t="s">
        <v>114</v>
      </c>
      <c r="D494" t="s">
        <v>496</v>
      </c>
      <c r="E494" s="14">
        <f>VLOOKUP(A494,home!$A$2:$E$405,3,FALSE)</f>
        <v>1.34653465346535</v>
      </c>
      <c r="F494" s="14">
        <f>VLOOKUP(B494,home!$B$2:$E$405,3,FALSE)</f>
        <v>0.97</v>
      </c>
      <c r="G494" s="14">
        <f>VLOOKUP(C494,away!$B$2:$E$405,4,FALSE)</f>
        <v>0.8</v>
      </c>
      <c r="H494" s="14">
        <f>VLOOKUP(A494,away!$A$2:$E$405,3,FALSE)</f>
        <v>1.28712871287129</v>
      </c>
      <c r="I494" s="14">
        <f>VLOOKUP(C494,away!$B$2:$E$405,3,FALSE)</f>
        <v>0.63</v>
      </c>
      <c r="J494" s="14">
        <f>VLOOKUP(B494,home!$B$2:$E$405,4,FALSE)</f>
        <v>0.78</v>
      </c>
      <c r="K494" s="16">
        <f t="shared" si="566"/>
        <v>1.0449108910891116</v>
      </c>
      <c r="L494" s="16">
        <f t="shared" si="567"/>
        <v>0.63249504950495194</v>
      </c>
      <c r="M494" s="17">
        <f t="shared" si="512"/>
        <v>0.18685806881622649</v>
      </c>
      <c r="N494" s="17">
        <f t="shared" si="513"/>
        <v>0.19525003119395379</v>
      </c>
      <c r="O494" s="17">
        <f t="shared" si="514"/>
        <v>0.11818680348631889</v>
      </c>
      <c r="P494" s="17">
        <f t="shared" si="515"/>
        <v>0.12349467814586321</v>
      </c>
      <c r="Q494" s="17">
        <f t="shared" si="516"/>
        <v>0.10200944204002553</v>
      </c>
      <c r="R494" s="17">
        <f t="shared" si="517"/>
        <v>3.7376284060955646E-2</v>
      </c>
      <c r="S494" s="17">
        <f t="shared" si="518"/>
        <v>2.0404438014059646E-2</v>
      </c>
      <c r="T494" s="17">
        <f t="shared" si="519"/>
        <v>6.4520467093078473E-2</v>
      </c>
      <c r="U494" s="17">
        <f t="shared" si="520"/>
        <v>3.905488628373293E-2</v>
      </c>
      <c r="V494" s="17">
        <f t="shared" si="521"/>
        <v>1.4983680877607433E-3</v>
      </c>
      <c r="W494" s="17">
        <f t="shared" si="522"/>
        <v>3.5530258993848714E-2</v>
      </c>
      <c r="X494" s="17">
        <f t="shared" si="523"/>
        <v>2.2472712921238109E-2</v>
      </c>
      <c r="Y494" s="17">
        <f t="shared" si="524"/>
        <v>7.1069398358145353E-3</v>
      </c>
      <c r="Z494" s="17">
        <f t="shared" si="525"/>
        <v>7.88010487914843E-3</v>
      </c>
      <c r="AA494" s="17">
        <f t="shared" si="526"/>
        <v>8.2340074111466426E-3</v>
      </c>
      <c r="AB494" s="17">
        <f t="shared" si="527"/>
        <v>4.3019020106077931E-3</v>
      </c>
      <c r="AC494" s="17">
        <f t="shared" si="528"/>
        <v>6.1892057269156319E-5</v>
      </c>
      <c r="AD494" s="17">
        <f t="shared" si="529"/>
        <v>9.2814886464723471E-3</v>
      </c>
      <c r="AE494" s="17">
        <f t="shared" si="530"/>
        <v>5.8704956209301769E-3</v>
      </c>
      <c r="AF494" s="17">
        <f t="shared" si="531"/>
        <v>1.8565297091894179E-3</v>
      </c>
      <c r="AG494" s="17">
        <f t="shared" si="532"/>
        <v>3.9141528344039165E-4</v>
      </c>
      <c r="AH494" s="17">
        <f t="shared" si="533"/>
        <v>1.2460318314102996E-3</v>
      </c>
      <c r="AI494" s="17">
        <f t="shared" si="534"/>
        <v>1.301992231284334E-3</v>
      </c>
      <c r="AJ494" s="17">
        <f t="shared" si="535"/>
        <v>6.8023293129120693E-4</v>
      </c>
      <c r="AK494" s="17">
        <f t="shared" si="536"/>
        <v>2.3692759946121781E-4</v>
      </c>
      <c r="AL494" s="17">
        <f t="shared" si="537"/>
        <v>1.6361808169508508E-6</v>
      </c>
      <c r="AM494" s="17">
        <f t="shared" si="538"/>
        <v>1.9396657144437786E-3</v>
      </c>
      <c r="AN494" s="17">
        <f t="shared" si="539"/>
        <v>1.2268289620801758E-3</v>
      </c>
      <c r="AO494" s="17">
        <f t="shared" si="540"/>
        <v>3.879816225525048E-4</v>
      </c>
      <c r="AP494" s="17">
        <f t="shared" si="541"/>
        <v>8.1798818521119378E-5</v>
      </c>
      <c r="AQ494" s="17">
        <f t="shared" si="542"/>
        <v>1.2934336942490492E-5</v>
      </c>
      <c r="AR494" s="17">
        <f t="shared" si="543"/>
        <v>1.576217929785207E-4</v>
      </c>
      <c r="AS494" s="17">
        <f t="shared" si="544"/>
        <v>1.6470072815624956E-4</v>
      </c>
      <c r="AT494" s="17">
        <f t="shared" si="545"/>
        <v>8.6048792310386123E-5</v>
      </c>
      <c r="AU494" s="17">
        <f t="shared" si="546"/>
        <v>2.9971106750062482E-5</v>
      </c>
      <c r="AV494" s="17">
        <f t="shared" si="547"/>
        <v>7.8292839652836695E-6</v>
      </c>
      <c r="AW494" s="17">
        <f t="shared" si="548"/>
        <v>3.0037596725724374E-8</v>
      </c>
      <c r="AX494" s="17">
        <f t="shared" si="549"/>
        <v>3.3779630501574103E-4</v>
      </c>
      <c r="AY494" s="17">
        <f t="shared" si="550"/>
        <v>2.1365449066352099E-4</v>
      </c>
      <c r="AZ494" s="17">
        <f t="shared" si="551"/>
        <v>6.7567703824589497E-5</v>
      </c>
      <c r="BA494" s="17">
        <f t="shared" si="552"/>
        <v>1.4245412725156557E-5</v>
      </c>
      <c r="BB494" s="17">
        <f t="shared" si="553"/>
        <v>2.2525382567040918E-6</v>
      </c>
      <c r="BC494" s="17">
        <f t="shared" si="554"/>
        <v>2.8494385923717058E-7</v>
      </c>
      <c r="BD494" s="17">
        <f t="shared" si="555"/>
        <v>1.6615833958834786E-5</v>
      </c>
      <c r="BE494" s="17">
        <f t="shared" si="556"/>
        <v>1.7362065868114779E-5</v>
      </c>
      <c r="BF494" s="17">
        <f t="shared" si="557"/>
        <v>9.0709058586998319E-6</v>
      </c>
      <c r="BG494" s="17">
        <f t="shared" si="558"/>
        <v>3.1594294412664945E-6</v>
      </c>
      <c r="BH494" s="17">
        <f t="shared" si="559"/>
        <v>8.2533055820173673E-7</v>
      </c>
      <c r="BI494" s="17">
        <f t="shared" si="560"/>
        <v>1.7247937780273014E-7</v>
      </c>
      <c r="BJ494" s="18">
        <f t="shared" si="561"/>
        <v>0.4485747921868764</v>
      </c>
      <c r="BK494" s="18">
        <f t="shared" si="562"/>
        <v>0.33253273579265974</v>
      </c>
      <c r="BL494" s="18">
        <f t="shared" si="563"/>
        <v>0.21111244559543241</v>
      </c>
      <c r="BM494" s="18">
        <f t="shared" si="564"/>
        <v>0.23671114625770667</v>
      </c>
      <c r="BN494" s="18">
        <f t="shared" si="565"/>
        <v>0.76317530774334352</v>
      </c>
    </row>
    <row r="495" spans="1:66" x14ac:dyDescent="0.25">
      <c r="A495" t="s">
        <v>99</v>
      </c>
      <c r="B495" t="s">
        <v>104</v>
      </c>
      <c r="C495" t="s">
        <v>120</v>
      </c>
      <c r="D495" t="s">
        <v>496</v>
      </c>
      <c r="E495" s="14">
        <f>VLOOKUP(A495,home!$A$2:$E$405,3,FALSE)</f>
        <v>1.34653465346535</v>
      </c>
      <c r="F495" s="14">
        <f>VLOOKUP(B495,home!$B$2:$E$405,3,FALSE)</f>
        <v>0.74</v>
      </c>
      <c r="G495" s="14">
        <f>VLOOKUP(C495,away!$B$2:$E$405,4,FALSE)</f>
        <v>1.73</v>
      </c>
      <c r="H495" s="14">
        <f>VLOOKUP(A495,away!$A$2:$E$405,3,FALSE)</f>
        <v>1.28712871287129</v>
      </c>
      <c r="I495" s="14">
        <f>VLOOKUP(C495,away!$B$2:$E$405,3,FALSE)</f>
        <v>1.05</v>
      </c>
      <c r="J495" s="14">
        <f>VLOOKUP(B495,home!$B$2:$E$405,4,FALSE)</f>
        <v>1.27</v>
      </c>
      <c r="K495" s="16">
        <f t="shared" si="566"/>
        <v>1.7238336633663409</v>
      </c>
      <c r="L495" s="16">
        <f t="shared" si="567"/>
        <v>1.7163861386138655</v>
      </c>
      <c r="M495" s="17">
        <f t="shared" si="512"/>
        <v>3.2057638221043398E-2</v>
      </c>
      <c r="N495" s="17">
        <f t="shared" si="513"/>
        <v>5.5262035933454065E-2</v>
      </c>
      <c r="O495" s="17">
        <f t="shared" si="514"/>
        <v>5.5023285879296946E-2</v>
      </c>
      <c r="P495" s="17">
        <f t="shared" si="515"/>
        <v>9.4850992467761908E-2</v>
      </c>
      <c r="Q495" s="17">
        <f t="shared" si="516"/>
        <v>4.7631278924124262E-2</v>
      </c>
      <c r="R495" s="17">
        <f t="shared" si="517"/>
        <v>4.722060259210667E-2</v>
      </c>
      <c r="S495" s="17">
        <f t="shared" si="518"/>
        <v>7.0160430332433049E-2</v>
      </c>
      <c r="T495" s="17">
        <f t="shared" si="519"/>
        <v>8.1753666909817641E-2</v>
      </c>
      <c r="U495" s="17">
        <f t="shared" si="520"/>
        <v>8.1400464352717375E-2</v>
      </c>
      <c r="V495" s="17">
        <f t="shared" si="521"/>
        <v>2.3065352208940879E-2</v>
      </c>
      <c r="W495" s="17">
        <f t="shared" si="522"/>
        <v>2.736946734619904E-2</v>
      </c>
      <c r="X495" s="17">
        <f t="shared" si="523"/>
        <v>4.6976574374260852E-2</v>
      </c>
      <c r="Y495" s="17">
        <f t="shared" si="524"/>
        <v>4.0314970547772333E-2</v>
      </c>
      <c r="Z495" s="17">
        <f t="shared" si="525"/>
        <v>2.7016262582028605E-2</v>
      </c>
      <c r="AA495" s="17">
        <f t="shared" si="526"/>
        <v>4.6571542897245369E-2</v>
      </c>
      <c r="AB495" s="17">
        <f t="shared" si="527"/>
        <v>4.0140796700590606E-2</v>
      </c>
      <c r="AC495" s="17">
        <f t="shared" si="528"/>
        <v>4.2653086558331159E-3</v>
      </c>
      <c r="AD495" s="17">
        <f t="shared" si="529"/>
        <v>1.1795102289945928E-2</v>
      </c>
      <c r="AE495" s="17">
        <f t="shared" si="530"/>
        <v>2.0244950073995856E-2</v>
      </c>
      <c r="AF495" s="17">
        <f t="shared" si="531"/>
        <v>1.7374075841968123E-2</v>
      </c>
      <c r="AG495" s="17">
        <f t="shared" si="532"/>
        <v>9.9402076487933658E-3</v>
      </c>
      <c r="AH495" s="17">
        <f t="shared" si="533"/>
        <v>1.1592584653236589E-2</v>
      </c>
      <c r="AI495" s="17">
        <f t="shared" si="534"/>
        <v>1.9983687670673253E-2</v>
      </c>
      <c r="AJ495" s="17">
        <f t="shared" si="535"/>
        <v>1.7224276762452733E-2</v>
      </c>
      <c r="AK495" s="17">
        <f t="shared" si="536"/>
        <v>9.8972627034182113E-3</v>
      </c>
      <c r="AL495" s="17">
        <f t="shared" si="537"/>
        <v>5.0480170297952608E-4</v>
      </c>
      <c r="AM495" s="17">
        <f t="shared" si="538"/>
        <v>4.0665588780516397E-3</v>
      </c>
      <c r="AN495" s="17">
        <f t="shared" si="539"/>
        <v>6.9797852901449867E-3</v>
      </c>
      <c r="AO495" s="17">
        <f t="shared" si="540"/>
        <v>5.9900033612529076E-3</v>
      </c>
      <c r="AP495" s="17">
        <f t="shared" si="541"/>
        <v>3.427052913168316E-3</v>
      </c>
      <c r="AQ495" s="17">
        <f t="shared" si="542"/>
        <v>1.4705365291145919E-3</v>
      </c>
      <c r="AR495" s="17">
        <f t="shared" si="543"/>
        <v>3.9794703219046216E-3</v>
      </c>
      <c r="AS495" s="17">
        <f t="shared" si="544"/>
        <v>6.8599449032664753E-3</v>
      </c>
      <c r="AT495" s="17">
        <f t="shared" si="545"/>
        <v>5.9127019765445555E-3</v>
      </c>
      <c r="AU495" s="17">
        <f t="shared" si="546"/>
        <v>3.3975049028734023E-3</v>
      </c>
      <c r="AV495" s="17">
        <f t="shared" si="547"/>
        <v>1.4641833307563396E-3</v>
      </c>
      <c r="AW495" s="17">
        <f t="shared" si="548"/>
        <v>4.1488589151061507E-5</v>
      </c>
      <c r="AX495" s="17">
        <f t="shared" si="549"/>
        <v>1.1683451813411145E-3</v>
      </c>
      <c r="AY495" s="17">
        <f t="shared" si="550"/>
        <v>2.005331474370192E-3</v>
      </c>
      <c r="AZ495" s="17">
        <f t="shared" si="551"/>
        <v>1.7209615729675521E-3</v>
      </c>
      <c r="BA495" s="17">
        <f t="shared" si="552"/>
        <v>9.8461152964287322E-4</v>
      </c>
      <c r="BB495" s="17">
        <f t="shared" si="553"/>
        <v>4.2249339534960583E-4</v>
      </c>
      <c r="BC495" s="17">
        <f t="shared" si="554"/>
        <v>1.4503236148679426E-4</v>
      </c>
      <c r="BD495" s="17">
        <f t="shared" si="555"/>
        <v>1.1383846165903915E-3</v>
      </c>
      <c r="BE495" s="17">
        <f t="shared" si="556"/>
        <v>1.9623857239369018E-3</v>
      </c>
      <c r="BF495" s="17">
        <f t="shared" si="557"/>
        <v>1.6914132857159799E-3</v>
      </c>
      <c r="BG495" s="17">
        <f t="shared" si="558"/>
        <v>9.7190505352742567E-4</v>
      </c>
      <c r="BH495" s="17">
        <f t="shared" si="559"/>
        <v>4.1885066221661029E-4</v>
      </c>
      <c r="BI495" s="17">
        <f t="shared" si="560"/>
        <v>1.4440577429045536E-4</v>
      </c>
      <c r="BJ495" s="18">
        <f t="shared" si="561"/>
        <v>0.38704304237722198</v>
      </c>
      <c r="BK495" s="18">
        <f t="shared" si="562"/>
        <v>0.22690985506336206</v>
      </c>
      <c r="BL495" s="18">
        <f t="shared" si="563"/>
        <v>0.35699565476336087</v>
      </c>
      <c r="BM495" s="18">
        <f t="shared" si="564"/>
        <v>0.66395513788296723</v>
      </c>
      <c r="BN495" s="18">
        <f t="shared" si="565"/>
        <v>0.3320458340177872</v>
      </c>
    </row>
    <row r="496" spans="1:66" x14ac:dyDescent="0.25">
      <c r="A496" t="s">
        <v>99</v>
      </c>
      <c r="B496" t="s">
        <v>105</v>
      </c>
      <c r="C496" t="s">
        <v>103</v>
      </c>
      <c r="D496" t="s">
        <v>496</v>
      </c>
      <c r="E496" s="14">
        <f>VLOOKUP(A496,home!$A$2:$E$405,3,FALSE)</f>
        <v>1.34653465346535</v>
      </c>
      <c r="F496" s="14">
        <f>VLOOKUP(B496,home!$B$2:$E$405,3,FALSE)</f>
        <v>1.3</v>
      </c>
      <c r="G496" s="14">
        <f>VLOOKUP(C496,away!$B$2:$E$405,4,FALSE)</f>
        <v>0.93</v>
      </c>
      <c r="H496" s="14">
        <f>VLOOKUP(A496,away!$A$2:$E$405,3,FALSE)</f>
        <v>1.28712871287129</v>
      </c>
      <c r="I496" s="14">
        <f>VLOOKUP(C496,away!$B$2:$E$405,3,FALSE)</f>
        <v>0.99</v>
      </c>
      <c r="J496" s="14">
        <f>VLOOKUP(B496,home!$B$2:$E$405,4,FALSE)</f>
        <v>1.36</v>
      </c>
      <c r="K496" s="16">
        <f t="shared" si="566"/>
        <v>1.6279603960396081</v>
      </c>
      <c r="L496" s="16">
        <f t="shared" si="567"/>
        <v>1.732990099009905</v>
      </c>
      <c r="M496" s="17">
        <f t="shared" si="512"/>
        <v>3.4702258938723675E-2</v>
      </c>
      <c r="N496" s="17">
        <f t="shared" si="513"/>
        <v>5.6493903205353614E-2</v>
      </c>
      <c r="O496" s="17">
        <f t="shared" si="514"/>
        <v>6.0138671154086096E-2</v>
      </c>
      <c r="P496" s="17">
        <f t="shared" si="515"/>
        <v>9.7903374909301732E-2</v>
      </c>
      <c r="Q496" s="17">
        <f t="shared" si="516"/>
        <v>4.5984918518005388E-2</v>
      </c>
      <c r="R496" s="17">
        <f t="shared" si="517"/>
        <v>5.2109860838821902E-2</v>
      </c>
      <c r="S496" s="17">
        <f t="shared" si="518"/>
        <v>6.905221094941083E-2</v>
      </c>
      <c r="T496" s="17">
        <f t="shared" si="519"/>
        <v>7.9691408495480565E-2</v>
      </c>
      <c r="U496" s="17">
        <f t="shared" si="520"/>
        <v>8.4832789688737351E-2</v>
      </c>
      <c r="V496" s="17">
        <f t="shared" si="521"/>
        <v>2.164586752065709E-2</v>
      </c>
      <c r="W496" s="17">
        <f t="shared" si="522"/>
        <v>2.4953875387473713E-2</v>
      </c>
      <c r="X496" s="17">
        <f t="shared" si="523"/>
        <v>4.3244818978418892E-2</v>
      </c>
      <c r="Y496" s="17">
        <f t="shared" si="524"/>
        <v>3.7471421561537793E-2</v>
      </c>
      <c r="Z496" s="17">
        <f t="shared" si="525"/>
        <v>3.0101957631487444E-2</v>
      </c>
      <c r="AA496" s="17">
        <f t="shared" si="526"/>
        <v>4.9004794867323793E-2</v>
      </c>
      <c r="AB496" s="17">
        <f t="shared" si="527"/>
        <v>3.9888932630024104E-2</v>
      </c>
      <c r="AC496" s="17">
        <f t="shared" si="528"/>
        <v>3.8167606877804483E-3</v>
      </c>
      <c r="AD496" s="17">
        <f t="shared" si="529"/>
        <v>1.0155980214628688E-2</v>
      </c>
      <c r="AE496" s="17">
        <f t="shared" si="530"/>
        <v>1.7600213157692005E-2</v>
      </c>
      <c r="AF496" s="17">
        <f t="shared" si="531"/>
        <v>1.5250497571372052E-2</v>
      </c>
      <c r="AG496" s="17">
        <f t="shared" si="532"/>
        <v>8.8096537653874554E-3</v>
      </c>
      <c r="AH496" s="17">
        <f t="shared" si="533"/>
        <v>1.304159863404585E-2</v>
      </c>
      <c r="AI496" s="17">
        <f t="shared" si="534"/>
        <v>2.123120607727089E-2</v>
      </c>
      <c r="AJ496" s="17">
        <f t="shared" si="535"/>
        <v>1.728178132697623E-2</v>
      </c>
      <c r="AK496" s="17">
        <f t="shared" si="536"/>
        <v>9.3780185244447065E-3</v>
      </c>
      <c r="AL496" s="17">
        <f t="shared" si="537"/>
        <v>4.3071980209089742E-4</v>
      </c>
      <c r="AM496" s="17">
        <f t="shared" si="538"/>
        <v>3.3067067144754688E-3</v>
      </c>
      <c r="AN496" s="17">
        <f t="shared" si="539"/>
        <v>5.7304899965155594E-3</v>
      </c>
      <c r="AO496" s="17">
        <f t="shared" si="540"/>
        <v>4.9654412132183858E-3</v>
      </c>
      <c r="AP496" s="17">
        <f t="shared" si="541"/>
        <v>2.8683534865743972E-3</v>
      </c>
      <c r="AQ496" s="17">
        <f t="shared" si="542"/>
        <v>1.242707048173493E-3</v>
      </c>
      <c r="AR496" s="17">
        <f t="shared" si="543"/>
        <v>4.5201922616125087E-3</v>
      </c>
      <c r="AS496" s="17">
        <f t="shared" si="544"/>
        <v>7.3586939843898703E-3</v>
      </c>
      <c r="AT496" s="17">
        <f t="shared" si="545"/>
        <v>5.9898311865808091E-3</v>
      </c>
      <c r="AU496" s="17">
        <f t="shared" si="546"/>
        <v>3.2504026502388288E-3</v>
      </c>
      <c r="AV496" s="17">
        <f t="shared" si="547"/>
        <v>1.3228816964427495E-3</v>
      </c>
      <c r="AW496" s="17">
        <f t="shared" si="548"/>
        <v>3.3754544736495362E-5</v>
      </c>
      <c r="AX496" s="17">
        <f t="shared" si="549"/>
        <v>8.971979287473855E-4</v>
      </c>
      <c r="AY496" s="17">
        <f t="shared" si="550"/>
        <v>1.5548351273714132E-3</v>
      </c>
      <c r="AZ496" s="17">
        <f t="shared" si="551"/>
        <v>1.347256940663732E-3</v>
      </c>
      <c r="BA496" s="17">
        <f t="shared" si="552"/>
        <v>7.7826097966420752E-4</v>
      </c>
      <c r="BB496" s="17">
        <f t="shared" si="553"/>
        <v>3.3717964305095521E-4</v>
      </c>
      <c r="BC496" s="17">
        <f t="shared" si="554"/>
        <v>1.1686579659899978E-4</v>
      </c>
      <c r="BD496" s="17">
        <f t="shared" si="555"/>
        <v>1.3055747391659453E-3</v>
      </c>
      <c r="BE496" s="17">
        <f t="shared" si="556"/>
        <v>2.1254239694319002E-3</v>
      </c>
      <c r="BF496" s="17">
        <f t="shared" si="557"/>
        <v>1.7300530235142162E-3</v>
      </c>
      <c r="BG496" s="17">
        <f t="shared" si="558"/>
        <v>9.388192684432414E-4</v>
      </c>
      <c r="BH496" s="17">
        <f t="shared" si="559"/>
        <v>3.8209014701611881E-4</v>
      </c>
      <c r="BI496" s="17">
        <f t="shared" si="560"/>
        <v>1.2440552541183856E-4</v>
      </c>
      <c r="BJ496" s="18">
        <f t="shared" si="561"/>
        <v>0.36280198573040412</v>
      </c>
      <c r="BK496" s="18">
        <f t="shared" si="562"/>
        <v>0.22910602793533608</v>
      </c>
      <c r="BL496" s="18">
        <f t="shared" si="563"/>
        <v>0.37595602219397883</v>
      </c>
      <c r="BM496" s="18">
        <f t="shared" si="564"/>
        <v>0.64911192534427942</v>
      </c>
      <c r="BN496" s="18">
        <f t="shared" si="565"/>
        <v>0.34733298756429243</v>
      </c>
    </row>
    <row r="497" spans="1:66" x14ac:dyDescent="0.25">
      <c r="A497" t="s">
        <v>99</v>
      </c>
      <c r="B497" t="s">
        <v>110</v>
      </c>
      <c r="C497" t="s">
        <v>115</v>
      </c>
      <c r="D497" t="s">
        <v>496</v>
      </c>
      <c r="E497" s="14">
        <f>VLOOKUP(A497,home!$A$2:$E$405,3,FALSE)</f>
        <v>1.34653465346535</v>
      </c>
      <c r="F497" s="14">
        <f>VLOOKUP(B497,home!$B$2:$E$405,3,FALSE)</f>
        <v>0.93</v>
      </c>
      <c r="G497" s="14">
        <f>VLOOKUP(C497,away!$B$2:$E$405,4,FALSE)</f>
        <v>0.97</v>
      </c>
      <c r="H497" s="14">
        <f>VLOOKUP(A497,away!$A$2:$E$405,3,FALSE)</f>
        <v>1.28712871287129</v>
      </c>
      <c r="I497" s="14">
        <f>VLOOKUP(C497,away!$B$2:$E$405,3,FALSE)</f>
        <v>0.8</v>
      </c>
      <c r="J497" s="14">
        <f>VLOOKUP(B497,home!$B$2:$E$405,4,FALSE)</f>
        <v>0.45</v>
      </c>
      <c r="K497" s="16">
        <f t="shared" si="566"/>
        <v>1.2147089108910922</v>
      </c>
      <c r="L497" s="16">
        <f t="shared" si="567"/>
        <v>0.4633663366336645</v>
      </c>
      <c r="M497" s="17">
        <f t="shared" si="512"/>
        <v>0.18673304525994544</v>
      </c>
      <c r="N497" s="17">
        <f t="shared" si="513"/>
        <v>0.22682629403508536</v>
      </c>
      <c r="O497" s="17">
        <f t="shared" si="514"/>
        <v>8.6525807110549177E-2</v>
      </c>
      <c r="P497" s="17">
        <f t="shared" si="515"/>
        <v>0.10510366891922791</v>
      </c>
      <c r="Q497" s="17">
        <f t="shared" si="516"/>
        <v>0.1377639602944106</v>
      </c>
      <c r="R497" s="17">
        <f t="shared" si="517"/>
        <v>2.0046573132543131E-2</v>
      </c>
      <c r="S497" s="17">
        <f t="shared" si="518"/>
        <v>1.4789537123577659E-2</v>
      </c>
      <c r="T497" s="17">
        <f t="shared" si="519"/>
        <v>6.3835181601766641E-2</v>
      </c>
      <c r="U497" s="17">
        <f t="shared" si="520"/>
        <v>2.4350751016930097E-2</v>
      </c>
      <c r="V497" s="17">
        <f t="shared" si="521"/>
        <v>9.2492979372490157E-4</v>
      </c>
      <c r="W497" s="17">
        <f t="shared" si="522"/>
        <v>5.578103672308906E-2</v>
      </c>
      <c r="X497" s="17">
        <f t="shared" si="523"/>
        <v>2.5847054640005682E-2</v>
      </c>
      <c r="Y497" s="17">
        <f t="shared" si="524"/>
        <v>5.9883275106547978E-3</v>
      </c>
      <c r="Z497" s="17">
        <f t="shared" si="525"/>
        <v>3.0963023848284508E-3</v>
      </c>
      <c r="AA497" s="17">
        <f t="shared" si="526"/>
        <v>3.7611060976644592E-3</v>
      </c>
      <c r="AB497" s="17">
        <f t="shared" si="527"/>
        <v>2.2843245458199208E-3</v>
      </c>
      <c r="AC497" s="17">
        <f t="shared" si="528"/>
        <v>3.2537597549306237E-5</v>
      </c>
      <c r="AD497" s="17">
        <f t="shared" si="529"/>
        <v>1.6939430591569885E-2</v>
      </c>
      <c r="AE497" s="17">
        <f t="shared" si="530"/>
        <v>7.8491618978759649E-3</v>
      </c>
      <c r="AF497" s="17">
        <f t="shared" si="531"/>
        <v>1.8185186971316641E-3</v>
      </c>
      <c r="AG497" s="17">
        <f t="shared" si="532"/>
        <v>2.8088011559657448E-4</v>
      </c>
      <c r="AH497" s="17">
        <f t="shared" si="533"/>
        <v>3.5868057329200957E-4</v>
      </c>
      <c r="AI497" s="17">
        <f t="shared" si="534"/>
        <v>4.3569248854132952E-4</v>
      </c>
      <c r="AJ497" s="17">
        <f t="shared" si="535"/>
        <v>2.6461977411973409E-4</v>
      </c>
      <c r="AK497" s="17">
        <f t="shared" si="536"/>
        <v>1.0714533254040967E-4</v>
      </c>
      <c r="AL497" s="17">
        <f t="shared" si="537"/>
        <v>7.3255826262325117E-7</v>
      </c>
      <c r="AM497" s="17">
        <f t="shared" si="538"/>
        <v>4.1152954570002186E-3</v>
      </c>
      <c r="AN497" s="17">
        <f t="shared" si="539"/>
        <v>1.9068893800753531E-3</v>
      </c>
      <c r="AO497" s="17">
        <f t="shared" si="540"/>
        <v>4.4179417320557805E-4</v>
      </c>
      <c r="AP497" s="17">
        <f t="shared" si="541"/>
        <v>6.823751586145577E-5</v>
      </c>
      <c r="AQ497" s="17">
        <f t="shared" si="542"/>
        <v>7.9047419364260851E-6</v>
      </c>
      <c r="AR497" s="17">
        <f t="shared" si="543"/>
        <v>3.324010065359623E-5</v>
      </c>
      <c r="AS497" s="17">
        <f t="shared" si="544"/>
        <v>4.0377046462840157E-5</v>
      </c>
      <c r="AT497" s="17">
        <f t="shared" si="545"/>
        <v>2.45231790669378E-5</v>
      </c>
      <c r="AU497" s="17">
        <f t="shared" si="546"/>
        <v>9.9295080453290823E-6</v>
      </c>
      <c r="AV497" s="17">
        <f t="shared" si="547"/>
        <v>3.0153654758565076E-6</v>
      </c>
      <c r="AW497" s="17">
        <f t="shared" si="548"/>
        <v>1.1453451130316532E-8</v>
      </c>
      <c r="AX497" s="17">
        <f t="shared" si="549"/>
        <v>8.3314767709463211E-4</v>
      </c>
      <c r="AY497" s="17">
        <f t="shared" si="550"/>
        <v>3.8605258701018689E-4</v>
      </c>
      <c r="AZ497" s="17">
        <f t="shared" si="551"/>
        <v>8.9441886495429662E-5</v>
      </c>
      <c r="BA497" s="17">
        <f t="shared" si="552"/>
        <v>1.3814786428997091E-5</v>
      </c>
      <c r="BB497" s="17">
        <f t="shared" si="553"/>
        <v>1.6003267447452115E-6</v>
      </c>
      <c r="BC497" s="17">
        <f t="shared" si="554"/>
        <v>1.4830750822589328E-7</v>
      </c>
      <c r="BD497" s="17">
        <f t="shared" si="555"/>
        <v>2.5670572781985252E-6</v>
      </c>
      <c r="BE497" s="17">
        <f t="shared" si="556"/>
        <v>3.1182273505955819E-6</v>
      </c>
      <c r="BF497" s="17">
        <f t="shared" si="557"/>
        <v>1.893869274476388E-6</v>
      </c>
      <c r="BG497" s="17">
        <f t="shared" si="558"/>
        <v>7.6683329458977208E-7</v>
      </c>
      <c r="BH497" s="17">
        <f t="shared" si="559"/>
        <v>2.3286980902654256E-7</v>
      </c>
      <c r="BI497" s="17">
        <f t="shared" si="560"/>
        <v>5.6573806420409595E-8</v>
      </c>
      <c r="BJ497" s="18">
        <f t="shared" si="561"/>
        <v>0.55079417294654764</v>
      </c>
      <c r="BK497" s="18">
        <f t="shared" si="562"/>
        <v>0.30797050383929797</v>
      </c>
      <c r="BL497" s="18">
        <f t="shared" si="563"/>
        <v>0.13825442070251809</v>
      </c>
      <c r="BM497" s="18">
        <f t="shared" si="564"/>
        <v>0.23673000998787139</v>
      </c>
      <c r="BN497" s="18">
        <f t="shared" si="565"/>
        <v>0.76299934875176167</v>
      </c>
    </row>
    <row r="498" spans="1:66" x14ac:dyDescent="0.25">
      <c r="A498" t="s">
        <v>99</v>
      </c>
      <c r="B498" t="s">
        <v>395</v>
      </c>
      <c r="C498" t="s">
        <v>102</v>
      </c>
      <c r="D498" t="s">
        <v>496</v>
      </c>
      <c r="E498" s="14">
        <f>VLOOKUP(A498,home!$A$2:$E$405,3,FALSE)</f>
        <v>1.34653465346535</v>
      </c>
      <c r="F498" s="14">
        <f>VLOOKUP(B498,home!$B$2:$E$405,3,FALSE)</f>
        <v>1.0900000000000001</v>
      </c>
      <c r="G498" s="14">
        <f>VLOOKUP(C498,away!$B$2:$E$405,4,FALSE)</f>
        <v>1.08</v>
      </c>
      <c r="H498" s="14">
        <f>VLOOKUP(A498,away!$A$2:$E$405,3,FALSE)</f>
        <v>1.28712871287129</v>
      </c>
      <c r="I498" s="14">
        <f>VLOOKUP(C498,away!$B$2:$E$405,3,FALSE)</f>
        <v>1.22</v>
      </c>
      <c r="J498" s="14">
        <f>VLOOKUP(B498,home!$B$2:$E$405,4,FALSE)</f>
        <v>0.9</v>
      </c>
      <c r="K498" s="16">
        <f t="shared" si="566"/>
        <v>1.5851405940594101</v>
      </c>
      <c r="L498" s="16">
        <f t="shared" si="567"/>
        <v>1.4132673267326765</v>
      </c>
      <c r="M498" s="17">
        <f t="shared" si="512"/>
        <v>4.9866396455778887E-2</v>
      </c>
      <c r="N498" s="17">
        <f t="shared" si="513"/>
        <v>7.9045249301515394E-2</v>
      </c>
      <c r="O498" s="17">
        <f t="shared" si="514"/>
        <v>7.0474548812850438E-2</v>
      </c>
      <c r="P498" s="17">
        <f t="shared" si="515"/>
        <v>0.11171206817127063</v>
      </c>
      <c r="Q498" s="17">
        <f t="shared" si="516"/>
        <v>6.2648916717689157E-2</v>
      </c>
      <c r="R498" s="17">
        <f t="shared" si="517"/>
        <v>4.979968860171434E-2</v>
      </c>
      <c r="S498" s="17">
        <f t="shared" si="518"/>
        <v>6.2565109282407341E-2</v>
      </c>
      <c r="T498" s="17">
        <f t="shared" si="519"/>
        <v>8.8539667052306648E-2</v>
      </c>
      <c r="U498" s="17">
        <f t="shared" si="520"/>
        <v>7.8939507974095088E-2</v>
      </c>
      <c r="V498" s="17">
        <f t="shared" si="521"/>
        <v>1.5573341412827466E-2</v>
      </c>
      <c r="W498" s="17">
        <f t="shared" si="522"/>
        <v>3.3102447021018777E-2</v>
      </c>
      <c r="X498" s="17">
        <f t="shared" si="523"/>
        <v>4.6782606809705259E-2</v>
      </c>
      <c r="Y498" s="17">
        <f t="shared" si="524"/>
        <v>3.3058164831769037E-2</v>
      </c>
      <c r="Z498" s="17">
        <f t="shared" si="525"/>
        <v>2.3460090927421517E-2</v>
      </c>
      <c r="AA498" s="17">
        <f t="shared" si="526"/>
        <v>3.7187542469380719E-2</v>
      </c>
      <c r="AB498" s="17">
        <f t="shared" si="527"/>
        <v>2.9473741580761856E-2</v>
      </c>
      <c r="AC498" s="17">
        <f t="shared" si="528"/>
        <v>2.1804891435094884E-3</v>
      </c>
      <c r="AD498" s="17">
        <f t="shared" si="529"/>
        <v>1.311800813392946E-2</v>
      </c>
      <c r="AE498" s="17">
        <f t="shared" si="530"/>
        <v>1.8539252287495995E-2</v>
      </c>
      <c r="AF498" s="17">
        <f t="shared" si="531"/>
        <v>1.3100459759986062E-2</v>
      </c>
      <c r="AG498" s="17">
        <f t="shared" si="532"/>
        <v>6.171483914654833E-3</v>
      </c>
      <c r="AH498" s="17">
        <f t="shared" si="533"/>
        <v>8.2888449974756351E-3</v>
      </c>
      <c r="AI498" s="17">
        <f t="shared" si="534"/>
        <v>1.3138984683364897E-2</v>
      </c>
      <c r="AJ498" s="17">
        <f t="shared" si="535"/>
        <v>1.0413568993163265E-2</v>
      </c>
      <c r="AK498" s="17">
        <f t="shared" si="536"/>
        <v>5.5023236467004917E-3</v>
      </c>
      <c r="AL498" s="17">
        <f t="shared" si="537"/>
        <v>1.9539166184784031E-4</v>
      </c>
      <c r="AM498" s="17">
        <f t="shared" si="538"/>
        <v>4.158777441258624E-3</v>
      </c>
      <c r="AN498" s="17">
        <f t="shared" si="539"/>
        <v>5.8774642768837362E-3</v>
      </c>
      <c r="AO498" s="17">
        <f t="shared" si="540"/>
        <v>4.153214113279141E-3</v>
      </c>
      <c r="AP498" s="17">
        <f t="shared" si="541"/>
        <v>1.9565339357408115E-3</v>
      </c>
      <c r="AQ498" s="17">
        <f t="shared" si="542"/>
        <v>6.9127637125654504E-4</v>
      </c>
      <c r="AR498" s="17">
        <f t="shared" si="543"/>
        <v>2.3428707622567793E-3</v>
      </c>
      <c r="AS498" s="17">
        <f t="shared" si="544"/>
        <v>3.7137795518881341E-3</v>
      </c>
      <c r="AT498" s="17">
        <f t="shared" si="545"/>
        <v>2.9434313625428241E-3</v>
      </c>
      <c r="AU498" s="17">
        <f t="shared" si="546"/>
        <v>1.5552508461980775E-3</v>
      </c>
      <c r="AV498" s="17">
        <f t="shared" si="547"/>
        <v>6.1632281256345498E-4</v>
      </c>
      <c r="AW498" s="17">
        <f t="shared" si="548"/>
        <v>1.2158937681388271E-5</v>
      </c>
      <c r="AX498" s="17">
        <f t="shared" si="549"/>
        <v>1.0987078239662611E-3</v>
      </c>
      <c r="AY498" s="17">
        <f t="shared" si="550"/>
        <v>1.5527678692370741E-3</v>
      </c>
      <c r="AZ498" s="17">
        <f t="shared" si="551"/>
        <v>1.0972380477965371E-3</v>
      </c>
      <c r="BA498" s="17">
        <f t="shared" si="552"/>
        <v>5.1689689419959748E-4</v>
      </c>
      <c r="BB498" s="17">
        <f t="shared" si="553"/>
        <v>1.8262837296547217E-4</v>
      </c>
      <c r="BC498" s="17">
        <f t="shared" si="554"/>
        <v>5.1620542489290154E-5</v>
      </c>
      <c r="BD498" s="17">
        <f t="shared" si="555"/>
        <v>5.5185044984246438E-4</v>
      </c>
      <c r="BE498" s="17">
        <f t="shared" si="556"/>
        <v>8.7476054989523658E-4</v>
      </c>
      <c r="BF498" s="17">
        <f t="shared" si="557"/>
        <v>6.9330922886033598E-4</v>
      </c>
      <c r="BG498" s="17">
        <f t="shared" si="558"/>
        <v>3.6633086763418157E-4</v>
      </c>
      <c r="BH498" s="17">
        <f t="shared" si="559"/>
        <v>1.4517148228598639E-4</v>
      </c>
      <c r="BI498" s="17">
        <f t="shared" si="560"/>
        <v>4.6023441934258722E-5</v>
      </c>
      <c r="BJ498" s="18">
        <f t="shared" si="561"/>
        <v>0.41544338151914367</v>
      </c>
      <c r="BK498" s="18">
        <f t="shared" si="562"/>
        <v>0.24364556399687876</v>
      </c>
      <c r="BL498" s="18">
        <f t="shared" si="563"/>
        <v>0.31706785311540842</v>
      </c>
      <c r="BM498" s="18">
        <f t="shared" si="564"/>
        <v>0.57452941256647783</v>
      </c>
      <c r="BN498" s="18">
        <f t="shared" si="565"/>
        <v>0.42354686806081887</v>
      </c>
    </row>
    <row r="499" spans="1:66" x14ac:dyDescent="0.25">
      <c r="A499" t="s">
        <v>99</v>
      </c>
      <c r="B499" t="s">
        <v>112</v>
      </c>
      <c r="C499" t="s">
        <v>106</v>
      </c>
      <c r="D499" t="s">
        <v>496</v>
      </c>
      <c r="E499" s="14">
        <f>VLOOKUP(A499,home!$A$2:$E$405,3,FALSE)</f>
        <v>1.34653465346535</v>
      </c>
      <c r="F499" s="14">
        <f>VLOOKUP(B499,home!$B$2:$E$405,3,FALSE)</f>
        <v>0.5</v>
      </c>
      <c r="G499" s="14">
        <f>VLOOKUP(C499,away!$B$2:$E$405,4,FALSE)</f>
        <v>1.42</v>
      </c>
      <c r="H499" s="14">
        <f>VLOOKUP(A499,away!$A$2:$E$405,3,FALSE)</f>
        <v>1.28712871287129</v>
      </c>
      <c r="I499" s="14">
        <f>VLOOKUP(C499,away!$B$2:$E$405,3,FALSE)</f>
        <v>0.74</v>
      </c>
      <c r="J499" s="14">
        <f>VLOOKUP(B499,home!$B$2:$E$405,4,FALSE)</f>
        <v>1.1000000000000001</v>
      </c>
      <c r="K499" s="16">
        <f t="shared" si="566"/>
        <v>0.95603960396039844</v>
      </c>
      <c r="L499" s="16">
        <f t="shared" si="567"/>
        <v>1.0477227722772302</v>
      </c>
      <c r="M499" s="17">
        <f t="shared" si="512"/>
        <v>0.13482705765029956</v>
      </c>
      <c r="N499" s="17">
        <f t="shared" si="513"/>
        <v>0.12890000679913821</v>
      </c>
      <c r="O499" s="17">
        <f t="shared" si="514"/>
        <v>0.14126137861935378</v>
      </c>
      <c r="P499" s="17">
        <f t="shared" si="515"/>
        <v>0.1350514724701469</v>
      </c>
      <c r="Q499" s="17">
        <f t="shared" si="516"/>
        <v>6.161675572537037E-2</v>
      </c>
      <c r="R499" s="17">
        <f t="shared" si="517"/>
        <v>7.4001381611386405E-2</v>
      </c>
      <c r="S499" s="17">
        <f t="shared" si="518"/>
        <v>3.3819065205110778E-2</v>
      </c>
      <c r="T499" s="17">
        <f t="shared" si="519"/>
        <v>6.4557278127313933E-2</v>
      </c>
      <c r="U499" s="17">
        <f t="shared" si="520"/>
        <v>7.0748251568272164E-2</v>
      </c>
      <c r="V499" s="17">
        <f t="shared" si="521"/>
        <v>3.7639284256365661E-3</v>
      </c>
      <c r="W499" s="17">
        <f t="shared" si="522"/>
        <v>1.9636019580335905E-2</v>
      </c>
      <c r="X499" s="17">
        <f t="shared" si="523"/>
        <v>2.0573104871199507E-2</v>
      </c>
      <c r="Y499" s="17">
        <f t="shared" si="524"/>
        <v>1.0777455235001669E-2</v>
      </c>
      <c r="Z499" s="17">
        <f t="shared" si="525"/>
        <v>2.5844310898075675E-2</v>
      </c>
      <c r="AA499" s="17">
        <f t="shared" si="526"/>
        <v>2.4708184755625674E-2</v>
      </c>
      <c r="AB499" s="17">
        <f t="shared" si="527"/>
        <v>1.1811001584174361E-2</v>
      </c>
      <c r="AC499" s="17">
        <f t="shared" si="528"/>
        <v>2.3563708437557193E-4</v>
      </c>
      <c r="AD499" s="17">
        <f t="shared" si="529"/>
        <v>4.6932030957357405E-3</v>
      </c>
      <c r="AE499" s="17">
        <f t="shared" si="530"/>
        <v>4.9171757583243289E-3</v>
      </c>
      <c r="AF499" s="17">
        <f t="shared" si="531"/>
        <v>2.5759185086429788E-3</v>
      </c>
      <c r="AG499" s="17">
        <f t="shared" si="532"/>
        <v>8.9961616034521692E-4</v>
      </c>
      <c r="AH499" s="17">
        <f t="shared" si="533"/>
        <v>6.7694182654316187E-3</v>
      </c>
      <c r="AI499" s="17">
        <f t="shared" si="534"/>
        <v>6.4718319575255319E-3</v>
      </c>
      <c r="AJ499" s="17">
        <f t="shared" si="535"/>
        <v>3.093663830785479E-3</v>
      </c>
      <c r="AK499" s="17">
        <f t="shared" si="536"/>
        <v>9.8588838119025306E-4</v>
      </c>
      <c r="AL499" s="17">
        <f t="shared" si="537"/>
        <v>9.4411717553112521E-6</v>
      </c>
      <c r="AM499" s="17">
        <f t="shared" si="538"/>
        <v>8.9737760579058305E-4</v>
      </c>
      <c r="AN499" s="17">
        <f t="shared" si="539"/>
        <v>9.4020295291841302E-4</v>
      </c>
      <c r="AO499" s="17">
        <f t="shared" si="540"/>
        <v>4.9253602216745886E-4</v>
      </c>
      <c r="AP499" s="17">
        <f t="shared" si="541"/>
        <v>1.7201373553056315E-4</v>
      </c>
      <c r="AQ499" s="17">
        <f t="shared" si="542"/>
        <v>4.5055676964960971E-5</v>
      </c>
      <c r="AR499" s="17">
        <f t="shared" si="543"/>
        <v>1.4184947343524271E-3</v>
      </c>
      <c r="AS499" s="17">
        <f t="shared" si="544"/>
        <v>1.356137144050205E-3</v>
      </c>
      <c r="AT499" s="17">
        <f t="shared" si="545"/>
        <v>6.4826040905687171E-4</v>
      </c>
      <c r="AU499" s="17">
        <f t="shared" si="546"/>
        <v>2.0658754157931258E-4</v>
      </c>
      <c r="AV499" s="17">
        <f t="shared" si="547"/>
        <v>4.9376467858659573E-5</v>
      </c>
      <c r="AW499" s="17">
        <f t="shared" si="548"/>
        <v>2.6269128467633424E-7</v>
      </c>
      <c r="AX499" s="17">
        <f t="shared" si="549"/>
        <v>1.4298808847382653E-4</v>
      </c>
      <c r="AY499" s="17">
        <f t="shared" si="550"/>
        <v>1.498118764584194E-4</v>
      </c>
      <c r="AZ499" s="17">
        <f t="shared" si="551"/>
        <v>7.8480657261534539E-5</v>
      </c>
      <c r="BA499" s="17">
        <f t="shared" si="552"/>
        <v>2.7408657265398041E-5</v>
      </c>
      <c r="BB499" s="17">
        <f t="shared" si="553"/>
        <v>7.1791685936248195E-6</v>
      </c>
      <c r="BC499" s="17">
        <f t="shared" si="554"/>
        <v>1.5043556843116441E-6</v>
      </c>
      <c r="BD499" s="17">
        <f t="shared" si="555"/>
        <v>2.4769820592272969E-4</v>
      </c>
      <c r="BE499" s="17">
        <f t="shared" si="556"/>
        <v>2.3680929469206769E-4</v>
      </c>
      <c r="BF499" s="17">
        <f t="shared" si="557"/>
        <v>1.1319953215577282E-4</v>
      </c>
      <c r="BG499" s="17">
        <f t="shared" si="558"/>
        <v>3.6074411963569154E-5</v>
      </c>
      <c r="BH499" s="17">
        <f t="shared" si="559"/>
        <v>8.6221416316887258E-6</v>
      </c>
      <c r="BI499" s="17">
        <f t="shared" si="560"/>
        <v>1.6486217741700313E-6</v>
      </c>
      <c r="BJ499" s="18">
        <f t="shared" si="561"/>
        <v>0.32210109265851689</v>
      </c>
      <c r="BK499" s="18">
        <f t="shared" si="562"/>
        <v>0.30785641388378315</v>
      </c>
      <c r="BL499" s="18">
        <f t="shared" si="563"/>
        <v>0.34417390907878265</v>
      </c>
      <c r="BM499" s="18">
        <f t="shared" si="564"/>
        <v>0.32416812445828935</v>
      </c>
      <c r="BN499" s="18">
        <f t="shared" si="565"/>
        <v>0.67565805287569525</v>
      </c>
    </row>
    <row r="500" spans="1:66" x14ac:dyDescent="0.25">
      <c r="A500" t="s">
        <v>99</v>
      </c>
      <c r="B500" t="s">
        <v>116</v>
      </c>
      <c r="C500" t="s">
        <v>108</v>
      </c>
      <c r="D500" t="s">
        <v>496</v>
      </c>
      <c r="E500" s="14">
        <f>VLOOKUP(A500,home!$A$2:$E$405,3,FALSE)</f>
        <v>1.34653465346535</v>
      </c>
      <c r="F500" s="14">
        <f>VLOOKUP(B500,home!$B$2:$E$405,3,FALSE)</f>
        <v>1.17</v>
      </c>
      <c r="G500" s="14">
        <f>VLOOKUP(C500,away!$B$2:$E$405,4,FALSE)</f>
        <v>0.86</v>
      </c>
      <c r="H500" s="14">
        <f>VLOOKUP(A500,away!$A$2:$E$405,3,FALSE)</f>
        <v>1.28712871287129</v>
      </c>
      <c r="I500" s="14">
        <f>VLOOKUP(C500,away!$B$2:$E$405,3,FALSE)</f>
        <v>0.74</v>
      </c>
      <c r="J500" s="14">
        <f>VLOOKUP(B500,home!$B$2:$E$405,4,FALSE)</f>
        <v>1.05</v>
      </c>
      <c r="K500" s="16">
        <f t="shared" si="566"/>
        <v>1.354883168316835</v>
      </c>
      <c r="L500" s="16">
        <f t="shared" si="567"/>
        <v>1.0000990099009923</v>
      </c>
      <c r="M500" s="17">
        <f t="shared" si="512"/>
        <v>9.4895197721096114E-2</v>
      </c>
      <c r="N500" s="17">
        <f t="shared" si="513"/>
        <v>0.1285719061464112</v>
      </c>
      <c r="O500" s="17">
        <f t="shared" si="514"/>
        <v>9.4904593285227115E-2</v>
      </c>
      <c r="P500" s="17">
        <f t="shared" si="515"/>
        <v>0.12858463603810913</v>
      </c>
      <c r="Q500" s="17">
        <f t="shared" si="516"/>
        <v>8.7099955778092195E-2</v>
      </c>
      <c r="R500" s="17">
        <f t="shared" si="517"/>
        <v>4.7456994889806002E-2</v>
      </c>
      <c r="S500" s="17">
        <f t="shared" si="518"/>
        <v>4.3558602073962831E-2</v>
      </c>
      <c r="T500" s="17">
        <f t="shared" si="519"/>
        <v>8.7108579536090219E-2</v>
      </c>
      <c r="U500" s="17">
        <f t="shared" si="520"/>
        <v>6.429868359509619E-2</v>
      </c>
      <c r="V500" s="17">
        <f t="shared" si="521"/>
        <v>6.5580733371788718E-3</v>
      </c>
      <c r="W500" s="17">
        <f t="shared" si="522"/>
        <v>3.9336754681625931E-2</v>
      </c>
      <c r="X500" s="17">
        <f t="shared" si="523"/>
        <v>3.9340649409812321E-2</v>
      </c>
      <c r="Y500" s="17">
        <f t="shared" si="524"/>
        <v>1.9672272261807677E-2</v>
      </c>
      <c r="Z500" s="17">
        <f t="shared" si="525"/>
        <v>1.5820564534057144E-2</v>
      </c>
      <c r="AA500" s="17">
        <f t="shared" si="526"/>
        <v>2.1435016600464298E-2</v>
      </c>
      <c r="AB500" s="17">
        <f t="shared" si="527"/>
        <v>1.4520971602280514E-2</v>
      </c>
      <c r="AC500" s="17">
        <f t="shared" si="528"/>
        <v>5.5539393287503129E-4</v>
      </c>
      <c r="AD500" s="17">
        <f t="shared" si="529"/>
        <v>1.3324176703585853E-2</v>
      </c>
      <c r="AE500" s="17">
        <f t="shared" si="530"/>
        <v>1.3325495929002078E-2</v>
      </c>
      <c r="AF500" s="17">
        <f t="shared" si="531"/>
        <v>6.6634076425173402E-3</v>
      </c>
      <c r="AG500" s="17">
        <f t="shared" si="532"/>
        <v>2.2213557952827662E-3</v>
      </c>
      <c r="AH500" s="17">
        <f t="shared" si="533"/>
        <v>3.9555327316463254E-3</v>
      </c>
      <c r="AI500" s="17">
        <f t="shared" si="534"/>
        <v>5.3592847198339179E-3</v>
      </c>
      <c r="AJ500" s="17">
        <f t="shared" si="535"/>
        <v>3.6306023305602911E-3</v>
      </c>
      <c r="AK500" s="17">
        <f t="shared" si="536"/>
        <v>1.6396806628426713E-3</v>
      </c>
      <c r="AL500" s="17">
        <f t="shared" si="537"/>
        <v>3.0102735831334352E-5</v>
      </c>
      <c r="AM500" s="17">
        <f t="shared" si="538"/>
        <v>3.6105405494735519E-3</v>
      </c>
      <c r="AN500" s="17">
        <f t="shared" si="539"/>
        <v>3.6108980287358839E-3</v>
      </c>
      <c r="AO500" s="17">
        <f t="shared" si="540"/>
        <v>1.8056277716961011E-3</v>
      </c>
      <c r="AP500" s="17">
        <f t="shared" si="541"/>
        <v>6.0193551557433523E-4</v>
      </c>
      <c r="AQ500" s="17">
        <f t="shared" si="542"/>
        <v>1.5049877828753397E-4</v>
      </c>
      <c r="AR500" s="17">
        <f t="shared" si="543"/>
        <v>7.9118487371009191E-4</v>
      </c>
      <c r="AS500" s="17">
        <f t="shared" si="544"/>
        <v>1.0719630684166842E-3</v>
      </c>
      <c r="AT500" s="17">
        <f t="shared" si="545"/>
        <v>7.2619235922751684E-4</v>
      </c>
      <c r="AU500" s="17">
        <f t="shared" si="546"/>
        <v>3.2796860149255183E-4</v>
      </c>
      <c r="AV500" s="17">
        <f t="shared" si="547"/>
        <v>1.1108978447466746E-4</v>
      </c>
      <c r="AW500" s="17">
        <f t="shared" si="548"/>
        <v>1.1330480079250415E-6</v>
      </c>
      <c r="AX500" s="17">
        <f t="shared" si="549"/>
        <v>8.153101031678552E-4</v>
      </c>
      <c r="AY500" s="17">
        <f t="shared" si="550"/>
        <v>8.1539082694044791E-4</v>
      </c>
      <c r="AZ500" s="17">
        <f t="shared" si="551"/>
        <v>4.0773577935274662E-4</v>
      </c>
      <c r="BA500" s="17">
        <f t="shared" si="552"/>
        <v>1.3592538307729713E-4</v>
      </c>
      <c r="BB500" s="17">
        <f t="shared" si="553"/>
        <v>3.3984710259004482E-5</v>
      </c>
      <c r="BC500" s="17">
        <f t="shared" si="554"/>
        <v>6.7976150163604991E-6</v>
      </c>
      <c r="BD500" s="17">
        <f t="shared" si="555"/>
        <v>1.3187720147435068E-4</v>
      </c>
      <c r="BE500" s="17">
        <f t="shared" si="556"/>
        <v>1.7867820056232585E-4</v>
      </c>
      <c r="BF500" s="17">
        <f t="shared" si="557"/>
        <v>1.2104404324351749E-4</v>
      </c>
      <c r="BG500" s="17">
        <f t="shared" si="558"/>
        <v>5.4666845605218999E-5</v>
      </c>
      <c r="BH500" s="17">
        <f t="shared" si="559"/>
        <v>1.8516797243871584E-5</v>
      </c>
      <c r="BI500" s="17">
        <f t="shared" si="560"/>
        <v>5.017619383371433E-6</v>
      </c>
      <c r="BJ500" s="18">
        <f t="shared" si="561"/>
        <v>0.44865919894580875</v>
      </c>
      <c r="BK500" s="18">
        <f t="shared" si="562"/>
        <v>0.27499739666599371</v>
      </c>
      <c r="BL500" s="18">
        <f t="shared" si="563"/>
        <v>0.26073955981259145</v>
      </c>
      <c r="BM500" s="18">
        <f t="shared" si="564"/>
        <v>0.41788917832077682</v>
      </c>
      <c r="BN500" s="18">
        <f t="shared" si="565"/>
        <v>0.58151328385874179</v>
      </c>
    </row>
    <row r="501" spans="1:66" x14ac:dyDescent="0.25">
      <c r="A501" t="s">
        <v>99</v>
      </c>
      <c r="B501" t="s">
        <v>417</v>
      </c>
      <c r="C501" t="s">
        <v>107</v>
      </c>
      <c r="D501" t="s">
        <v>496</v>
      </c>
      <c r="E501" s="14">
        <f>VLOOKUP(A501,home!$A$2:$E$405,3,FALSE)</f>
        <v>1.34653465346535</v>
      </c>
      <c r="F501" s="14">
        <f>VLOOKUP(B501,home!$B$2:$E$405,3,FALSE)</f>
        <v>0.88</v>
      </c>
      <c r="G501" s="14">
        <f>VLOOKUP(C501,away!$B$2:$E$405,4,FALSE)</f>
        <v>0.82</v>
      </c>
      <c r="H501" s="14">
        <f>VLOOKUP(A501,away!$A$2:$E$405,3,FALSE)</f>
        <v>1.28712871287129</v>
      </c>
      <c r="I501" s="14">
        <f>VLOOKUP(C501,away!$B$2:$E$405,3,FALSE)</f>
        <v>0.97</v>
      </c>
      <c r="J501" s="14">
        <f>VLOOKUP(B501,home!$B$2:$E$405,4,FALSE)</f>
        <v>0.99</v>
      </c>
      <c r="K501" s="16">
        <f t="shared" si="566"/>
        <v>0.97165940594059652</v>
      </c>
      <c r="L501" s="16">
        <f t="shared" si="567"/>
        <v>1.2360297029702998</v>
      </c>
      <c r="M501" s="17">
        <f t="shared" si="512"/>
        <v>0.10995444790506335</v>
      </c>
      <c r="N501" s="17">
        <f t="shared" si="513"/>
        <v>0.10683827353196013</v>
      </c>
      <c r="O501" s="17">
        <f t="shared" si="514"/>
        <v>0.13590696358435875</v>
      </c>
      <c r="P501" s="17">
        <f t="shared" si="515"/>
        <v>0.1320552794995683</v>
      </c>
      <c r="Q501" s="17">
        <f t="shared" si="516"/>
        <v>5.1905206695891666E-2</v>
      </c>
      <c r="R501" s="17">
        <f t="shared" si="517"/>
        <v>8.3992521915385171E-2</v>
      </c>
      <c r="S501" s="17">
        <f t="shared" si="518"/>
        <v>3.9649593936313308E-2</v>
      </c>
      <c r="T501" s="17">
        <f t="shared" si="519"/>
        <v>6.4156377214934973E-2</v>
      </c>
      <c r="U501" s="17">
        <f t="shared" si="520"/>
        <v>8.1612123947755688E-2</v>
      </c>
      <c r="V501" s="17">
        <f t="shared" si="521"/>
        <v>5.291017537073419E-3</v>
      </c>
      <c r="W501" s="17">
        <f t="shared" si="522"/>
        <v>1.6811394101117989E-2</v>
      </c>
      <c r="X501" s="17">
        <f t="shared" si="523"/>
        <v>2.0779382457321516E-2</v>
      </c>
      <c r="Y501" s="17">
        <f t="shared" si="524"/>
        <v>1.284196696331469E-2</v>
      </c>
      <c r="Z501" s="17">
        <f t="shared" si="525"/>
        <v>3.4605750638266639E-2</v>
      </c>
      <c r="AA501" s="17">
        <f t="shared" si="526"/>
        <v>3.3625003107306581E-2</v>
      </c>
      <c r="AB501" s="17">
        <f t="shared" si="527"/>
        <v>1.6336025271998112E-2</v>
      </c>
      <c r="AC501" s="17">
        <f t="shared" si="528"/>
        <v>3.9715696648001003E-4</v>
      </c>
      <c r="AD501" s="17">
        <f t="shared" si="529"/>
        <v>4.0837373013313883E-3</v>
      </c>
      <c r="AE501" s="17">
        <f t="shared" si="530"/>
        <v>5.0476206035733684E-3</v>
      </c>
      <c r="AF501" s="17">
        <f t="shared" si="531"/>
        <v>3.1195044976707791E-3</v>
      </c>
      <c r="AG501" s="17">
        <f t="shared" si="532"/>
        <v>1.285266739223509E-3</v>
      </c>
      <c r="AH501" s="17">
        <f t="shared" si="533"/>
        <v>1.0693433920620247E-2</v>
      </c>
      <c r="AI501" s="17">
        <f t="shared" si="534"/>
        <v>1.0390375650774893E-2</v>
      </c>
      <c r="AJ501" s="17">
        <f t="shared" si="535"/>
        <v>5.0479531161657862E-3</v>
      </c>
      <c r="AK501" s="17">
        <f t="shared" si="536"/>
        <v>1.6349637086898769E-3</v>
      </c>
      <c r="AL501" s="17">
        <f t="shared" si="537"/>
        <v>1.9079418873168916E-5</v>
      </c>
      <c r="AM501" s="17">
        <f t="shared" si="538"/>
        <v>7.936003520458225E-4</v>
      </c>
      <c r="AN501" s="17">
        <f t="shared" si="539"/>
        <v>9.8091360741632311E-4</v>
      </c>
      <c r="AO501" s="17">
        <f t="shared" si="540"/>
        <v>6.0621917740716173E-4</v>
      </c>
      <c r="AP501" s="17">
        <f t="shared" si="541"/>
        <v>2.4976830326182455E-4</v>
      </c>
      <c r="AQ501" s="17">
        <f t="shared" si="542"/>
        <v>7.7180260423027208E-5</v>
      </c>
      <c r="AR501" s="17">
        <f t="shared" si="543"/>
        <v>2.6434803905273515E-3</v>
      </c>
      <c r="AS501" s="17">
        <f t="shared" si="544"/>
        <v>2.5685625858754223E-3</v>
      </c>
      <c r="AT501" s="17">
        <f t="shared" si="545"/>
        <v>1.2478839981564776E-3</v>
      </c>
      <c r="AU501" s="17">
        <f t="shared" si="546"/>
        <v>4.0417274144383315E-4</v>
      </c>
      <c r="AV501" s="17">
        <f t="shared" si="547"/>
        <v>9.8179561462174303E-5</v>
      </c>
      <c r="AW501" s="17">
        <f t="shared" si="548"/>
        <v>6.3651055302896241E-7</v>
      </c>
      <c r="AX501" s="17">
        <f t="shared" si="549"/>
        <v>1.285182077705153E-4</v>
      </c>
      <c r="AY501" s="17">
        <f t="shared" si="550"/>
        <v>1.5885232217686528E-4</v>
      </c>
      <c r="AZ501" s="17">
        <f t="shared" si="551"/>
        <v>9.8173094298206623E-5</v>
      </c>
      <c r="BA501" s="17">
        <f t="shared" si="552"/>
        <v>4.0448286861695852E-5</v>
      </c>
      <c r="BB501" s="17">
        <f t="shared" si="553"/>
        <v>1.2498820998829855E-5</v>
      </c>
      <c r="BC501" s="17">
        <f t="shared" si="554"/>
        <v>3.0897828013325183E-6</v>
      </c>
      <c r="BD501" s="17">
        <f t="shared" si="555"/>
        <v>5.4457004698522254E-4</v>
      </c>
      <c r="BE501" s="17">
        <f t="shared" si="556"/>
        <v>5.29136608346704E-4</v>
      </c>
      <c r="BF501" s="17">
        <f t="shared" si="557"/>
        <v>2.5707028126379023E-4</v>
      </c>
      <c r="BG501" s="17">
        <f t="shared" si="558"/>
        <v>8.3261585592585505E-5</v>
      </c>
      <c r="BH501" s="17">
        <f t="shared" si="559"/>
        <v>2.0225475698640937E-5</v>
      </c>
      <c r="BI501" s="17">
        <f t="shared" si="560"/>
        <v>3.9304547404414859E-6</v>
      </c>
      <c r="BJ501" s="18">
        <f t="shared" si="561"/>
        <v>0.29001799232180164</v>
      </c>
      <c r="BK501" s="18">
        <f t="shared" si="562"/>
        <v>0.28752542758554844</v>
      </c>
      <c r="BL501" s="18">
        <f t="shared" si="563"/>
        <v>0.38763983795314771</v>
      </c>
      <c r="BM501" s="18">
        <f t="shared" si="564"/>
        <v>0.37897809955491329</v>
      </c>
      <c r="BN501" s="18">
        <f t="shared" si="565"/>
        <v>0.62065269313222748</v>
      </c>
    </row>
    <row r="502" spans="1:66" x14ac:dyDescent="0.25">
      <c r="A502" t="s">
        <v>99</v>
      </c>
      <c r="B502" t="s">
        <v>101</v>
      </c>
      <c r="C502" t="s">
        <v>121</v>
      </c>
      <c r="D502" t="s">
        <v>496</v>
      </c>
      <c r="E502" s="14">
        <f>VLOOKUP(A502,home!$A$2:$E$405,3,FALSE)</f>
        <v>1.34653465346535</v>
      </c>
      <c r="F502" s="14">
        <f>VLOOKUP(B502,home!$B$2:$E$405,3,FALSE)</f>
        <v>0.8</v>
      </c>
      <c r="G502" s="14">
        <f>VLOOKUP(C502,away!$B$2:$E$405,4,FALSE)</f>
        <v>0.74</v>
      </c>
      <c r="H502" s="14">
        <f>VLOOKUP(A502,away!$A$2:$E$405,3,FALSE)</f>
        <v>1.28712871287129</v>
      </c>
      <c r="I502" s="14">
        <f>VLOOKUP(C502,away!$B$2:$E$405,3,FALSE)</f>
        <v>1.19</v>
      </c>
      <c r="J502" s="14">
        <f>VLOOKUP(B502,home!$B$2:$E$405,4,FALSE)</f>
        <v>0.9</v>
      </c>
      <c r="K502" s="16">
        <f t="shared" si="566"/>
        <v>0.79714851485148719</v>
      </c>
      <c r="L502" s="16">
        <f t="shared" si="567"/>
        <v>1.3785148514851515</v>
      </c>
      <c r="M502" s="17">
        <f t="shared" si="512"/>
        <v>0.11353281483743659</v>
      </c>
      <c r="N502" s="17">
        <f t="shared" si="513"/>
        <v>9.0502514734571465E-2</v>
      </c>
      <c r="O502" s="17">
        <f t="shared" si="514"/>
        <v>0.15650667138432009</v>
      </c>
      <c r="P502" s="17">
        <f t="shared" si="515"/>
        <v>0.12475906065836052</v>
      </c>
      <c r="Q502" s="17">
        <f t="shared" si="516"/>
        <v>3.6071972605494232E-2</v>
      </c>
      <c r="R502" s="17">
        <f t="shared" si="517"/>
        <v>0.10787338542989575</v>
      </c>
      <c r="S502" s="17">
        <f t="shared" si="518"/>
        <v>3.4273842409886457E-2</v>
      </c>
      <c r="T502" s="17">
        <f t="shared" si="519"/>
        <v>4.9725749959039341E-2</v>
      </c>
      <c r="U502" s="17">
        <f t="shared" si="520"/>
        <v>8.5991108987443457E-2</v>
      </c>
      <c r="V502" s="17">
        <f t="shared" si="521"/>
        <v>4.1847640558397327E-3</v>
      </c>
      <c r="W502" s="17">
        <f t="shared" si="522"/>
        <v>9.584906463411088E-3</v>
      </c>
      <c r="X502" s="17">
        <f t="shared" si="523"/>
        <v>1.3212935909908205E-2</v>
      </c>
      <c r="Y502" s="17">
        <f t="shared" si="524"/>
        <v>9.1071141917649697E-3</v>
      </c>
      <c r="Z502" s="17">
        <f t="shared" si="525"/>
        <v>4.9568354631697731E-2</v>
      </c>
      <c r="AA502" s="17">
        <f t="shared" si="526"/>
        <v>3.9513340278289684E-2</v>
      </c>
      <c r="AB502" s="17">
        <f t="shared" si="527"/>
        <v>1.5749000259830035E-2</v>
      </c>
      <c r="AC502" s="17">
        <f t="shared" si="528"/>
        <v>2.8740987431199593E-4</v>
      </c>
      <c r="AD502" s="17">
        <f t="shared" si="529"/>
        <v>1.9101484880746419E-3</v>
      </c>
      <c r="AE502" s="17">
        <f t="shared" si="530"/>
        <v>2.6331680593528017E-3</v>
      </c>
      <c r="AF502" s="17">
        <f t="shared" si="531"/>
        <v>1.8149306381370865E-3</v>
      </c>
      <c r="AG502" s="17">
        <f t="shared" si="532"/>
        <v>8.3396961302913217E-4</v>
      </c>
      <c r="AH502" s="17">
        <f t="shared" si="533"/>
        <v>1.7082678255869534E-2</v>
      </c>
      <c r="AI502" s="17">
        <f t="shared" si="534"/>
        <v>1.3617431601352195E-2</v>
      </c>
      <c r="AJ502" s="17">
        <f t="shared" si="535"/>
        <v>5.4275576885548047E-3</v>
      </c>
      <c r="AK502" s="17">
        <f t="shared" si="536"/>
        <v>1.4421898502340778E-3</v>
      </c>
      <c r="AL502" s="17">
        <f t="shared" si="537"/>
        <v>1.263317076897789E-5</v>
      </c>
      <c r="AM502" s="17">
        <f t="shared" si="538"/>
        <v>3.04534406082903E-4</v>
      </c>
      <c r="AN502" s="17">
        <f t="shared" si="539"/>
        <v>4.1980520157349188E-4</v>
      </c>
      <c r="AO502" s="17">
        <f t="shared" si="540"/>
        <v>2.8935385254988822E-4</v>
      </c>
      <c r="AP502" s="17">
        <f t="shared" si="541"/>
        <v>1.329595276914885E-4</v>
      </c>
      <c r="AQ502" s="17">
        <f t="shared" si="542"/>
        <v>4.5821670892292045E-5</v>
      </c>
      <c r="AR502" s="17">
        <f t="shared" si="543"/>
        <v>4.7097451357717233E-3</v>
      </c>
      <c r="AS502" s="17">
        <f t="shared" si="544"/>
        <v>3.7543663403094454E-3</v>
      </c>
      <c r="AT502" s="17">
        <f t="shared" si="545"/>
        <v>1.4963937761930434E-3</v>
      </c>
      <c r="AU502" s="17">
        <f t="shared" si="546"/>
        <v>3.9761602544176447E-4</v>
      </c>
      <c r="AV502" s="17">
        <f t="shared" si="547"/>
        <v>7.9239756040513416E-5</v>
      </c>
      <c r="AW502" s="17">
        <f t="shared" si="548"/>
        <v>3.8562089357432295E-7</v>
      </c>
      <c r="AX502" s="17">
        <f t="shared" si="549"/>
        <v>4.0459858255027621E-5</v>
      </c>
      <c r="AY502" s="17">
        <f t="shared" si="550"/>
        <v>5.5774515493539678E-5</v>
      </c>
      <c r="AZ502" s="17">
        <f t="shared" si="551"/>
        <v>3.8442998971116578E-5</v>
      </c>
      <c r="BA502" s="17">
        <f t="shared" si="552"/>
        <v>1.7664748339104194E-5</v>
      </c>
      <c r="BB502" s="17">
        <f t="shared" si="553"/>
        <v>6.0877794833007007E-6</v>
      </c>
      <c r="BC502" s="17">
        <f t="shared" si="554"/>
        <v>1.6784188860593234E-6</v>
      </c>
      <c r="BD502" s="17">
        <f t="shared" si="555"/>
        <v>1.0820756027285436E-3</v>
      </c>
      <c r="BE502" s="17">
        <f t="shared" si="556"/>
        <v>8.6257495967208633E-4</v>
      </c>
      <c r="BF502" s="17">
        <f t="shared" si="557"/>
        <v>3.4380017402534248E-4</v>
      </c>
      <c r="BG502" s="17">
        <f t="shared" si="558"/>
        <v>9.1353266043328214E-5</v>
      </c>
      <c r="BH502" s="17">
        <f t="shared" si="559"/>
        <v>1.8205530088317966E-5</v>
      </c>
      <c r="BI502" s="17">
        <f t="shared" si="560"/>
        <v>2.9025022543973475E-6</v>
      </c>
      <c r="BJ502" s="18">
        <f t="shared" si="561"/>
        <v>0.21674999364100123</v>
      </c>
      <c r="BK502" s="18">
        <f t="shared" si="562"/>
        <v>0.27710629952209781</v>
      </c>
      <c r="BL502" s="18">
        <f t="shared" si="563"/>
        <v>0.45604163680435805</v>
      </c>
      <c r="BM502" s="18">
        <f t="shared" si="564"/>
        <v>0.37016447605447611</v>
      </c>
      <c r="BN502" s="18">
        <f t="shared" si="565"/>
        <v>0.62924641965007866</v>
      </c>
    </row>
    <row r="503" spans="1:66" x14ac:dyDescent="0.25">
      <c r="A503" t="s">
        <v>122</v>
      </c>
      <c r="B503" t="s">
        <v>125</v>
      </c>
      <c r="C503" t="s">
        <v>141</v>
      </c>
      <c r="D503" t="s">
        <v>496</v>
      </c>
      <c r="E503" s="14">
        <f>VLOOKUP(A503,home!$A$2:$E$405,3,FALSE)</f>
        <v>1.36038961038961</v>
      </c>
      <c r="F503" s="14">
        <f>VLOOKUP(B503,home!$B$2:$E$405,3,FALSE)</f>
        <v>0.79</v>
      </c>
      <c r="G503" s="14">
        <f>VLOOKUP(C503,away!$B$2:$E$405,4,FALSE)</f>
        <v>1.1000000000000001</v>
      </c>
      <c r="H503" s="14">
        <f>VLOOKUP(A503,away!$A$2:$E$405,3,FALSE)</f>
        <v>1.1655844155844199</v>
      </c>
      <c r="I503" s="14">
        <f>VLOOKUP(C503,away!$B$2:$E$405,3,FALSE)</f>
        <v>0.55000000000000004</v>
      </c>
      <c r="J503" s="14">
        <f>VLOOKUP(B503,home!$B$2:$E$405,4,FALSE)</f>
        <v>1.1200000000000001</v>
      </c>
      <c r="K503" s="16">
        <f t="shared" si="566"/>
        <v>1.1821785714285711</v>
      </c>
      <c r="L503" s="16">
        <f t="shared" si="567"/>
        <v>0.71800000000000286</v>
      </c>
      <c r="M503" s="17">
        <f t="shared" si="512"/>
        <v>0.14954191292519245</v>
      </c>
      <c r="N503" s="17">
        <f t="shared" si="513"/>
        <v>0.17678524499059975</v>
      </c>
      <c r="O503" s="17">
        <f t="shared" si="514"/>
        <v>0.1073710934802886</v>
      </c>
      <c r="P503" s="17">
        <f t="shared" si="515"/>
        <v>0.12693180590325112</v>
      </c>
      <c r="Q503" s="17">
        <f t="shared" si="516"/>
        <v>0.10449586418631861</v>
      </c>
      <c r="R503" s="17">
        <f t="shared" si="517"/>
        <v>3.8546222559423755E-2</v>
      </c>
      <c r="S503" s="17">
        <f t="shared" si="518"/>
        <v>2.6935062944394073E-2</v>
      </c>
      <c r="T503" s="17">
        <f t="shared" si="519"/>
        <v>7.5028030485777067E-2</v>
      </c>
      <c r="U503" s="17">
        <f t="shared" si="520"/>
        <v>4.556851831926733E-2</v>
      </c>
      <c r="V503" s="17">
        <f t="shared" si="521"/>
        <v>2.5402883265836385E-3</v>
      </c>
      <c r="W503" s="17">
        <f t="shared" si="522"/>
        <v>4.1177590481325362E-2</v>
      </c>
      <c r="X503" s="17">
        <f t="shared" si="523"/>
        <v>2.9565509965591728E-2</v>
      </c>
      <c r="Y503" s="17">
        <f t="shared" si="524"/>
        <v>1.0614018077647471E-2</v>
      </c>
      <c r="Z503" s="17">
        <f t="shared" si="525"/>
        <v>9.2253959325554573E-3</v>
      </c>
      <c r="AA503" s="17">
        <f t="shared" si="526"/>
        <v>1.0906065384411358E-2</v>
      </c>
      <c r="AB503" s="17">
        <f t="shared" si="527"/>
        <v>6.4464583980250074E-3</v>
      </c>
      <c r="AC503" s="17">
        <f t="shared" si="528"/>
        <v>1.3476296481906285E-4</v>
      </c>
      <c r="AD503" s="17">
        <f t="shared" si="529"/>
        <v>1.2169816272520988E-2</v>
      </c>
      <c r="AE503" s="17">
        <f t="shared" si="530"/>
        <v>8.7379280836701063E-3</v>
      </c>
      <c r="AF503" s="17">
        <f t="shared" si="531"/>
        <v>3.1369161820375799E-3</v>
      </c>
      <c r="AG503" s="17">
        <f t="shared" si="532"/>
        <v>7.507686062343305E-4</v>
      </c>
      <c r="AH503" s="17">
        <f t="shared" si="533"/>
        <v>1.6559585698937109E-3</v>
      </c>
      <c r="AI503" s="17">
        <f t="shared" si="534"/>
        <v>1.9576387365018463E-3</v>
      </c>
      <c r="AJ503" s="17">
        <f t="shared" si="535"/>
        <v>1.1571392824454932E-3</v>
      </c>
      <c r="AK503" s="17">
        <f t="shared" si="536"/>
        <v>4.5598175462176487E-4</v>
      </c>
      <c r="AL503" s="17">
        <f t="shared" si="537"/>
        <v>4.5754948987223366E-6</v>
      </c>
      <c r="AM503" s="17">
        <f t="shared" si="538"/>
        <v>2.8773792031194069E-3</v>
      </c>
      <c r="AN503" s="17">
        <f t="shared" si="539"/>
        <v>2.0659582678397423E-3</v>
      </c>
      <c r="AO503" s="17">
        <f t="shared" si="540"/>
        <v>7.4167901815447041E-4</v>
      </c>
      <c r="AP503" s="17">
        <f t="shared" si="541"/>
        <v>1.7750851167830397E-4</v>
      </c>
      <c r="AQ503" s="17">
        <f t="shared" si="542"/>
        <v>3.1862777846255682E-5</v>
      </c>
      <c r="AR503" s="17">
        <f t="shared" si="543"/>
        <v>2.3779565063673794E-4</v>
      </c>
      <c r="AS503" s="17">
        <f t="shared" si="544"/>
        <v>2.8111692256166642E-4</v>
      </c>
      <c r="AT503" s="17">
        <f t="shared" si="545"/>
        <v>1.6616520095917358E-4</v>
      </c>
      <c r="AU503" s="17">
        <f t="shared" si="546"/>
        <v>6.5478979963685732E-5</v>
      </c>
      <c r="AV503" s="17">
        <f t="shared" si="547"/>
        <v>1.9351961748017513E-5</v>
      </c>
      <c r="AW503" s="17">
        <f t="shared" si="548"/>
        <v>1.078805375688421E-7</v>
      </c>
      <c r="AX503" s="17">
        <f t="shared" si="549"/>
        <v>5.6692933930032957E-4</v>
      </c>
      <c r="AY503" s="17">
        <f t="shared" si="550"/>
        <v>4.0705526561763832E-4</v>
      </c>
      <c r="AZ503" s="17">
        <f t="shared" si="551"/>
        <v>1.4613284035673273E-4</v>
      </c>
      <c r="BA503" s="17">
        <f t="shared" si="552"/>
        <v>3.4974459792044839E-5</v>
      </c>
      <c r="BB503" s="17">
        <f t="shared" si="553"/>
        <v>6.2779155326720729E-6</v>
      </c>
      <c r="BC503" s="17">
        <f t="shared" si="554"/>
        <v>9.0150867049171371E-7</v>
      </c>
      <c r="BD503" s="17">
        <f t="shared" si="555"/>
        <v>2.8456212859529736E-5</v>
      </c>
      <c r="BE503" s="17">
        <f t="shared" si="556"/>
        <v>3.3640325066546194E-5</v>
      </c>
      <c r="BF503" s="17">
        <f t="shared" si="557"/>
        <v>1.9884435714781171E-5</v>
      </c>
      <c r="BG503" s="17">
        <f t="shared" si="558"/>
        <v>7.8356512689877514E-6</v>
      </c>
      <c r="BH503" s="17">
        <f t="shared" si="559"/>
        <v>2.3157847558461035E-6</v>
      </c>
      <c r="BI503" s="17">
        <f t="shared" si="560"/>
        <v>5.4753422288044151E-7</v>
      </c>
      <c r="BJ503" s="18">
        <f t="shared" si="561"/>
        <v>0.46951834643963108</v>
      </c>
      <c r="BK503" s="18">
        <f t="shared" si="562"/>
        <v>0.30649546382475673</v>
      </c>
      <c r="BL503" s="18">
        <f t="shared" si="563"/>
        <v>0.21492766514463671</v>
      </c>
      <c r="BM503" s="18">
        <f t="shared" si="564"/>
        <v>0.29608777991142565</v>
      </c>
      <c r="BN503" s="18">
        <f t="shared" si="565"/>
        <v>0.70367214404507428</v>
      </c>
    </row>
    <row r="504" spans="1:66" x14ac:dyDescent="0.25">
      <c r="A504" t="s">
        <v>122</v>
      </c>
      <c r="B504" t="s">
        <v>127</v>
      </c>
      <c r="C504" t="s">
        <v>140</v>
      </c>
      <c r="D504" t="s">
        <v>496</v>
      </c>
      <c r="E504" s="14">
        <f>VLOOKUP(A504,home!$A$2:$E$405,3,FALSE)</f>
        <v>1.36038961038961</v>
      </c>
      <c r="F504" s="14">
        <f>VLOOKUP(B504,home!$B$2:$E$405,3,FALSE)</f>
        <v>0.74</v>
      </c>
      <c r="G504" s="14">
        <f>VLOOKUP(C504,away!$B$2:$E$405,4,FALSE)</f>
        <v>0.68</v>
      </c>
      <c r="H504" s="14">
        <f>VLOOKUP(A504,away!$A$2:$E$405,3,FALSE)</f>
        <v>1.1655844155844199</v>
      </c>
      <c r="I504" s="14">
        <f>VLOOKUP(C504,away!$B$2:$E$405,3,FALSE)</f>
        <v>0.68</v>
      </c>
      <c r="J504" s="14">
        <f>VLOOKUP(B504,home!$B$2:$E$405,4,FALSE)</f>
        <v>0.86</v>
      </c>
      <c r="K504" s="16">
        <f t="shared" si="566"/>
        <v>0.68454805194805179</v>
      </c>
      <c r="L504" s="16">
        <f t="shared" si="567"/>
        <v>0.68163376623376881</v>
      </c>
      <c r="M504" s="17">
        <f t="shared" si="512"/>
        <v>0.25507904073602966</v>
      </c>
      <c r="N504" s="17">
        <f t="shared" si="513"/>
        <v>0.17461386042862681</v>
      </c>
      <c r="O504" s="17">
        <f t="shared" si="514"/>
        <v>0.17387048722419682</v>
      </c>
      <c r="P504" s="17">
        <f t="shared" si="515"/>
        <v>0.11902270332058254</v>
      </c>
      <c r="Q504" s="17">
        <f t="shared" si="516"/>
        <v>5.9765788999772744E-2</v>
      </c>
      <c r="R504" s="17">
        <f t="shared" si="517"/>
        <v>5.9257997521764819E-2</v>
      </c>
      <c r="S504" s="17">
        <f t="shared" si="518"/>
        <v>1.3884327642975196E-2</v>
      </c>
      <c r="T504" s="17">
        <f t="shared" si="519"/>
        <v>4.0738379847847846E-2</v>
      </c>
      <c r="U504" s="17">
        <f t="shared" si="520"/>
        <v>4.0564946765866576E-2</v>
      </c>
      <c r="V504" s="17">
        <f t="shared" si="521"/>
        <v>7.1984232594779376E-4</v>
      </c>
      <c r="W504" s="17">
        <f t="shared" si="522"/>
        <v>1.3637518144310913E-2</v>
      </c>
      <c r="X504" s="17">
        <f t="shared" si="523"/>
        <v>9.2957928547880066E-3</v>
      </c>
      <c r="Y504" s="17">
        <f t="shared" si="524"/>
        <v>3.1681631468690524E-3</v>
      </c>
      <c r="Z504" s="17">
        <f t="shared" si="525"/>
        <v>1.34640840100773E-2</v>
      </c>
      <c r="AA504" s="17">
        <f t="shared" si="526"/>
        <v>9.2168124803633268E-3</v>
      </c>
      <c r="AB504" s="17">
        <f t="shared" si="527"/>
        <v>3.1546755143016035E-3</v>
      </c>
      <c r="AC504" s="17">
        <f t="shared" si="528"/>
        <v>2.099289972817347E-5</v>
      </c>
      <c r="AD504" s="17">
        <f t="shared" si="529"/>
        <v>2.3338841197735618E-3</v>
      </c>
      <c r="AE504" s="17">
        <f t="shared" si="530"/>
        <v>1.5908542225144373E-3</v>
      </c>
      <c r="AF504" s="17">
        <f t="shared" si="531"/>
        <v>5.4218997761070484E-4</v>
      </c>
      <c r="AG504" s="17">
        <f t="shared" si="532"/>
        <v>1.2319166548432919E-4</v>
      </c>
      <c r="AH504" s="17">
        <f t="shared" si="533"/>
        <v>2.2943935731692131E-3</v>
      </c>
      <c r="AI504" s="17">
        <f t="shared" si="534"/>
        <v>1.5706226509151144E-3</v>
      </c>
      <c r="AJ504" s="17">
        <f t="shared" si="535"/>
        <v>5.3758333801471334E-4</v>
      </c>
      <c r="AK504" s="17">
        <f t="shared" si="536"/>
        <v>1.2266720893256769E-4</v>
      </c>
      <c r="AL504" s="17">
        <f t="shared" si="537"/>
        <v>3.9182077351009914E-7</v>
      </c>
      <c r="AM504" s="17">
        <f t="shared" si="538"/>
        <v>3.1953116553269705E-4</v>
      </c>
      <c r="AN504" s="17">
        <f t="shared" si="539"/>
        <v>2.1780323179111812E-4</v>
      </c>
      <c r="AO504" s="17">
        <f t="shared" si="540"/>
        <v>7.4231018591833166E-5</v>
      </c>
      <c r="AP504" s="17">
        <f t="shared" si="541"/>
        <v>1.6866122924706724E-5</v>
      </c>
      <c r="AQ504" s="17">
        <f t="shared" si="542"/>
        <v>2.8741297227323872E-6</v>
      </c>
      <c r="AR504" s="17">
        <f t="shared" si="543"/>
        <v>3.1278722650037713E-4</v>
      </c>
      <c r="AS504" s="17">
        <f t="shared" si="544"/>
        <v>2.1411788657506715E-4</v>
      </c>
      <c r="AT504" s="17">
        <f t="shared" si="545"/>
        <v>7.3286991071098076E-5</v>
      </c>
      <c r="AU504" s="17">
        <f t="shared" si="546"/>
        <v>1.6722822323618152E-5</v>
      </c>
      <c r="AV504" s="17">
        <f t="shared" si="547"/>
        <v>2.8618938611765498E-6</v>
      </c>
      <c r="AW504" s="17">
        <f t="shared" si="548"/>
        <v>5.078553031353962E-9</v>
      </c>
      <c r="AX504" s="17">
        <f t="shared" si="549"/>
        <v>3.6455739483683037E-5</v>
      </c>
      <c r="AY504" s="17">
        <f t="shared" si="550"/>
        <v>2.4849463005099981E-5</v>
      </c>
      <c r="AZ504" s="17">
        <f t="shared" si="551"/>
        <v>8.469116528526501E-6</v>
      </c>
      <c r="BA504" s="17">
        <f t="shared" si="552"/>
        <v>1.9242785986707273E-6</v>
      </c>
      <c r="BB504" s="17">
        <f t="shared" si="553"/>
        <v>3.2791331712374161E-7</v>
      </c>
      <c r="BC504" s="17">
        <f t="shared" si="554"/>
        <v>4.4703357869852853E-8</v>
      </c>
      <c r="BD504" s="17">
        <f t="shared" si="555"/>
        <v>3.5534389204877808E-5</v>
      </c>
      <c r="BE504" s="17">
        <f t="shared" si="556"/>
        <v>2.4324996907362978E-5</v>
      </c>
      <c r="BF504" s="17">
        <f t="shared" si="557"/>
        <v>8.3258146232888562E-6</v>
      </c>
      <c r="BG504" s="17">
        <f t="shared" si="558"/>
        <v>1.8998067270843301E-6</v>
      </c>
      <c r="BH504" s="17">
        <f t="shared" si="559"/>
        <v>3.2512724852584554E-7</v>
      </c>
      <c r="BI504" s="17">
        <f t="shared" si="560"/>
        <v>4.451304492271954E-8</v>
      </c>
      <c r="BJ504" s="18">
        <f t="shared" si="561"/>
        <v>0.30651300029045248</v>
      </c>
      <c r="BK504" s="18">
        <f t="shared" si="562"/>
        <v>0.38875214820904203</v>
      </c>
      <c r="BL504" s="18">
        <f t="shared" si="563"/>
        <v>0.2912804177456122</v>
      </c>
      <c r="BM504" s="18">
        <f t="shared" si="564"/>
        <v>0.15837492763975836</v>
      </c>
      <c r="BN504" s="18">
        <f t="shared" si="565"/>
        <v>0.84160987823097333</v>
      </c>
    </row>
    <row r="505" spans="1:66" x14ac:dyDescent="0.25">
      <c r="A505" t="s">
        <v>122</v>
      </c>
      <c r="B505" t="s">
        <v>130</v>
      </c>
      <c r="C505" t="s">
        <v>134</v>
      </c>
      <c r="D505" t="s">
        <v>496</v>
      </c>
      <c r="E505" s="14">
        <f>VLOOKUP(A505,home!$A$2:$E$405,3,FALSE)</f>
        <v>1.36038961038961</v>
      </c>
      <c r="F505" s="14">
        <f>VLOOKUP(B505,home!$B$2:$E$405,3,FALSE)</f>
        <v>1.1599999999999999</v>
      </c>
      <c r="G505" s="14">
        <f>VLOOKUP(C505,away!$B$2:$E$405,4,FALSE)</f>
        <v>1.35</v>
      </c>
      <c r="H505" s="14">
        <f>VLOOKUP(A505,away!$A$2:$E$405,3,FALSE)</f>
        <v>1.1655844155844199</v>
      </c>
      <c r="I505" s="14">
        <f>VLOOKUP(C505,away!$B$2:$E$405,3,FALSE)</f>
        <v>0.25</v>
      </c>
      <c r="J505" s="14">
        <f>VLOOKUP(B505,home!$B$2:$E$405,4,FALSE)</f>
        <v>0.74</v>
      </c>
      <c r="K505" s="16">
        <f t="shared" si="566"/>
        <v>2.1303701298701294</v>
      </c>
      <c r="L505" s="16">
        <f t="shared" si="567"/>
        <v>0.21563311688311768</v>
      </c>
      <c r="M505" s="17">
        <f t="shared" si="512"/>
        <v>9.5751091955325288E-2</v>
      </c>
      <c r="N505" s="17">
        <f t="shared" si="513"/>
        <v>0.20398526620407303</v>
      </c>
      <c r="O505" s="17">
        <f t="shared" si="514"/>
        <v>2.0647106403288807E-2</v>
      </c>
      <c r="P505" s="17">
        <f t="shared" si="515"/>
        <v>4.3985978749816752E-2</v>
      </c>
      <c r="Q505" s="17">
        <f t="shared" si="516"/>
        <v>0.21728205902738204</v>
      </c>
      <c r="R505" s="17">
        <f t="shared" si="517"/>
        <v>2.2260999541792721E-3</v>
      </c>
      <c r="S505" s="17">
        <f t="shared" si="518"/>
        <v>5.0515515987066724E-3</v>
      </c>
      <c r="T505" s="17">
        <f t="shared" si="519"/>
        <v>4.6853207630855945E-2</v>
      </c>
      <c r="U505" s="17">
        <f t="shared" si="520"/>
        <v>4.7424168484887846E-3</v>
      </c>
      <c r="V505" s="17">
        <f t="shared" si="521"/>
        <v>2.5784149383438829E-4</v>
      </c>
      <c r="W505" s="17">
        <f t="shared" si="522"/>
        <v>0.1542970694362043</v>
      </c>
      <c r="X505" s="17">
        <f t="shared" si="523"/>
        <v>3.3271558008459566E-2</v>
      </c>
      <c r="Y505" s="17">
        <f t="shared" si="524"/>
        <v>3.5872248784607967E-3</v>
      </c>
      <c r="Z505" s="17">
        <f t="shared" si="525"/>
        <v>1.6000695720434736E-4</v>
      </c>
      <c r="AA505" s="17">
        <f t="shared" si="526"/>
        <v>3.408740421995497E-4</v>
      </c>
      <c r="AB505" s="17">
        <f t="shared" si="527"/>
        <v>3.6309393877500542E-4</v>
      </c>
      <c r="AC505" s="17">
        <f t="shared" si="528"/>
        <v>7.4029250195861927E-6</v>
      </c>
      <c r="AD505" s="17">
        <f t="shared" si="529"/>
        <v>8.2177466963346754E-2</v>
      </c>
      <c r="AE505" s="17">
        <f t="shared" si="530"/>
        <v>1.7720183338865891E-2</v>
      </c>
      <c r="AF505" s="17">
        <f t="shared" si="531"/>
        <v>1.9105291825499721E-3</v>
      </c>
      <c r="AG505" s="17">
        <f t="shared" si="532"/>
        <v>1.3732445417646852E-4</v>
      </c>
      <c r="AH505" s="17">
        <f t="shared" si="533"/>
        <v>8.6256997262392575E-6</v>
      </c>
      <c r="AI505" s="17">
        <f t="shared" si="534"/>
        <v>1.8375933046009066E-5</v>
      </c>
      <c r="AJ505" s="17">
        <f t="shared" si="535"/>
        <v>1.9573769434855576E-5</v>
      </c>
      <c r="AK505" s="17">
        <f t="shared" si="536"/>
        <v>1.3899791244327078E-5</v>
      </c>
      <c r="AL505" s="17">
        <f t="shared" si="537"/>
        <v>1.3602973958769365E-7</v>
      </c>
      <c r="AM505" s="17">
        <f t="shared" si="538"/>
        <v>3.5013684193420672E-2</v>
      </c>
      <c r="AN505" s="17">
        <f t="shared" si="539"/>
        <v>7.5501098561884493E-3</v>
      </c>
      <c r="AO505" s="17">
        <f t="shared" si="540"/>
        <v>8.1402686054993158E-4</v>
      </c>
      <c r="AP505" s="17">
        <f t="shared" si="541"/>
        <v>5.8510383055653603E-5</v>
      </c>
      <c r="AQ505" s="17">
        <f t="shared" si="542"/>
        <v>3.1541940670789346E-6</v>
      </c>
      <c r="AR505" s="17">
        <f t="shared" si="543"/>
        <v>3.7199730345336523E-7</v>
      </c>
      <c r="AS505" s="17">
        <f t="shared" si="544"/>
        <v>7.9249194366928354E-7</v>
      </c>
      <c r="AT505" s="17">
        <f t="shared" si="545"/>
        <v>8.4415058247788169E-7</v>
      </c>
      <c r="AU505" s="17">
        <f t="shared" si="546"/>
        <v>5.9945106200778325E-7</v>
      </c>
      <c r="AV505" s="17">
        <f t="shared" si="547"/>
        <v>3.1926315920507714E-7</v>
      </c>
      <c r="AW505" s="17">
        <f t="shared" si="548"/>
        <v>1.7358088191246834E-9</v>
      </c>
      <c r="AX505" s="17">
        <f t="shared" si="549"/>
        <v>1.2432017823728209E-2</v>
      </c>
      <c r="AY505" s="17">
        <f t="shared" si="550"/>
        <v>2.680754752476987E-3</v>
      </c>
      <c r="AZ505" s="17">
        <f t="shared" si="551"/>
        <v>2.8902975143792176E-4</v>
      </c>
      <c r="BA505" s="17">
        <f t="shared" si="552"/>
        <v>2.0774795391503954E-5</v>
      </c>
      <c r="BB505" s="17">
        <f t="shared" si="553"/>
        <v>1.1199334707197564E-6</v>
      </c>
      <c r="BC505" s="17">
        <f t="shared" si="554"/>
        <v>4.8298948998605779E-8</v>
      </c>
      <c r="BD505" s="17">
        <f t="shared" si="555"/>
        <v>1.3369156335960685E-8</v>
      </c>
      <c r="BE505" s="17">
        <f t="shared" si="556"/>
        <v>2.8481251319694629E-8</v>
      </c>
      <c r="BF505" s="17">
        <f t="shared" si="557"/>
        <v>3.0337803536400829E-8</v>
      </c>
      <c r="BG505" s="17">
        <f t="shared" si="558"/>
        <v>2.1543583486605562E-8</v>
      </c>
      <c r="BH505" s="17">
        <f t="shared" si="559"/>
        <v>1.147395168755697E-8</v>
      </c>
      <c r="BI505" s="17">
        <f t="shared" si="560"/>
        <v>4.8887527893488682E-9</v>
      </c>
      <c r="BJ505" s="18">
        <f t="shared" si="561"/>
        <v>0.82008511996711064</v>
      </c>
      <c r="BK505" s="18">
        <f t="shared" si="562"/>
        <v>0.14773475750491927</v>
      </c>
      <c r="BL505" s="18">
        <f t="shared" si="563"/>
        <v>2.8383103828932821E-2</v>
      </c>
      <c r="BM505" s="18">
        <f t="shared" si="564"/>
        <v>0.40980463294743397</v>
      </c>
      <c r="BN505" s="18">
        <f t="shared" si="565"/>
        <v>0.58387760229406516</v>
      </c>
    </row>
    <row r="506" spans="1:66" x14ac:dyDescent="0.25">
      <c r="A506" t="s">
        <v>122</v>
      </c>
      <c r="B506" t="s">
        <v>129</v>
      </c>
      <c r="C506" t="s">
        <v>401</v>
      </c>
      <c r="D506" t="s">
        <v>496</v>
      </c>
      <c r="E506" s="14">
        <f>VLOOKUP(A506,home!$A$2:$E$405,3,FALSE)</f>
        <v>1.36038961038961</v>
      </c>
      <c r="F506" s="14">
        <f>VLOOKUP(B506,home!$B$2:$E$405,3,FALSE)</f>
        <v>1.1000000000000001</v>
      </c>
      <c r="G506" s="14">
        <f>VLOOKUP(C506,away!$B$2:$E$405,4,FALSE)</f>
        <v>0.8</v>
      </c>
      <c r="H506" s="14">
        <f>VLOOKUP(A506,away!$A$2:$E$405,3,FALSE)</f>
        <v>1.1655844155844199</v>
      </c>
      <c r="I506" s="14">
        <f>VLOOKUP(C506,away!$B$2:$E$405,3,FALSE)</f>
        <v>0.98</v>
      </c>
      <c r="J506" s="14">
        <f>VLOOKUP(B506,home!$B$2:$E$405,4,FALSE)</f>
        <v>0.86</v>
      </c>
      <c r="K506" s="16">
        <f t="shared" si="566"/>
        <v>1.1971428571428571</v>
      </c>
      <c r="L506" s="16">
        <f t="shared" si="567"/>
        <v>0.98235454545454914</v>
      </c>
      <c r="M506" s="17">
        <f t="shared" si="512"/>
        <v>0.11309835929990704</v>
      </c>
      <c r="N506" s="17">
        <f t="shared" si="513"/>
        <v>0.13539489299046012</v>
      </c>
      <c r="O506" s="17">
        <f t="shared" si="514"/>
        <v>0.11110268734171545</v>
      </c>
      <c r="P506" s="17">
        <f t="shared" si="515"/>
        <v>0.13300578856051076</v>
      </c>
      <c r="Q506" s="17">
        <f t="shared" si="516"/>
        <v>8.1043514518575444E-2</v>
      </c>
      <c r="R506" s="17">
        <f t="shared" si="517"/>
        <v>5.4571114961174887E-2</v>
      </c>
      <c r="S506" s="17">
        <f t="shared" si="518"/>
        <v>3.9104324545709494E-2</v>
      </c>
      <c r="T506" s="17">
        <f t="shared" si="519"/>
        <v>7.9613464866934325E-2</v>
      </c>
      <c r="U506" s="17">
        <f t="shared" si="520"/>
        <v>6.5329420482092213E-2</v>
      </c>
      <c r="V506" s="17">
        <f t="shared" si="521"/>
        <v>5.1097131092339007E-3</v>
      </c>
      <c r="W506" s="17">
        <f t="shared" si="522"/>
        <v>3.2340221507888664E-2</v>
      </c>
      <c r="X506" s="17">
        <f t="shared" si="523"/>
        <v>3.1769563599281396E-2</v>
      </c>
      <c r="Y506" s="17">
        <f t="shared" si="524"/>
        <v>1.5604487604430735E-2</v>
      </c>
      <c r="Z506" s="17">
        <f t="shared" si="525"/>
        <v>1.7869394277544304E-2</v>
      </c>
      <c r="AA506" s="17">
        <f t="shared" si="526"/>
        <v>2.1392217720831604E-2</v>
      </c>
      <c r="AB506" s="17">
        <f t="shared" si="527"/>
        <v>1.2804770321469209E-2</v>
      </c>
      <c r="AC506" s="17">
        <f t="shared" si="528"/>
        <v>3.7556989421562784E-4</v>
      </c>
      <c r="AD506" s="17">
        <f t="shared" si="529"/>
        <v>9.6789662941466799E-3</v>
      </c>
      <c r="AE506" s="17">
        <f t="shared" si="530"/>
        <v>9.5081765343563631E-3</v>
      </c>
      <c r="AF506" s="17">
        <f t="shared" si="531"/>
        <v>4.6702002187546275E-3</v>
      </c>
      <c r="AG506" s="17">
        <f t="shared" si="532"/>
        <v>1.5292641376921463E-3</v>
      </c>
      <c r="AH506" s="17">
        <f t="shared" si="533"/>
        <v>4.3885201732662884E-3</v>
      </c>
      <c r="AI506" s="17">
        <f t="shared" si="534"/>
        <v>5.2536855788530698E-3</v>
      </c>
      <c r="AJ506" s="17">
        <f t="shared" si="535"/>
        <v>3.144706082199196E-3</v>
      </c>
      <c r="AK506" s="17">
        <f t="shared" si="536"/>
        <v>1.2548874747061547E-3</v>
      </c>
      <c r="AL506" s="17">
        <f t="shared" si="537"/>
        <v>1.7667089159896685E-5</v>
      </c>
      <c r="AM506" s="17">
        <f t="shared" si="538"/>
        <v>2.3174210727128332E-3</v>
      </c>
      <c r="AN506" s="17">
        <f t="shared" si="539"/>
        <v>2.2765291245116087E-3</v>
      </c>
      <c r="AO506" s="17">
        <f t="shared" si="540"/>
        <v>1.118179366661822E-3</v>
      </c>
      <c r="AP506" s="17">
        <f t="shared" si="541"/>
        <v>3.6614952782457666E-4</v>
      </c>
      <c r="AQ506" s="17">
        <f t="shared" si="542"/>
        <v>8.9922163243627435E-5</v>
      </c>
      <c r="AR506" s="17">
        <f t="shared" si="543"/>
        <v>8.6221654800542507E-4</v>
      </c>
      <c r="AS506" s="17">
        <f t="shared" si="544"/>
        <v>1.0321963817550657E-3</v>
      </c>
      <c r="AT506" s="17">
        <f t="shared" si="545"/>
        <v>6.1784326279338967E-4</v>
      </c>
      <c r="AU506" s="17">
        <f t="shared" si="546"/>
        <v>2.465488829623144E-4</v>
      </c>
      <c r="AV506" s="17">
        <f t="shared" si="547"/>
        <v>7.3788558543721249E-5</v>
      </c>
      <c r="AW506" s="17">
        <f t="shared" si="548"/>
        <v>5.7713410301209858E-7</v>
      </c>
      <c r="AX506" s="17">
        <f t="shared" si="549"/>
        <v>4.6238068069841737E-4</v>
      </c>
      <c r="AY506" s="17">
        <f t="shared" si="550"/>
        <v>4.5422176341445881E-4</v>
      </c>
      <c r="AZ506" s="17">
        <f t="shared" si="551"/>
        <v>2.231034069672872E-4</v>
      </c>
      <c r="BA506" s="17">
        <f t="shared" si="552"/>
        <v>7.3055548646903582E-5</v>
      </c>
      <c r="BB506" s="17">
        <f t="shared" si="553"/>
        <v>1.7941612570990416E-5</v>
      </c>
      <c r="BC506" s="17">
        <f t="shared" si="554"/>
        <v>3.5250049323793842E-6</v>
      </c>
      <c r="BD506" s="17">
        <f t="shared" si="555"/>
        <v>1.4116705751654322E-4</v>
      </c>
      <c r="BE506" s="17">
        <f t="shared" si="556"/>
        <v>1.6899713456980457E-4</v>
      </c>
      <c r="BF506" s="17">
        <f t="shared" si="557"/>
        <v>1.0115685626392591E-4</v>
      </c>
      <c r="BG506" s="17">
        <f t="shared" si="558"/>
        <v>4.0366402642461845E-5</v>
      </c>
      <c r="BH506" s="17">
        <f t="shared" si="559"/>
        <v>1.208108764799394E-5</v>
      </c>
      <c r="BI506" s="17">
        <f t="shared" si="560"/>
        <v>2.8925575568625483E-6</v>
      </c>
      <c r="BJ506" s="18">
        <f t="shared" si="561"/>
        <v>0.40855518154470544</v>
      </c>
      <c r="BK506" s="18">
        <f t="shared" si="562"/>
        <v>0.29116564426215119</v>
      </c>
      <c r="BL506" s="18">
        <f t="shared" si="563"/>
        <v>0.28254126486656567</v>
      </c>
      <c r="BM506" s="18">
        <f t="shared" si="564"/>
        <v>0.37146148264931145</v>
      </c>
      <c r="BN506" s="18">
        <f t="shared" si="565"/>
        <v>0.62821635767234374</v>
      </c>
    </row>
    <row r="507" spans="1:66" x14ac:dyDescent="0.25">
      <c r="A507" t="s">
        <v>122</v>
      </c>
      <c r="B507" t="s">
        <v>133</v>
      </c>
      <c r="C507" t="s">
        <v>142</v>
      </c>
      <c r="D507" t="s">
        <v>496</v>
      </c>
      <c r="E507" s="14">
        <f>VLOOKUP(A507,home!$A$2:$E$405,3,FALSE)</f>
        <v>1.36038961038961</v>
      </c>
      <c r="F507" s="14">
        <f>VLOOKUP(B507,home!$B$2:$E$405,3,FALSE)</f>
        <v>0.51</v>
      </c>
      <c r="G507" s="14">
        <f>VLOOKUP(C507,away!$B$2:$E$405,4,FALSE)</f>
        <v>0.9</v>
      </c>
      <c r="H507" s="14">
        <f>VLOOKUP(A507,away!$A$2:$E$405,3,FALSE)</f>
        <v>1.1655844155844199</v>
      </c>
      <c r="I507" s="14">
        <f>VLOOKUP(C507,away!$B$2:$E$405,3,FALSE)</f>
        <v>0.74</v>
      </c>
      <c r="J507" s="14">
        <f>VLOOKUP(B507,home!$B$2:$E$405,4,FALSE)</f>
        <v>1.32</v>
      </c>
      <c r="K507" s="16">
        <f t="shared" si="566"/>
        <v>0.62441883116883101</v>
      </c>
      <c r="L507" s="16">
        <f t="shared" si="567"/>
        <v>1.1385428571428613</v>
      </c>
      <c r="M507" s="17">
        <f t="shared" si="512"/>
        <v>0.17153607437057436</v>
      </c>
      <c r="N507" s="17">
        <f t="shared" si="513"/>
        <v>0.1071103550617637</v>
      </c>
      <c r="O507" s="17">
        <f t="shared" si="514"/>
        <v>0.19530117221694407</v>
      </c>
      <c r="P507" s="17">
        <f t="shared" si="515"/>
        <v>0.12194972968160678</v>
      </c>
      <c r="Q507" s="17">
        <f t="shared" si="516"/>
        <v>3.3440861356872485E-2</v>
      </c>
      <c r="R507" s="17">
        <f t="shared" si="517"/>
        <v>0.11117937730961476</v>
      </c>
      <c r="S507" s="17">
        <f t="shared" si="518"/>
        <v>2.167435716362659E-2</v>
      </c>
      <c r="T507" s="17">
        <f t="shared" si="519"/>
        <v>3.8073853834571902E-2</v>
      </c>
      <c r="U507" s="17">
        <f t="shared" si="520"/>
        <v>6.942249682974809E-2</v>
      </c>
      <c r="V507" s="17">
        <f t="shared" si="521"/>
        <v>1.712099857987835E-3</v>
      </c>
      <c r="W507" s="17">
        <f t="shared" si="522"/>
        <v>6.9603678539124159E-3</v>
      </c>
      <c r="X507" s="17">
        <f t="shared" si="523"/>
        <v>7.9246771031587677E-3</v>
      </c>
      <c r="Y507" s="17">
        <f t="shared" si="524"/>
        <v>4.511292255482499E-3</v>
      </c>
      <c r="Z507" s="17">
        <f t="shared" si="525"/>
        <v>4.2194161965817649E-2</v>
      </c>
      <c r="AA507" s="17">
        <f t="shared" si="526"/>
        <v>2.6346829296844197E-2</v>
      </c>
      <c r="AB507" s="17">
        <f t="shared" si="527"/>
        <v>8.2257281772700839E-3</v>
      </c>
      <c r="AC507" s="17">
        <f t="shared" si="528"/>
        <v>7.6073690197403626E-5</v>
      </c>
      <c r="AD507" s="17">
        <f t="shared" si="529"/>
        <v>1.0865461899612736E-3</v>
      </c>
      <c r="AE507" s="17">
        <f t="shared" si="530"/>
        <v>1.2370794035361985E-3</v>
      </c>
      <c r="AF507" s="17">
        <f t="shared" si="531"/>
        <v>7.0423395930734511E-4</v>
      </c>
      <c r="AG507" s="17">
        <f t="shared" si="532"/>
        <v>2.6726684804227128E-4</v>
      </c>
      <c r="AH507" s="17">
        <f t="shared" si="533"/>
        <v>1.2009965429827667E-2</v>
      </c>
      <c r="AI507" s="17">
        <f t="shared" si="534"/>
        <v>7.4992485760710581E-3</v>
      </c>
      <c r="AJ507" s="17">
        <f t="shared" si="535"/>
        <v>2.341336015257405E-3</v>
      </c>
      <c r="AK507" s="17">
        <f t="shared" si="536"/>
        <v>4.8732476600683915E-4</v>
      </c>
      <c r="AL507" s="17">
        <f t="shared" si="537"/>
        <v>2.1633154400896324E-6</v>
      </c>
      <c r="AM507" s="17">
        <f t="shared" si="538"/>
        <v>1.3569198038931304E-4</v>
      </c>
      <c r="AN507" s="17">
        <f t="shared" si="539"/>
        <v>1.5449113504382157E-4</v>
      </c>
      <c r="AO507" s="17">
        <f t="shared" si="540"/>
        <v>8.7947389148018121E-5</v>
      </c>
      <c r="AP507" s="17">
        <f t="shared" si="541"/>
        <v>3.3377290572946532E-5</v>
      </c>
      <c r="AQ507" s="17">
        <f t="shared" si="542"/>
        <v>9.5003689431525068E-6</v>
      </c>
      <c r="AR507" s="17">
        <f t="shared" si="543"/>
        <v>2.7347720709325969E-3</v>
      </c>
      <c r="AS507" s="17">
        <f t="shared" si="544"/>
        <v>1.7076431800448955E-3</v>
      </c>
      <c r="AT507" s="17">
        <f t="shared" si="545"/>
        <v>5.3314227926852965E-4</v>
      </c>
      <c r="AU507" s="17">
        <f t="shared" si="546"/>
        <v>1.109680262891806E-4</v>
      </c>
      <c r="AV507" s="17">
        <f t="shared" si="547"/>
        <v>1.732263131815056E-5</v>
      </c>
      <c r="AW507" s="17">
        <f t="shared" si="548"/>
        <v>4.2721129279626435E-8</v>
      </c>
      <c r="AX507" s="17">
        <f t="shared" si="549"/>
        <v>1.4121437965613129E-5</v>
      </c>
      <c r="AY507" s="17">
        <f t="shared" si="550"/>
        <v>1.6077862328334849E-5</v>
      </c>
      <c r="AZ507" s="17">
        <f t="shared" si="551"/>
        <v>9.1526676560259667E-6</v>
      </c>
      <c r="BA507" s="17">
        <f t="shared" si="552"/>
        <v>3.4735681278569519E-6</v>
      </c>
      <c r="BB507" s="17">
        <f t="shared" si="553"/>
        <v>9.8870154519265844E-7</v>
      </c>
      <c r="BC507" s="17">
        <f t="shared" si="554"/>
        <v>2.2513581642504222E-7</v>
      </c>
      <c r="BD507" s="17">
        <f t="shared" si="555"/>
        <v>5.1894253454568375E-4</v>
      </c>
      <c r="BE507" s="17">
        <f t="shared" si="556"/>
        <v>3.2403749086480649E-4</v>
      </c>
      <c r="BF507" s="17">
        <f t="shared" si="557"/>
        <v>1.0116755565034162E-4</v>
      </c>
      <c r="BG507" s="17">
        <f t="shared" si="558"/>
        <v>2.1056975617131329E-5</v>
      </c>
      <c r="BH507" s="17">
        <f t="shared" si="559"/>
        <v>3.2870930256999286E-6</v>
      </c>
      <c r="BI507" s="17">
        <f t="shared" si="560"/>
        <v>4.1050455701015322E-7</v>
      </c>
      <c r="BJ507" s="18">
        <f t="shared" si="561"/>
        <v>0.20178158140414557</v>
      </c>
      <c r="BK507" s="18">
        <f t="shared" si="562"/>
        <v>0.31696657594176136</v>
      </c>
      <c r="BL507" s="18">
        <f t="shared" si="563"/>
        <v>0.43888622895969814</v>
      </c>
      <c r="BM507" s="18">
        <f t="shared" si="564"/>
        <v>0.25929494313284757</v>
      </c>
      <c r="BN507" s="18">
        <f t="shared" si="565"/>
        <v>0.74051756999737628</v>
      </c>
    </row>
    <row r="508" spans="1:66" x14ac:dyDescent="0.25">
      <c r="A508" t="s">
        <v>122</v>
      </c>
      <c r="B508" t="s">
        <v>138</v>
      </c>
      <c r="C508" t="s">
        <v>124</v>
      </c>
      <c r="D508" t="s">
        <v>496</v>
      </c>
      <c r="E508" s="14">
        <f>VLOOKUP(A508,home!$A$2:$E$405,3,FALSE)</f>
        <v>1.36038961038961</v>
      </c>
      <c r="F508" s="14">
        <f>VLOOKUP(B508,home!$B$2:$E$405,3,FALSE)</f>
        <v>0.96</v>
      </c>
      <c r="G508" s="14">
        <f>VLOOKUP(C508,away!$B$2:$E$405,4,FALSE)</f>
        <v>0.9</v>
      </c>
      <c r="H508" s="14">
        <f>VLOOKUP(A508,away!$A$2:$E$405,3,FALSE)</f>
        <v>1.1655844155844199</v>
      </c>
      <c r="I508" s="14">
        <f>VLOOKUP(C508,away!$B$2:$E$405,3,FALSE)</f>
        <v>0.74</v>
      </c>
      <c r="J508" s="14">
        <f>VLOOKUP(B508,home!$B$2:$E$405,4,FALSE)</f>
        <v>0.99</v>
      </c>
      <c r="K508" s="16">
        <f t="shared" si="566"/>
        <v>1.175376623376623</v>
      </c>
      <c r="L508" s="16">
        <f t="shared" si="567"/>
        <v>0.85390714285714597</v>
      </c>
      <c r="M508" s="17">
        <f t="shared" si="512"/>
        <v>0.13142962177844675</v>
      </c>
      <c r="N508" s="17">
        <f t="shared" si="513"/>
        <v>0.15447930505761742</v>
      </c>
      <c r="O508" s="17">
        <f t="shared" si="514"/>
        <v>0.1122286928196288</v>
      </c>
      <c r="P508" s="17">
        <f t="shared" si="515"/>
        <v>0.13191098201230755</v>
      </c>
      <c r="Q508" s="17">
        <f t="shared" si="516"/>
        <v>9.0785681980094832E-2</v>
      </c>
      <c r="R508" s="17">
        <f t="shared" si="517"/>
        <v>4.7916441216100752E-2</v>
      </c>
      <c r="S508" s="17">
        <f t="shared" si="518"/>
        <v>3.3098526306314095E-2</v>
      </c>
      <c r="T508" s="17">
        <f t="shared" si="519"/>
        <v>7.7522542311960263E-2</v>
      </c>
      <c r="U508" s="17">
        <f t="shared" si="520"/>
        <v>5.6319864880804954E-2</v>
      </c>
      <c r="V508" s="17">
        <f t="shared" si="521"/>
        <v>3.6910832742831638E-3</v>
      </c>
      <c r="W508" s="17">
        <f t="shared" si="522"/>
        <v>3.5569122778902576E-2</v>
      </c>
      <c r="X508" s="17">
        <f t="shared" si="523"/>
        <v>3.0372728006067728E-2</v>
      </c>
      <c r="Y508" s="17">
        <f t="shared" si="524"/>
        <v>1.2967744696219256E-2</v>
      </c>
      <c r="Z508" s="17">
        <f t="shared" si="525"/>
        <v>1.3638730471574326E-2</v>
      </c>
      <c r="AA508" s="17">
        <f t="shared" si="526"/>
        <v>1.603064496882289E-2</v>
      </c>
      <c r="AB508" s="17">
        <f t="shared" si="527"/>
        <v>9.4210226770022505E-3</v>
      </c>
      <c r="AC508" s="17">
        <f t="shared" si="528"/>
        <v>2.3153761534664834E-4</v>
      </c>
      <c r="AD508" s="17">
        <f t="shared" si="529"/>
        <v>1.045177885708376E-2</v>
      </c>
      <c r="AE508" s="17">
        <f t="shared" si="530"/>
        <v>8.9248486216271204E-3</v>
      </c>
      <c r="AF508" s="17">
        <f t="shared" si="531"/>
        <v>3.8104959934630754E-3</v>
      </c>
      <c r="AG508" s="17">
        <f t="shared" si="532"/>
        <v>1.0846032488822188E-3</v>
      </c>
      <c r="AH508" s="17">
        <f t="shared" si="533"/>
        <v>2.9115523422951822E-3</v>
      </c>
      <c r="AI508" s="17">
        <f t="shared" si="534"/>
        <v>3.4221705608712088E-3</v>
      </c>
      <c r="AJ508" s="17">
        <f t="shared" si="535"/>
        <v>2.0111696392278431E-3</v>
      </c>
      <c r="AK508" s="17">
        <f t="shared" si="536"/>
        <v>7.8796059319773397E-4</v>
      </c>
      <c r="AL508" s="17">
        <f t="shared" si="537"/>
        <v>9.2954248212477124E-6</v>
      </c>
      <c r="AM508" s="17">
        <f t="shared" si="538"/>
        <v>2.4569553082636579E-3</v>
      </c>
      <c r="AN508" s="17">
        <f t="shared" si="539"/>
        <v>2.0980116874071185E-3</v>
      </c>
      <c r="AO508" s="17">
        <f t="shared" si="540"/>
        <v>8.9575358283735596E-4</v>
      </c>
      <c r="AP508" s="17">
        <f t="shared" si="541"/>
        <v>2.5496346087489947E-4</v>
      </c>
      <c r="AQ508" s="17">
        <f t="shared" si="542"/>
        <v>5.4428780102163783E-5</v>
      </c>
      <c r="AR508" s="17">
        <f t="shared" si="543"/>
        <v>4.9723906837766216E-4</v>
      </c>
      <c r="AS508" s="17">
        <f t="shared" si="544"/>
        <v>5.844431772006743E-4</v>
      </c>
      <c r="AT508" s="17">
        <f t="shared" si="545"/>
        <v>3.43470424086817E-4</v>
      </c>
      <c r="AU508" s="17">
        <f t="shared" si="546"/>
        <v>1.3456903576429983E-4</v>
      </c>
      <c r="AV508" s="17">
        <f t="shared" si="547"/>
        <v>3.9542324716922684E-5</v>
      </c>
      <c r="AW508" s="17">
        <f t="shared" si="548"/>
        <v>2.5915192392205347E-7</v>
      </c>
      <c r="AX508" s="17">
        <f t="shared" si="549"/>
        <v>4.8130797233570093E-4</v>
      </c>
      <c r="AY508" s="17">
        <f t="shared" si="550"/>
        <v>4.1099231549154462E-4</v>
      </c>
      <c r="AZ508" s="17">
        <f t="shared" si="551"/>
        <v>1.7547463692881379E-4</v>
      </c>
      <c r="BA508" s="17">
        <f t="shared" si="552"/>
        <v>4.9946348621259464E-5</v>
      </c>
      <c r="BB508" s="17">
        <f t="shared" si="553"/>
        <v>1.0662385961831655E-5</v>
      </c>
      <c r="BC508" s="17">
        <f t="shared" si="554"/>
        <v>1.8209375065415627E-6</v>
      </c>
      <c r="BD508" s="17">
        <f t="shared" si="555"/>
        <v>7.0765998699219722E-5</v>
      </c>
      <c r="BE508" s="17">
        <f t="shared" si="556"/>
        <v>8.3176700600963384E-5</v>
      </c>
      <c r="BF508" s="17">
        <f t="shared" si="557"/>
        <v>4.8881974747984343E-5</v>
      </c>
      <c r="BG508" s="17">
        <f t="shared" si="558"/>
        <v>1.9151576807755717E-5</v>
      </c>
      <c r="BH508" s="17">
        <f t="shared" si="559"/>
        <v>5.6275789201594903E-6</v>
      </c>
      <c r="BI508" s="17">
        <f t="shared" si="560"/>
        <v>1.3229049417925047E-6</v>
      </c>
      <c r="BJ508" s="18">
        <f t="shared" si="561"/>
        <v>0.43285916896824905</v>
      </c>
      <c r="BK508" s="18">
        <f t="shared" si="562"/>
        <v>0.30078203872701104</v>
      </c>
      <c r="BL508" s="18">
        <f t="shared" si="563"/>
        <v>0.25287771046281599</v>
      </c>
      <c r="BM508" s="18">
        <f t="shared" si="564"/>
        <v>0.33099619060188656</v>
      </c>
      <c r="BN508" s="18">
        <f t="shared" si="565"/>
        <v>0.66875072486419607</v>
      </c>
    </row>
    <row r="509" spans="1:66" x14ac:dyDescent="0.25">
      <c r="A509" t="s">
        <v>122</v>
      </c>
      <c r="B509" t="s">
        <v>143</v>
      </c>
      <c r="C509" t="s">
        <v>126</v>
      </c>
      <c r="D509" t="s">
        <v>496</v>
      </c>
      <c r="E509" s="14">
        <f>VLOOKUP(A509,home!$A$2:$E$405,3,FALSE)</f>
        <v>1.36038961038961</v>
      </c>
      <c r="F509" s="14">
        <f>VLOOKUP(B509,home!$B$2:$E$405,3,FALSE)</f>
        <v>0.79</v>
      </c>
      <c r="G509" s="14">
        <f>VLOOKUP(C509,away!$B$2:$E$405,4,FALSE)</f>
        <v>0.61</v>
      </c>
      <c r="H509" s="14">
        <f>VLOOKUP(A509,away!$A$2:$E$405,3,FALSE)</f>
        <v>1.1655844155844199</v>
      </c>
      <c r="I509" s="14">
        <f>VLOOKUP(C509,away!$B$2:$E$405,3,FALSE)</f>
        <v>0.86</v>
      </c>
      <c r="J509" s="14">
        <f>VLOOKUP(B509,home!$B$2:$E$405,4,FALSE)</f>
        <v>0.99</v>
      </c>
      <c r="K509" s="16">
        <f t="shared" si="566"/>
        <v>0.65557175324675299</v>
      </c>
      <c r="L509" s="16">
        <f t="shared" si="567"/>
        <v>0.99237857142857511</v>
      </c>
      <c r="M509" s="17">
        <f t="shared" si="512"/>
        <v>0.19244395227238073</v>
      </c>
      <c r="N509" s="17">
        <f t="shared" si="513"/>
        <v>0.12616081919293909</v>
      </c>
      <c r="O509" s="17">
        <f t="shared" si="514"/>
        <v>0.19097725443613406</v>
      </c>
      <c r="P509" s="17">
        <f t="shared" si="515"/>
        <v>0.12519929352094761</v>
      </c>
      <c r="Q509" s="17">
        <f t="shared" si="516"/>
        <v>4.1353734714680832E-2</v>
      </c>
      <c r="R509" s="17">
        <f t="shared" si="517"/>
        <v>9.4760867466341103E-2</v>
      </c>
      <c r="S509" s="17">
        <f t="shared" si="518"/>
        <v>2.0362893862154938E-2</v>
      </c>
      <c r="T509" s="17">
        <f t="shared" si="519"/>
        <v>4.1038560179391233E-2</v>
      </c>
      <c r="U509" s="17">
        <f t="shared" si="520"/>
        <v>6.2122548024092422E-2</v>
      </c>
      <c r="V509" s="17">
        <f t="shared" si="521"/>
        <v>1.4719552226795597E-3</v>
      </c>
      <c r="W509" s="17">
        <f t="shared" si="522"/>
        <v>9.036780123401476E-3</v>
      </c>
      <c r="X509" s="17">
        <f t="shared" si="523"/>
        <v>8.9679069491752986E-3</v>
      </c>
      <c r="Y509" s="17">
        <f t="shared" si="524"/>
        <v>4.4497793434634869E-3</v>
      </c>
      <c r="Z509" s="17">
        <f t="shared" si="525"/>
        <v>3.1346218094526715E-2</v>
      </c>
      <c r="AA509" s="17">
        <f t="shared" si="526"/>
        <v>2.0549695153883971E-2</v>
      </c>
      <c r="AB509" s="17">
        <f t="shared" si="527"/>
        <v>6.7358998403590081E-3</v>
      </c>
      <c r="AC509" s="17">
        <f t="shared" si="528"/>
        <v>5.9851112427111152E-5</v>
      </c>
      <c r="AD509" s="17">
        <f t="shared" si="529"/>
        <v>1.4810644473009281E-3</v>
      </c>
      <c r="AE509" s="17">
        <f t="shared" si="530"/>
        <v>1.4697766204061471E-3</v>
      </c>
      <c r="AF509" s="17">
        <f t="shared" si="531"/>
        <v>7.2928741143888558E-4</v>
      </c>
      <c r="AG509" s="17">
        <f t="shared" si="532"/>
        <v>2.4124306650818834E-4</v>
      </c>
      <c r="AH509" s="17">
        <f t="shared" si="533"/>
        <v>7.7768287830837415E-3</v>
      </c>
      <c r="AI509" s="17">
        <f t="shared" si="534"/>
        <v>5.0982692800260205E-3</v>
      </c>
      <c r="AJ509" s="17">
        <f t="shared" si="535"/>
        <v>1.6711406652153594E-3</v>
      </c>
      <c r="AK509" s="17">
        <f t="shared" si="536"/>
        <v>3.6518420527239278E-4</v>
      </c>
      <c r="AL509" s="17">
        <f t="shared" si="537"/>
        <v>1.5575063604412492E-6</v>
      </c>
      <c r="AM509" s="17">
        <f t="shared" si="538"/>
        <v>1.9418880327770057E-4</v>
      </c>
      <c r="AN509" s="17">
        <f t="shared" si="539"/>
        <v>1.9270880718414907E-4</v>
      </c>
      <c r="AO509" s="17">
        <f t="shared" si="540"/>
        <v>9.5620045387555282E-5</v>
      </c>
      <c r="AP509" s="17">
        <f t="shared" si="541"/>
        <v>3.1630428013879215E-5</v>
      </c>
      <c r="AQ509" s="17">
        <f t="shared" si="542"/>
        <v>7.8473397415219581E-6</v>
      </c>
      <c r="AR509" s="17">
        <f t="shared" si="543"/>
        <v>1.5435116476002538E-3</v>
      </c>
      <c r="AS509" s="17">
        <f t="shared" si="544"/>
        <v>1.0118826369740826E-3</v>
      </c>
      <c r="AT509" s="17">
        <f t="shared" si="545"/>
        <v>3.3168083720052348E-4</v>
      </c>
      <c r="AU509" s="17">
        <f t="shared" si="546"/>
        <v>7.2480195987299358E-5</v>
      </c>
      <c r="AV509" s="17">
        <f t="shared" si="547"/>
        <v>1.1878992289765523E-5</v>
      </c>
      <c r="AW509" s="17">
        <f t="shared" si="548"/>
        <v>2.8146535029936938E-8</v>
      </c>
      <c r="AX509" s="17">
        <f t="shared" si="549"/>
        <v>2.1217449037608492E-5</v>
      </c>
      <c r="AY509" s="17">
        <f t="shared" si="550"/>
        <v>2.105574176530051E-5</v>
      </c>
      <c r="AZ509" s="17">
        <f t="shared" si="551"/>
        <v>1.044763346670895E-5</v>
      </c>
      <c r="BA509" s="17">
        <f t="shared" si="552"/>
        <v>3.4560025248340012E-6</v>
      </c>
      <c r="BB509" s="17">
        <f t="shared" si="553"/>
        <v>8.5741571211207841E-7</v>
      </c>
      <c r="BC509" s="17">
        <f t="shared" si="554"/>
        <v>1.7017619590123979E-7</v>
      </c>
      <c r="BD509" s="17">
        <f t="shared" si="555"/>
        <v>2.5529131397148427E-4</v>
      </c>
      <c r="BE509" s="17">
        <f t="shared" si="556"/>
        <v>1.673617742889532E-4</v>
      </c>
      <c r="BF509" s="17">
        <f t="shared" si="557"/>
        <v>5.4858825898548189E-5</v>
      </c>
      <c r="BG509" s="17">
        <f t="shared" si="558"/>
        <v>1.1987965558456541E-5</v>
      </c>
      <c r="BH509" s="17">
        <f t="shared" si="559"/>
        <v>1.9647428997547604E-6</v>
      </c>
      <c r="BI509" s="17">
        <f t="shared" si="560"/>
        <v>2.576059894942676E-7</v>
      </c>
      <c r="BJ509" s="18">
        <f t="shared" si="561"/>
        <v>0.23550815189101285</v>
      </c>
      <c r="BK509" s="18">
        <f t="shared" si="562"/>
        <v>0.33956055923871575</v>
      </c>
      <c r="BL509" s="18">
        <f t="shared" si="563"/>
        <v>0.39352084439306678</v>
      </c>
      <c r="BM509" s="18">
        <f t="shared" si="564"/>
        <v>0.22901882441866828</v>
      </c>
      <c r="BN509" s="18">
        <f t="shared" si="565"/>
        <v>0.77089592160342346</v>
      </c>
    </row>
    <row r="510" spans="1:66" x14ac:dyDescent="0.25">
      <c r="A510" t="s">
        <v>145</v>
      </c>
      <c r="B510" t="s">
        <v>371</v>
      </c>
      <c r="C510" t="s">
        <v>389</v>
      </c>
      <c r="D510" t="s">
        <v>496</v>
      </c>
      <c r="E510" s="14">
        <f>VLOOKUP(A510,home!$A$2:$E$405,3,FALSE)</f>
        <v>1.4345794392523401</v>
      </c>
      <c r="F510" s="14">
        <f>VLOOKUP(B510,home!$B$2:$E$405,3,FALSE)</f>
        <v>0.61</v>
      </c>
      <c r="G510" s="14">
        <f>VLOOKUP(C510,away!$B$2:$E$405,4,FALSE)</f>
        <v>0.7</v>
      </c>
      <c r="H510" s="14">
        <f>VLOOKUP(A510,away!$A$2:$E$405,3,FALSE)</f>
        <v>1.2757009345794399</v>
      </c>
      <c r="I510" s="14">
        <f>VLOOKUP(C510,away!$B$2:$E$405,3,FALSE)</f>
        <v>0.87</v>
      </c>
      <c r="J510" s="14">
        <f>VLOOKUP(B510,home!$B$2:$E$405,4,FALSE)</f>
        <v>0.88</v>
      </c>
      <c r="K510" s="16">
        <f t="shared" si="566"/>
        <v>0.61256542056074914</v>
      </c>
      <c r="L510" s="16">
        <f t="shared" si="567"/>
        <v>0.97667663551401918</v>
      </c>
      <c r="M510" s="17">
        <f t="shared" si="512"/>
        <v>0.20408023450311846</v>
      </c>
      <c r="N510" s="17">
        <f t="shared" si="513"/>
        <v>0.12501249467653908</v>
      </c>
      <c r="O510" s="17">
        <f t="shared" si="514"/>
        <v>0.19932039680941777</v>
      </c>
      <c r="P510" s="17">
        <f t="shared" si="515"/>
        <v>0.12209678269789639</v>
      </c>
      <c r="Q510" s="17">
        <f t="shared" si="516"/>
        <v>3.8289165688441269E-2</v>
      </c>
      <c r="R510" s="17">
        <f t="shared" si="517"/>
        <v>9.7335787272570681E-2</v>
      </c>
      <c r="S510" s="17">
        <f t="shared" si="518"/>
        <v>1.8261964934371842E-2</v>
      </c>
      <c r="T510" s="17">
        <f t="shared" si="519"/>
        <v>3.7396133521225644E-2</v>
      </c>
      <c r="U510" s="17">
        <f t="shared" si="520"/>
        <v>5.9624537466233876E-2</v>
      </c>
      <c r="V510" s="17">
        <f t="shared" si="521"/>
        <v>1.2139708840264067E-3</v>
      </c>
      <c r="W510" s="17">
        <f t="shared" si="522"/>
        <v>7.8182062942867472E-3</v>
      </c>
      <c r="X510" s="17">
        <f t="shared" si="523"/>
        <v>7.6358594192585064E-3</v>
      </c>
      <c r="Y510" s="17">
        <f t="shared" si="524"/>
        <v>3.7288827434297147E-3</v>
      </c>
      <c r="Z510" s="17">
        <f t="shared" si="525"/>
        <v>3.1688529742827543E-2</v>
      </c>
      <c r="AA510" s="17">
        <f t="shared" si="526"/>
        <v>1.9411297548866963E-2</v>
      </c>
      <c r="AB510" s="17">
        <f t="shared" si="527"/>
        <v>5.9453448233257634E-3</v>
      </c>
      <c r="AC510" s="17">
        <f t="shared" si="528"/>
        <v>4.5393279875139134E-5</v>
      </c>
      <c r="AD510" s="17">
        <f t="shared" si="529"/>
        <v>1.197290706672614E-3</v>
      </c>
      <c r="AE510" s="17">
        <f t="shared" si="530"/>
        <v>1.169365859125211E-3</v>
      </c>
      <c r="AF510" s="17">
        <f t="shared" si="531"/>
        <v>5.7104615648768573E-4</v>
      </c>
      <c r="AG510" s="17">
        <f t="shared" si="532"/>
        <v>1.8590914628053505E-4</v>
      </c>
      <c r="AH510" s="17">
        <f t="shared" si="533"/>
        <v>7.7373616534026817E-3</v>
      </c>
      <c r="AI510" s="17">
        <f t="shared" si="534"/>
        <v>4.7396401952472271E-3</v>
      </c>
      <c r="AJ510" s="17">
        <f t="shared" si="535"/>
        <v>1.4516698447541241E-3</v>
      </c>
      <c r="AK510" s="17">
        <f t="shared" si="536"/>
        <v>2.9641424965572253E-4</v>
      </c>
      <c r="AL510" s="17">
        <f t="shared" si="537"/>
        <v>1.0863126343134362E-6</v>
      </c>
      <c r="AM510" s="17">
        <f t="shared" si="538"/>
        <v>1.4668377705327732E-4</v>
      </c>
      <c r="AN510" s="17">
        <f t="shared" si="539"/>
        <v>1.4326261785688337E-4</v>
      </c>
      <c r="AO510" s="17">
        <f t="shared" si="540"/>
        <v>6.9960625801695743E-5</v>
      </c>
      <c r="AP510" s="17">
        <f t="shared" si="541"/>
        <v>2.277630287548516E-5</v>
      </c>
      <c r="AQ510" s="17">
        <f t="shared" si="542"/>
        <v>5.5612707154692802E-6</v>
      </c>
      <c r="AR510" s="17">
        <f t="shared" si="543"/>
        <v>1.5113800694801045E-3</v>
      </c>
      <c r="AS510" s="17">
        <f t="shared" si="544"/>
        <v>9.2581916788821454E-4</v>
      </c>
      <c r="AT510" s="17">
        <f t="shared" si="545"/>
        <v>2.835624039703234E-4</v>
      </c>
      <c r="AU510" s="17">
        <f t="shared" si="546"/>
        <v>5.7900174414432744E-5</v>
      </c>
      <c r="AV510" s="17">
        <f t="shared" si="547"/>
        <v>8.8669111726794297E-6</v>
      </c>
      <c r="AW510" s="17">
        <f t="shared" si="548"/>
        <v>1.8053258695679021E-8</v>
      </c>
      <c r="AX510" s="17">
        <f t="shared" si="549"/>
        <v>1.497556826334666E-5</v>
      </c>
      <c r="AY510" s="17">
        <f t="shared" si="550"/>
        <v>1.4626287626355937E-5</v>
      </c>
      <c r="AZ510" s="17">
        <f t="shared" si="551"/>
        <v>7.1425766944848226E-6</v>
      </c>
      <c r="BA510" s="17">
        <f t="shared" si="552"/>
        <v>2.325329258290094E-6</v>
      </c>
      <c r="BB510" s="17">
        <f t="shared" si="553"/>
        <v>5.677736891122695E-7</v>
      </c>
      <c r="BC510" s="17">
        <f t="shared" si="554"/>
        <v>1.1090625928311086E-7</v>
      </c>
      <c r="BD510" s="17">
        <f t="shared" si="555"/>
        <v>2.460216002071287E-4</v>
      </c>
      <c r="BE510" s="17">
        <f t="shared" si="556"/>
        <v>1.5070432499790829E-4</v>
      </c>
      <c r="BF510" s="17">
        <f t="shared" si="557"/>
        <v>4.6158129111333747E-5</v>
      </c>
      <c r="BG510" s="17">
        <f t="shared" si="558"/>
        <v>9.4249579237938405E-6</v>
      </c>
      <c r="BH510" s="17">
        <f t="shared" si="559"/>
        <v>1.4433508285890345E-6</v>
      </c>
      <c r="BI510" s="17">
        <f t="shared" si="560"/>
        <v>1.7682936146626958E-7</v>
      </c>
      <c r="BJ510" s="18">
        <f t="shared" si="561"/>
        <v>0.2234323472478407</v>
      </c>
      <c r="BK510" s="18">
        <f t="shared" si="562"/>
        <v>0.34571405889954887</v>
      </c>
      <c r="BL510" s="18">
        <f t="shared" si="563"/>
        <v>0.39910390778283078</v>
      </c>
      <c r="BM510" s="18">
        <f t="shared" si="564"/>
        <v>0.2137893737906966</v>
      </c>
      <c r="BN510" s="18">
        <f t="shared" si="565"/>
        <v>0.78613486164798363</v>
      </c>
    </row>
    <row r="511" spans="1:66" x14ac:dyDescent="0.25">
      <c r="A511" t="s">
        <v>145</v>
      </c>
      <c r="B511" t="s">
        <v>388</v>
      </c>
      <c r="C511" t="s">
        <v>149</v>
      </c>
      <c r="D511" t="s">
        <v>496</v>
      </c>
      <c r="E511" s="14">
        <f>VLOOKUP(A511,home!$A$2:$E$405,3,FALSE)</f>
        <v>1.4345794392523401</v>
      </c>
      <c r="F511" s="14">
        <f>VLOOKUP(B511,home!$B$2:$E$405,3,FALSE)</f>
        <v>1.39</v>
      </c>
      <c r="G511" s="14">
        <f>VLOOKUP(C511,away!$B$2:$E$405,4,FALSE)</f>
        <v>1.98</v>
      </c>
      <c r="H511" s="14">
        <f>VLOOKUP(A511,away!$A$2:$E$405,3,FALSE)</f>
        <v>1.2757009345794399</v>
      </c>
      <c r="I511" s="14">
        <f>VLOOKUP(C511,away!$B$2:$E$405,3,FALSE)</f>
        <v>0.35</v>
      </c>
      <c r="J511" s="14">
        <f>VLOOKUP(B511,home!$B$2:$E$405,4,FALSE)</f>
        <v>1.1299999999999999</v>
      </c>
      <c r="K511" s="16">
        <f t="shared" si="566"/>
        <v>3.9482495327102902</v>
      </c>
      <c r="L511" s="16">
        <f t="shared" si="567"/>
        <v>0.50453971962616839</v>
      </c>
      <c r="M511" s="17">
        <f t="shared" si="512"/>
        <v>1.1646037887186945E-2</v>
      </c>
      <c r="N511" s="17">
        <f t="shared" si="513"/>
        <v>4.5981463646012195E-2</v>
      </c>
      <c r="O511" s="17">
        <f t="shared" si="514"/>
        <v>5.8758886903570347E-3</v>
      </c>
      <c r="P511" s="17">
        <f t="shared" si="515"/>
        <v>2.3199474775959846E-2</v>
      </c>
      <c r="Q511" s="17">
        <f t="shared" si="516"/>
        <v>9.0773146176851421E-2</v>
      </c>
      <c r="R511" s="17">
        <f t="shared" si="517"/>
        <v>1.482309616193656E-3</v>
      </c>
      <c r="S511" s="17">
        <f t="shared" si="518"/>
        <v>1.1553620963069031E-2</v>
      </c>
      <c r="T511" s="17">
        <f t="shared" si="519"/>
        <v>4.5798657721653813E-2</v>
      </c>
      <c r="U511" s="17">
        <f t="shared" si="520"/>
        <v>5.8525282494685726E-3</v>
      </c>
      <c r="V511" s="17">
        <f t="shared" si="521"/>
        <v>2.5572639734756509E-3</v>
      </c>
      <c r="W511" s="17">
        <f t="shared" si="522"/>
        <v>0.11946501065846551</v>
      </c>
      <c r="X511" s="17">
        <f t="shared" si="523"/>
        <v>6.0274842982759404E-2</v>
      </c>
      <c r="Y511" s="17">
        <f t="shared" si="524"/>
        <v>1.5205526189516375E-2</v>
      </c>
      <c r="Z511" s="17">
        <f t="shared" si="525"/>
        <v>2.4929469271784018E-4</v>
      </c>
      <c r="AA511" s="17">
        <f t="shared" si="526"/>
        <v>9.8427765403036804E-4</v>
      </c>
      <c r="AB511" s="17">
        <f t="shared" si="527"/>
        <v>1.9430868937912904E-3</v>
      </c>
      <c r="AC511" s="17">
        <f t="shared" si="528"/>
        <v>3.1838715032749139E-4</v>
      </c>
      <c r="AD511" s="17">
        <f t="shared" si="529"/>
        <v>0.11791941812687906</v>
      </c>
      <c r="AE511" s="17">
        <f t="shared" si="530"/>
        <v>5.9495030160216476E-2</v>
      </c>
      <c r="AF511" s="17">
        <f t="shared" si="531"/>
        <v>1.5008802918093025E-2</v>
      </c>
      <c r="AG511" s="17">
        <f t="shared" si="532"/>
        <v>2.5241790720730247E-3</v>
      </c>
      <c r="AH511" s="17">
        <f t="shared" si="533"/>
        <v>3.1444768592037717E-5</v>
      </c>
      <c r="AI511" s="17">
        <f t="shared" si="534"/>
        <v>1.2415179289969615E-4</v>
      </c>
      <c r="AJ511" s="17">
        <f t="shared" si="535"/>
        <v>2.4509112915068501E-4</v>
      </c>
      <c r="AK511" s="17">
        <f t="shared" si="536"/>
        <v>3.2256031204687657E-4</v>
      </c>
      <c r="AL511" s="17">
        <f t="shared" si="537"/>
        <v>2.5369708512245042E-5</v>
      </c>
      <c r="AM511" s="17">
        <f t="shared" si="538"/>
        <v>9.3115057503383905E-2</v>
      </c>
      <c r="AN511" s="17">
        <f t="shared" si="539"/>
        <v>4.6980245005731856E-2</v>
      </c>
      <c r="AO511" s="17">
        <f t="shared" si="540"/>
        <v>1.1851699821580323E-2</v>
      </c>
      <c r="AP511" s="17">
        <f t="shared" si="541"/>
        <v>1.9932177683578823E-3</v>
      </c>
      <c r="AQ511" s="17">
        <f t="shared" si="542"/>
        <v>2.5141438350029574E-4</v>
      </c>
      <c r="AR511" s="17">
        <f t="shared" si="543"/>
        <v>3.1730269458272922E-6</v>
      </c>
      <c r="AS511" s="17">
        <f t="shared" si="544"/>
        <v>1.2527902156139766E-5</v>
      </c>
      <c r="AT511" s="17">
        <f t="shared" si="545"/>
        <v>2.4731641916909534E-5</v>
      </c>
      <c r="AU511" s="17">
        <f t="shared" si="546"/>
        <v>3.2548897880532105E-5</v>
      </c>
      <c r="AV511" s="17">
        <f t="shared" si="547"/>
        <v>3.2127792711761453E-5</v>
      </c>
      <c r="AW511" s="17">
        <f t="shared" si="548"/>
        <v>1.4038248658866602E-6</v>
      </c>
      <c r="AX511" s="17">
        <f t="shared" si="549"/>
        <v>6.1273580379337882E-2</v>
      </c>
      <c r="AY511" s="17">
        <f t="shared" si="550"/>
        <v>3.0914955065082624E-2</v>
      </c>
      <c r="AZ511" s="17">
        <f t="shared" si="551"/>
        <v>7.7989113803961898E-3</v>
      </c>
      <c r="BA511" s="17">
        <f t="shared" si="552"/>
        <v>1.3116201870848093E-3</v>
      </c>
      <c r="BB511" s="17">
        <f t="shared" si="553"/>
        <v>1.6544112036194803E-4</v>
      </c>
      <c r="BC511" s="17">
        <f t="shared" si="554"/>
        <v>1.6694323296411292E-5</v>
      </c>
      <c r="BD511" s="17">
        <f t="shared" si="555"/>
        <v>2.6681968760232982E-7</v>
      </c>
      <c r="BE511" s="17">
        <f t="shared" si="556"/>
        <v>1.0534707068938044E-6</v>
      </c>
      <c r="BF511" s="17">
        <f t="shared" si="557"/>
        <v>2.079682613108721E-6</v>
      </c>
      <c r="BG511" s="17">
        <f t="shared" si="558"/>
        <v>2.7370353017974081E-6</v>
      </c>
      <c r="BH511" s="17">
        <f t="shared" si="559"/>
        <v>2.7016245878332958E-6</v>
      </c>
      <c r="BI511" s="17">
        <f t="shared" si="560"/>
        <v>2.1333376032942877E-6</v>
      </c>
      <c r="BJ511" s="18">
        <f t="shared" si="561"/>
        <v>0.82811891459063447</v>
      </c>
      <c r="BK511" s="18">
        <f t="shared" si="562"/>
        <v>8.021510952361384E-2</v>
      </c>
      <c r="BL511" s="18">
        <f t="shared" si="563"/>
        <v>1.697742033864192E-2</v>
      </c>
      <c r="BM511" s="18">
        <f t="shared" si="564"/>
        <v>0.71568886711283031</v>
      </c>
      <c r="BN511" s="18">
        <f t="shared" si="565"/>
        <v>0.17895832079256113</v>
      </c>
    </row>
    <row r="512" spans="1:66" x14ac:dyDescent="0.25">
      <c r="A512" t="s">
        <v>145</v>
      </c>
      <c r="B512" t="s">
        <v>146</v>
      </c>
      <c r="C512" t="s">
        <v>433</v>
      </c>
      <c r="D512" t="s">
        <v>496</v>
      </c>
      <c r="E512" s="14">
        <f>VLOOKUP(A512,home!$A$2:$E$405,3,FALSE)</f>
        <v>1.4345794392523401</v>
      </c>
      <c r="F512" s="14">
        <f>VLOOKUP(B512,home!$B$2:$E$405,3,FALSE)</f>
        <v>1.48</v>
      </c>
      <c r="G512" s="14">
        <f>VLOOKUP(C512,away!$B$2:$E$405,4,FALSE)</f>
        <v>0.7</v>
      </c>
      <c r="H512" s="14">
        <f>VLOOKUP(A512,away!$A$2:$E$405,3,FALSE)</f>
        <v>1.2757009345794399</v>
      </c>
      <c r="I512" s="14">
        <f>VLOOKUP(C512,away!$B$2:$E$405,3,FALSE)</f>
        <v>0.61</v>
      </c>
      <c r="J512" s="14">
        <f>VLOOKUP(B512,home!$B$2:$E$405,4,FALSE)</f>
        <v>1.37</v>
      </c>
      <c r="K512" s="16">
        <f t="shared" si="566"/>
        <v>1.4862242990654242</v>
      </c>
      <c r="L512" s="16">
        <f t="shared" si="567"/>
        <v>1.066103271028038</v>
      </c>
      <c r="M512" s="17">
        <f t="shared" si="512"/>
        <v>7.7900136793452743E-2</v>
      </c>
      <c r="N512" s="17">
        <f t="shared" si="513"/>
        <v>0.11577707620294997</v>
      </c>
      <c r="O512" s="17">
        <f t="shared" si="514"/>
        <v>8.3049590649031585E-2</v>
      </c>
      <c r="P512" s="17">
        <f t="shared" si="515"/>
        <v>0.12343031965002738</v>
      </c>
      <c r="Q512" s="17">
        <f t="shared" si="516"/>
        <v>8.6035351963786769E-2</v>
      </c>
      <c r="R512" s="17">
        <f t="shared" si="517"/>
        <v>4.4269720124236064E-2</v>
      </c>
      <c r="S512" s="17">
        <f t="shared" si="518"/>
        <v>4.8892866033414951E-2</v>
      </c>
      <c r="T512" s="17">
        <f t="shared" si="519"/>
        <v>9.1722570152641611E-2</v>
      </c>
      <c r="U512" s="17">
        <f t="shared" si="520"/>
        <v>6.5794733761465246E-2</v>
      </c>
      <c r="V512" s="17">
        <f t="shared" si="521"/>
        <v>8.6076900382678814E-3</v>
      </c>
      <c r="W512" s="17">
        <f t="shared" si="522"/>
        <v>4.2622610222408694E-2</v>
      </c>
      <c r="X512" s="17">
        <f t="shared" si="523"/>
        <v>4.5440104177862997E-2</v>
      </c>
      <c r="Y512" s="17">
        <f t="shared" si="524"/>
        <v>2.4221921849937277E-2</v>
      </c>
      <c r="Z512" s="17">
        <f t="shared" si="525"/>
        <v>1.5732031143981279E-2</v>
      </c>
      <c r="AA512" s="17">
        <f t="shared" si="526"/>
        <v>2.3381326959839004E-2</v>
      </c>
      <c r="AB512" s="17">
        <f t="shared" si="527"/>
        <v>1.7374948136053114E-2</v>
      </c>
      <c r="AC512" s="17">
        <f t="shared" si="528"/>
        <v>8.5241340436344453E-4</v>
      </c>
      <c r="AD512" s="17">
        <f t="shared" si="529"/>
        <v>1.5836689750534542E-2</v>
      </c>
      <c r="AE512" s="17">
        <f t="shared" si="530"/>
        <v>1.6883546745301077E-2</v>
      </c>
      <c r="AF512" s="17">
        <f t="shared" si="531"/>
        <v>8.9998022058601322E-3</v>
      </c>
      <c r="AG512" s="17">
        <f t="shared" si="532"/>
        <v>3.1982395234242803E-3</v>
      </c>
      <c r="AH512" s="17">
        <f t="shared" si="533"/>
        <v>4.1929924656283514E-3</v>
      </c>
      <c r="AI512" s="17">
        <f t="shared" si="534"/>
        <v>6.2317272882151022E-3</v>
      </c>
      <c r="AJ512" s="17">
        <f t="shared" si="535"/>
        <v>4.6308722604471841E-3</v>
      </c>
      <c r="AK512" s="17">
        <f t="shared" si="536"/>
        <v>2.2941716264482112E-3</v>
      </c>
      <c r="AL512" s="17">
        <f t="shared" si="537"/>
        <v>5.4024890484346766E-5</v>
      </c>
      <c r="AM512" s="17">
        <f t="shared" si="538"/>
        <v>4.7073746248009517E-3</v>
      </c>
      <c r="AN512" s="17">
        <f t="shared" si="539"/>
        <v>5.0185474854546781E-3</v>
      </c>
      <c r="AO512" s="17">
        <f t="shared" si="540"/>
        <v>2.6751449450263835E-3</v>
      </c>
      <c r="AP512" s="17">
        <f t="shared" si="541"/>
        <v>9.5066025878891638E-4</v>
      </c>
      <c r="AQ512" s="17">
        <f t="shared" si="542"/>
        <v>2.5337550288280622E-4</v>
      </c>
      <c r="AR512" s="17">
        <f t="shared" si="543"/>
        <v>8.940325966004611E-4</v>
      </c>
      <c r="AS512" s="17">
        <f t="shared" si="544"/>
        <v>1.3287329692241617E-3</v>
      </c>
      <c r="AT512" s="17">
        <f t="shared" si="545"/>
        <v>9.8739761291514972E-4</v>
      </c>
      <c r="AU512" s="17">
        <f t="shared" si="546"/>
        <v>4.891647750512306E-4</v>
      </c>
      <c r="AV512" s="17">
        <f t="shared" si="547"/>
        <v>1.8175214373200284E-4</v>
      </c>
      <c r="AW512" s="17">
        <f t="shared" si="548"/>
        <v>2.3777983853657153E-6</v>
      </c>
      <c r="AX512" s="17">
        <f t="shared" si="549"/>
        <v>1.1660357586971949E-3</v>
      </c>
      <c r="AY512" s="17">
        <f t="shared" si="550"/>
        <v>1.2431145364827396E-3</v>
      </c>
      <c r="AZ512" s="17">
        <f t="shared" si="551"/>
        <v>6.6264423680337595E-4</v>
      </c>
      <c r="BA512" s="17">
        <f t="shared" si="552"/>
        <v>2.3548239612798569E-4</v>
      </c>
      <c r="BB512" s="17">
        <f t="shared" si="553"/>
        <v>6.276213819539143E-5</v>
      </c>
      <c r="BC512" s="17">
        <f t="shared" si="554"/>
        <v>1.3382184165364116E-5</v>
      </c>
      <c r="BD512" s="17">
        <f t="shared" si="555"/>
        <v>1.5885517927357356E-4</v>
      </c>
      <c r="BE512" s="17">
        <f t="shared" si="556"/>
        <v>2.3609442746877921E-4</v>
      </c>
      <c r="BF512" s="17">
        <f t="shared" si="557"/>
        <v>1.7544463748901952E-4</v>
      </c>
      <c r="BG512" s="17">
        <f t="shared" si="558"/>
        <v>8.6916694458968514E-5</v>
      </c>
      <c r="BH512" s="17">
        <f t="shared" si="559"/>
        <v>3.2294425824841038E-5</v>
      </c>
      <c r="BI512" s="17">
        <f t="shared" si="560"/>
        <v>9.599352077048931E-6</v>
      </c>
      <c r="BJ512" s="18">
        <f t="shared" si="561"/>
        <v>0.46772643686213311</v>
      </c>
      <c r="BK512" s="18">
        <f t="shared" si="562"/>
        <v>0.2609805653464935</v>
      </c>
      <c r="BL512" s="18">
        <f t="shared" si="563"/>
        <v>0.25580036808547918</v>
      </c>
      <c r="BM512" s="18">
        <f t="shared" si="564"/>
        <v>0.46853646931650522</v>
      </c>
      <c r="BN512" s="18">
        <f t="shared" si="565"/>
        <v>0.53046219538348449</v>
      </c>
    </row>
    <row r="513" spans="1:66" x14ac:dyDescent="0.25">
      <c r="A513" t="s">
        <v>145</v>
      </c>
      <c r="B513" t="s">
        <v>419</v>
      </c>
      <c r="C513" t="s">
        <v>355</v>
      </c>
      <c r="D513" t="s">
        <v>496</v>
      </c>
      <c r="E513" s="14">
        <f>VLOOKUP(A513,home!$A$2:$E$405,3,FALSE)</f>
        <v>1.4345794392523401</v>
      </c>
      <c r="F513" s="14">
        <f>VLOOKUP(B513,home!$B$2:$E$405,3,FALSE)</f>
        <v>1.29</v>
      </c>
      <c r="G513" s="14">
        <f>VLOOKUP(C513,away!$B$2:$E$405,4,FALSE)</f>
        <v>2.1800000000000002</v>
      </c>
      <c r="H513" s="14">
        <f>VLOOKUP(A513,away!$A$2:$E$405,3,FALSE)</f>
        <v>1.2757009345794399</v>
      </c>
      <c r="I513" s="14">
        <f>VLOOKUP(C513,away!$B$2:$E$405,3,FALSE)</f>
        <v>0.78</v>
      </c>
      <c r="J513" s="14">
        <f>VLOOKUP(B513,home!$B$2:$E$405,4,FALSE)</f>
        <v>0.34</v>
      </c>
      <c r="K513" s="16">
        <f t="shared" si="566"/>
        <v>4.0343242990654309</v>
      </c>
      <c r="L513" s="16">
        <f t="shared" si="567"/>
        <v>0.33831588785046746</v>
      </c>
      <c r="M513" s="17">
        <f t="shared" si="512"/>
        <v>1.2617882982694744E-2</v>
      </c>
      <c r="N513" s="17">
        <f t="shared" si="513"/>
        <v>5.0904631919849612E-2</v>
      </c>
      <c r="O513" s="17">
        <f t="shared" si="514"/>
        <v>4.2688302840836762E-3</v>
      </c>
      <c r="P513" s="17">
        <f t="shared" si="515"/>
        <v>1.7221845743665164E-2</v>
      </c>
      <c r="Q513" s="17">
        <f t="shared" si="516"/>
        <v>0.10268289674461552</v>
      </c>
      <c r="R513" s="17">
        <f t="shared" si="517"/>
        <v>7.2210655382136597E-4</v>
      </c>
      <c r="S513" s="17">
        <f t="shared" si="518"/>
        <v>5.8764210134411967E-3</v>
      </c>
      <c r="T513" s="17">
        <f t="shared" si="519"/>
        <v>3.4739255379212471E-2</v>
      </c>
      <c r="U513" s="17">
        <f t="shared" si="520"/>
        <v>2.9132120165959365E-3</v>
      </c>
      <c r="V513" s="17">
        <f t="shared" si="521"/>
        <v>8.9117622766139075E-4</v>
      </c>
      <c r="W513" s="17">
        <f t="shared" si="522"/>
        <v>0.13808536847840969</v>
      </c>
      <c r="X513" s="17">
        <f t="shared" si="523"/>
        <v>4.6716474035932119E-2</v>
      </c>
      <c r="Y513" s="17">
        <f t="shared" si="524"/>
        <v>7.9024626953548421E-3</v>
      </c>
      <c r="Z513" s="17">
        <f t="shared" si="525"/>
        <v>8.1433373292905624E-5</v>
      </c>
      <c r="AA513" s="17">
        <f t="shared" si="526"/>
        <v>3.2852863663043513E-4</v>
      </c>
      <c r="AB513" s="17">
        <f t="shared" si="527"/>
        <v>6.6269553084850094E-4</v>
      </c>
      <c r="AC513" s="17">
        <f t="shared" si="528"/>
        <v>7.6021565702894924E-5</v>
      </c>
      <c r="AD513" s="17">
        <f t="shared" si="529"/>
        <v>0.13927028934946298</v>
      </c>
      <c r="AE513" s="17">
        <f t="shared" si="530"/>
        <v>4.7117351592455059E-2</v>
      </c>
      <c r="AF513" s="17">
        <f t="shared" si="531"/>
        <v>7.9702743185820334E-3</v>
      </c>
      <c r="AG513" s="17">
        <f t="shared" si="532"/>
        <v>8.988234775009538E-4</v>
      </c>
      <c r="AH513" s="17">
        <f t="shared" si="533"/>
        <v>6.8875509965619755E-6</v>
      </c>
      <c r="AI513" s="17">
        <f t="shared" si="534"/>
        <v>2.7786614346482304E-5</v>
      </c>
      <c r="AJ513" s="17">
        <f t="shared" si="535"/>
        <v>5.6050106723386835E-5</v>
      </c>
      <c r="AK513" s="17">
        <f t="shared" si="536"/>
        <v>7.5374769173123401E-5</v>
      </c>
      <c r="AL513" s="17">
        <f t="shared" si="537"/>
        <v>4.1504004420480257E-6</v>
      </c>
      <c r="AM513" s="17">
        <f t="shared" si="538"/>
        <v>0.11237230249208238</v>
      </c>
      <c r="AN513" s="17">
        <f t="shared" si="539"/>
        <v>3.8017335287410144E-2</v>
      </c>
      <c r="AO513" s="17">
        <f t="shared" si="540"/>
        <v>6.4309342707345339E-3</v>
      </c>
      <c r="AP513" s="17">
        <f t="shared" si="541"/>
        <v>7.2522907917051767E-4</v>
      </c>
      <c r="AQ513" s="17">
        <f t="shared" si="542"/>
        <v>6.133912995363763E-5</v>
      </c>
      <c r="AR513" s="17">
        <f t="shared" si="543"/>
        <v>4.6603358610344748E-7</v>
      </c>
      <c r="AS513" s="17">
        <f t="shared" si="544"/>
        <v>1.8801306205977403E-6</v>
      </c>
      <c r="AT513" s="17">
        <f t="shared" si="545"/>
        <v>3.7925283240472161E-6</v>
      </c>
      <c r="AU513" s="17">
        <f t="shared" si="546"/>
        <v>5.1000963908658594E-6</v>
      </c>
      <c r="AV513" s="17">
        <f t="shared" si="547"/>
        <v>5.1438606993115106E-6</v>
      </c>
      <c r="AW513" s="17">
        <f t="shared" si="548"/>
        <v>1.5735505509086078E-7</v>
      </c>
      <c r="AX513" s="17">
        <f t="shared" si="549"/>
        <v>7.5557718414289821E-2</v>
      </c>
      <c r="AY513" s="17">
        <f t="shared" si="550"/>
        <v>2.5562376589286069E-2</v>
      </c>
      <c r="AZ513" s="17">
        <f t="shared" si="551"/>
        <v>4.3240790656861594E-3</v>
      </c>
      <c r="BA513" s="17">
        <f t="shared" si="552"/>
        <v>4.8763488274774445E-4</v>
      </c>
      <c r="BB513" s="17">
        <f t="shared" si="553"/>
        <v>4.1243657075915425E-5</v>
      </c>
      <c r="BC513" s="17">
        <f t="shared" si="554"/>
        <v>2.7906768923677095E-6</v>
      </c>
      <c r="BD513" s="17">
        <f t="shared" si="555"/>
        <v>2.6277761075120843E-8</v>
      </c>
      <c r="BE513" s="17">
        <f t="shared" si="556"/>
        <v>1.0601301003039577E-7</v>
      </c>
      <c r="BF513" s="17">
        <f t="shared" si="557"/>
        <v>2.1384543119134646E-7</v>
      </c>
      <c r="BG513" s="17">
        <f t="shared" si="558"/>
        <v>2.875739397664579E-7</v>
      </c>
      <c r="BH513" s="17">
        <f t="shared" si="559"/>
        <v>2.9004163324444991E-7</v>
      </c>
      <c r="BI513" s="17">
        <f t="shared" si="560"/>
        <v>2.3402440174774163E-7</v>
      </c>
      <c r="BJ513" s="18">
        <f t="shared" si="561"/>
        <v>0.83987081153670429</v>
      </c>
      <c r="BK513" s="18">
        <f t="shared" si="562"/>
        <v>6.224987452289351E-2</v>
      </c>
      <c r="BL513" s="18">
        <f t="shared" si="563"/>
        <v>9.079012489017449E-3</v>
      </c>
      <c r="BM513" s="18">
        <f t="shared" si="564"/>
        <v>0.69730071845894726</v>
      </c>
      <c r="BN513" s="18">
        <f t="shared" si="565"/>
        <v>0.18841819422873007</v>
      </c>
    </row>
    <row r="514" spans="1:66" x14ac:dyDescent="0.25">
      <c r="A514" t="s">
        <v>145</v>
      </c>
      <c r="B514" t="s">
        <v>423</v>
      </c>
      <c r="C514" t="s">
        <v>347</v>
      </c>
      <c r="D514" t="s">
        <v>496</v>
      </c>
      <c r="E514" s="14">
        <f>VLOOKUP(A514,home!$A$2:$E$405,3,FALSE)</f>
        <v>1.4345794392523401</v>
      </c>
      <c r="F514" s="14">
        <f>VLOOKUP(B514,home!$B$2:$E$405,3,FALSE)</f>
        <v>0.93</v>
      </c>
      <c r="G514" s="14">
        <f>VLOOKUP(C514,away!$B$2:$E$405,4,FALSE)</f>
        <v>1.08</v>
      </c>
      <c r="H514" s="14">
        <f>VLOOKUP(A514,away!$A$2:$E$405,3,FALSE)</f>
        <v>1.2757009345794399</v>
      </c>
      <c r="I514" s="14">
        <f>VLOOKUP(C514,away!$B$2:$E$405,3,FALSE)</f>
        <v>1.08</v>
      </c>
      <c r="J514" s="14">
        <f>VLOOKUP(B514,home!$B$2:$E$405,4,FALSE)</f>
        <v>0.7</v>
      </c>
      <c r="K514" s="16">
        <f t="shared" si="566"/>
        <v>1.4408915887850504</v>
      </c>
      <c r="L514" s="16">
        <f t="shared" si="567"/>
        <v>0.96442990654205651</v>
      </c>
      <c r="M514" s="17">
        <f t="shared" si="512"/>
        <v>9.0236480339133632E-2</v>
      </c>
      <c r="N514" s="17">
        <f t="shared" si="513"/>
        <v>0.13002098552222524</v>
      </c>
      <c r="O514" s="17">
        <f t="shared" si="514"/>
        <v>8.7026760300154771E-2</v>
      </c>
      <c r="P514" s="17">
        <f t="shared" si="515"/>
        <v>0.12539612691570576</v>
      </c>
      <c r="Q514" s="17">
        <f t="shared" si="516"/>
        <v>9.3673072202258595E-2</v>
      </c>
      <c r="R514" s="17">
        <f t="shared" si="517"/>
        <v>4.1965605151468105E-2</v>
      </c>
      <c r="S514" s="17">
        <f t="shared" si="518"/>
        <v>4.3563835231504873E-2</v>
      </c>
      <c r="T514" s="17">
        <f t="shared" si="519"/>
        <v>9.0341112269531565E-2</v>
      </c>
      <c r="U514" s="17">
        <f t="shared" si="520"/>
        <v>6.0467887481024975E-2</v>
      </c>
      <c r="V514" s="17">
        <f t="shared" si="521"/>
        <v>6.7264446474347879E-3</v>
      </c>
      <c r="W514" s="17">
        <f t="shared" si="522"/>
        <v>4.4990913943963047E-2</v>
      </c>
      <c r="X514" s="17">
        <f t="shared" si="523"/>
        <v>4.339058293021799E-2</v>
      </c>
      <c r="Y514" s="17">
        <f t="shared" si="524"/>
        <v>2.0923587920097738E-2</v>
      </c>
      <c r="Z514" s="17">
        <f t="shared" si="525"/>
        <v>1.3490961551403741E-2</v>
      </c>
      <c r="AA514" s="17">
        <f t="shared" si="526"/>
        <v>1.9439013024040167E-2</v>
      </c>
      <c r="AB514" s="17">
        <f t="shared" si="527"/>
        <v>1.4004755180311265E-2</v>
      </c>
      <c r="AC514" s="17">
        <f t="shared" si="528"/>
        <v>5.8420808824436127E-4</v>
      </c>
      <c r="AD514" s="17">
        <f t="shared" si="529"/>
        <v>1.6206757368402096E-2</v>
      </c>
      <c r="AE514" s="17">
        <f t="shared" si="530"/>
        <v>1.5630281494157822E-2</v>
      </c>
      <c r="AF514" s="17">
        <f t="shared" si="531"/>
        <v>7.5371554603183297E-3</v>
      </c>
      <c r="AG514" s="17">
        <f t="shared" si="532"/>
        <v>2.4230193787292526E-3</v>
      </c>
      <c r="AH514" s="17">
        <f t="shared" si="533"/>
        <v>3.2527716970456974E-3</v>
      </c>
      <c r="AI514" s="17">
        <f t="shared" si="534"/>
        <v>4.6868913785112201E-3</v>
      </c>
      <c r="AJ514" s="17">
        <f t="shared" si="535"/>
        <v>3.3766511824229934E-3</v>
      </c>
      <c r="AK514" s="17">
        <f t="shared" si="536"/>
        <v>1.6217960956714623E-3</v>
      </c>
      <c r="AL514" s="17">
        <f t="shared" si="537"/>
        <v>3.2473532346718369E-5</v>
      </c>
      <c r="AM514" s="17">
        <f t="shared" si="538"/>
        <v>4.670436074722146E-3</v>
      </c>
      <c r="AN514" s="17">
        <f t="shared" si="539"/>
        <v>4.5043082270549289E-3</v>
      </c>
      <c r="AO514" s="17">
        <f t="shared" si="540"/>
        <v>2.1720447812276001E-3</v>
      </c>
      <c r="AP514" s="17">
        <f t="shared" si="541"/>
        <v>6.9826164845483197E-4</v>
      </c>
      <c r="AQ514" s="17">
        <f t="shared" si="542"/>
        <v>1.68356104090299E-4</v>
      </c>
      <c r="AR514" s="17">
        <f t="shared" si="543"/>
        <v>6.2741406075688582E-4</v>
      </c>
      <c r="AS514" s="17">
        <f t="shared" si="544"/>
        <v>9.0403564283006942E-4</v>
      </c>
      <c r="AT514" s="17">
        <f t="shared" si="545"/>
        <v>6.513086768578666E-4</v>
      </c>
      <c r="AU514" s="17">
        <f t="shared" si="546"/>
        <v>3.1282173139574016E-4</v>
      </c>
      <c r="AV514" s="17">
        <f t="shared" si="547"/>
        <v>1.1268555038932458E-4</v>
      </c>
      <c r="AW514" s="17">
        <f t="shared" si="548"/>
        <v>1.2535134743997279E-6</v>
      </c>
      <c r="AX514" s="17">
        <f t="shared" si="549"/>
        <v>1.121598676004233E-3</v>
      </c>
      <c r="AY514" s="17">
        <f t="shared" si="550"/>
        <v>1.0817033062764567E-3</v>
      </c>
      <c r="AZ514" s="17">
        <f t="shared" si="551"/>
        <v>5.216135092892182E-4</v>
      </c>
      <c r="BA514" s="17">
        <f t="shared" si="552"/>
        <v>1.6768655600495828E-4</v>
      </c>
      <c r="BB514" s="17">
        <f t="shared" si="553"/>
        <v>4.0430482384055312E-5</v>
      </c>
      <c r="BC514" s="17">
        <f t="shared" si="554"/>
        <v>7.798473269420946E-6</v>
      </c>
      <c r="BD514" s="17">
        <f t="shared" si="555"/>
        <v>1.0084948066315589E-4</v>
      </c>
      <c r="BE514" s="17">
        <f t="shared" si="556"/>
        <v>1.4531316842088192E-4</v>
      </c>
      <c r="BF514" s="17">
        <f t="shared" si="557"/>
        <v>1.0469026105867709E-4</v>
      </c>
      <c r="BG514" s="17">
        <f t="shared" si="558"/>
        <v>5.0282438862386316E-5</v>
      </c>
      <c r="BH514" s="17">
        <f t="shared" si="559"/>
        <v>1.8112885805102746E-5</v>
      </c>
      <c r="BI514" s="17">
        <f t="shared" si="560"/>
        <v>5.2197409610393388E-6</v>
      </c>
      <c r="BJ514" s="18">
        <f t="shared" si="561"/>
        <v>0.48029170632867979</v>
      </c>
      <c r="BK514" s="18">
        <f t="shared" si="562"/>
        <v>0.26762127206064656</v>
      </c>
      <c r="BL514" s="18">
        <f t="shared" si="563"/>
        <v>0.23887486512865175</v>
      </c>
      <c r="BM514" s="18">
        <f t="shared" si="564"/>
        <v>0.43087932484563379</v>
      </c>
      <c r="BN514" s="18">
        <f t="shared" si="565"/>
        <v>0.56831903043094611</v>
      </c>
    </row>
    <row r="515" spans="1:66" x14ac:dyDescent="0.25">
      <c r="A515" t="s">
        <v>145</v>
      </c>
      <c r="B515" t="s">
        <v>425</v>
      </c>
      <c r="C515" t="s">
        <v>357</v>
      </c>
      <c r="D515" t="s">
        <v>496</v>
      </c>
      <c r="E515" s="14">
        <f>VLOOKUP(A515,home!$A$2:$E$405,3,FALSE)</f>
        <v>1.4345794392523401</v>
      </c>
      <c r="F515" s="14">
        <f>VLOOKUP(B515,home!$B$2:$E$405,3,FALSE)</f>
        <v>1.47</v>
      </c>
      <c r="G515" s="14">
        <f>VLOOKUP(C515,away!$B$2:$E$405,4,FALSE)</f>
        <v>0.51</v>
      </c>
      <c r="H515" s="14">
        <f>VLOOKUP(A515,away!$A$2:$E$405,3,FALSE)</f>
        <v>1.2757009345794399</v>
      </c>
      <c r="I515" s="14">
        <f>VLOOKUP(C515,away!$B$2:$E$405,3,FALSE)</f>
        <v>0.95</v>
      </c>
      <c r="J515" s="14">
        <f>VLOOKUP(B515,home!$B$2:$E$405,4,FALSE)</f>
        <v>0.61</v>
      </c>
      <c r="K515" s="16">
        <f t="shared" si="566"/>
        <v>1.0755042056074793</v>
      </c>
      <c r="L515" s="16">
        <f t="shared" si="567"/>
        <v>0.73926869158878539</v>
      </c>
      <c r="M515" s="17">
        <f t="shared" si="512"/>
        <v>0.16287489353530288</v>
      </c>
      <c r="N515" s="17">
        <f t="shared" si="513"/>
        <v>0.1751726329850887</v>
      </c>
      <c r="O515" s="17">
        <f t="shared" si="514"/>
        <v>0.12040830943650607</v>
      </c>
      <c r="P515" s="17">
        <f t="shared" si="515"/>
        <v>0.12949964318904902</v>
      </c>
      <c r="Q515" s="17">
        <f t="shared" si="516"/>
        <v>9.4199451741399154E-2</v>
      </c>
      <c r="R515" s="17">
        <f t="shared" si="517"/>
        <v>4.450704668677171E-2</v>
      </c>
      <c r="S515" s="17">
        <f t="shared" si="518"/>
        <v>2.5740857326264497E-2</v>
      </c>
      <c r="T515" s="17">
        <f t="shared" si="519"/>
        <v>6.9638705437245083E-2</v>
      </c>
      <c r="U515" s="17">
        <f t="shared" si="520"/>
        <v>4.7867515890791405E-2</v>
      </c>
      <c r="V515" s="17">
        <f t="shared" si="521"/>
        <v>2.274023377204989E-3</v>
      </c>
      <c r="W515" s="17">
        <f t="shared" si="522"/>
        <v>3.3770635504597864E-2</v>
      </c>
      <c r="X515" s="17">
        <f t="shared" si="523"/>
        <v>2.4965573523605841E-2</v>
      </c>
      <c r="Y515" s="17">
        <f t="shared" si="524"/>
        <v>9.2281334367798531E-3</v>
      </c>
      <c r="Z515" s="17">
        <f t="shared" si="525"/>
        <v>1.0967555390203575E-2</v>
      </c>
      <c r="AA515" s="17">
        <f t="shared" si="526"/>
        <v>1.1795651947396922E-2</v>
      </c>
      <c r="AB515" s="17">
        <f t="shared" si="527"/>
        <v>6.3431366386537211E-3</v>
      </c>
      <c r="AC515" s="17">
        <f t="shared" si="528"/>
        <v>1.1300284284137266E-4</v>
      </c>
      <c r="AD515" s="17">
        <f t="shared" si="529"/>
        <v>9.0801151278080642E-3</v>
      </c>
      <c r="AE515" s="17">
        <f t="shared" si="530"/>
        <v>6.712644830010204E-3</v>
      </c>
      <c r="AF515" s="17">
        <f t="shared" si="531"/>
        <v>2.4812240802909334E-3</v>
      </c>
      <c r="AG515" s="17">
        <f t="shared" si="532"/>
        <v>6.1143042645842222E-4</v>
      </c>
      <c r="AH515" s="17">
        <f t="shared" si="533"/>
        <v>2.0269925808108309E-3</v>
      </c>
      <c r="AI515" s="17">
        <f t="shared" si="534"/>
        <v>2.1800390453972068E-3</v>
      </c>
      <c r="AJ515" s="17">
        <f t="shared" si="535"/>
        <v>1.1723205808566051E-3</v>
      </c>
      <c r="AK515" s="17">
        <f t="shared" si="536"/>
        <v>4.2027857167716058E-4</v>
      </c>
      <c r="AL515" s="17">
        <f t="shared" si="537"/>
        <v>3.5938817848888641E-6</v>
      </c>
      <c r="AM515" s="17">
        <f t="shared" si="538"/>
        <v>1.9531404014715339E-3</v>
      </c>
      <c r="AN515" s="17">
        <f t="shared" si="539"/>
        <v>1.4438955490850556E-3</v>
      </c>
      <c r="AO515" s="17">
        <f t="shared" si="540"/>
        <v>5.3371338668148978E-4</v>
      </c>
      <c r="AP515" s="17">
        <f t="shared" si="541"/>
        <v>1.3151919901848154E-4</v>
      </c>
      <c r="AQ515" s="17">
        <f t="shared" si="542"/>
        <v>2.4307006544299468E-5</v>
      </c>
      <c r="AR515" s="17">
        <f t="shared" si="543"/>
        <v>2.996984306152398E-4</v>
      </c>
      <c r="AS515" s="17">
        <f t="shared" si="544"/>
        <v>3.2232692254065173E-4</v>
      </c>
      <c r="AT515" s="17">
        <f t="shared" si="545"/>
        <v>1.7333198038649354E-4</v>
      </c>
      <c r="AU515" s="17">
        <f t="shared" si="546"/>
        <v>6.2139757957315641E-5</v>
      </c>
      <c r="AV515" s="17">
        <f t="shared" si="547"/>
        <v>1.6707892754630948E-5</v>
      </c>
      <c r="AW515" s="17">
        <f t="shared" si="548"/>
        <v>7.937353338858721E-8</v>
      </c>
      <c r="AX515" s="17">
        <f t="shared" si="549"/>
        <v>3.501017859874191E-4</v>
      </c>
      <c r="AY515" s="17">
        <f t="shared" si="550"/>
        <v>2.5881928924981624E-4</v>
      </c>
      <c r="AZ515" s="17">
        <f t="shared" si="551"/>
        <v>9.5668498660825488E-5</v>
      </c>
      <c r="BA515" s="17">
        <f t="shared" si="552"/>
        <v>2.3574908610417321E-5</v>
      </c>
      <c r="BB515" s="17">
        <f t="shared" si="553"/>
        <v>4.357047960687099E-6</v>
      </c>
      <c r="BC515" s="17">
        <f t="shared" si="554"/>
        <v>6.4420582901734774E-7</v>
      </c>
      <c r="BD515" s="17">
        <f t="shared" si="555"/>
        <v>3.6926277778690104E-5</v>
      </c>
      <c r="BE515" s="17">
        <f t="shared" si="556"/>
        <v>3.9714367048411216E-5</v>
      </c>
      <c r="BF515" s="17">
        <f t="shared" si="557"/>
        <v>2.1356484391802677E-5</v>
      </c>
      <c r="BG515" s="17">
        <f t="shared" si="558"/>
        <v>7.6563295934580889E-6</v>
      </c>
      <c r="BH515" s="17">
        <f t="shared" si="559"/>
        <v>2.0586036693202942E-6</v>
      </c>
      <c r="BI515" s="17">
        <f t="shared" si="560"/>
        <v>4.4280738080659306E-7</v>
      </c>
      <c r="BJ515" s="18">
        <f t="shared" si="561"/>
        <v>0.43068028837238331</v>
      </c>
      <c r="BK515" s="18">
        <f t="shared" si="562"/>
        <v>0.32076483344169748</v>
      </c>
      <c r="BL515" s="18">
        <f t="shared" si="563"/>
        <v>0.23770365123297849</v>
      </c>
      <c r="BM515" s="18">
        <f t="shared" si="564"/>
        <v>0.27319561094742878</v>
      </c>
      <c r="BN515" s="18">
        <f t="shared" si="565"/>
        <v>0.72666197757411755</v>
      </c>
    </row>
    <row r="516" spans="1:66" x14ac:dyDescent="0.25">
      <c r="A516" t="s">
        <v>145</v>
      </c>
      <c r="B516" t="s">
        <v>432</v>
      </c>
      <c r="C516" t="s">
        <v>360</v>
      </c>
      <c r="D516" t="s">
        <v>496</v>
      </c>
      <c r="E516" s="14">
        <f>VLOOKUP(A516,home!$A$2:$E$405,3,FALSE)</f>
        <v>1.4345794392523401</v>
      </c>
      <c r="F516" s="14">
        <f>VLOOKUP(B516,home!$B$2:$E$405,3,FALSE)</f>
        <v>1.66</v>
      </c>
      <c r="G516" s="14">
        <f>VLOOKUP(C516,away!$B$2:$E$405,4,FALSE)</f>
        <v>0.6</v>
      </c>
      <c r="H516" s="14">
        <f>VLOOKUP(A516,away!$A$2:$E$405,3,FALSE)</f>
        <v>1.2757009345794399</v>
      </c>
      <c r="I516" s="14">
        <f>VLOOKUP(C516,away!$B$2:$E$405,3,FALSE)</f>
        <v>1.19</v>
      </c>
      <c r="J516" s="14">
        <f>VLOOKUP(B516,home!$B$2:$E$405,4,FALSE)</f>
        <v>1.96</v>
      </c>
      <c r="K516" s="16">
        <f t="shared" si="566"/>
        <v>1.4288411214953305</v>
      </c>
      <c r="L516" s="16">
        <f t="shared" si="567"/>
        <v>2.9754448598130856</v>
      </c>
      <c r="M516" s="17">
        <f t="shared" si="512"/>
        <v>1.2224832057927369E-2</v>
      </c>
      <c r="N516" s="17">
        <f t="shared" si="513"/>
        <v>1.7467342747741015E-2</v>
      </c>
      <c r="O516" s="17">
        <f t="shared" si="514"/>
        <v>3.6374313708838216E-2</v>
      </c>
      <c r="P516" s="17">
        <f t="shared" si="515"/>
        <v>5.1973115193359377E-2</v>
      </c>
      <c r="Q516" s="17">
        <f t="shared" si="516"/>
        <v>1.2479028800612801E-2</v>
      </c>
      <c r="R516" s="17">
        <f t="shared" si="517"/>
        <v>5.4114882377095677E-2</v>
      </c>
      <c r="S516" s="17">
        <f t="shared" si="518"/>
        <v>5.5240118843812025E-2</v>
      </c>
      <c r="T516" s="17">
        <f t="shared" si="519"/>
        <v>3.7130662100242809E-2</v>
      </c>
      <c r="U516" s="17">
        <f t="shared" si="520"/>
        <v>7.732156922527729E-2</v>
      </c>
      <c r="V516" s="17">
        <f t="shared" si="521"/>
        <v>2.6094437638261962E-2</v>
      </c>
      <c r="W516" s="17">
        <f t="shared" si="522"/>
        <v>5.943516502213371E-3</v>
      </c>
      <c r="X516" s="17">
        <f t="shared" si="523"/>
        <v>1.7684605625725023E-2</v>
      </c>
      <c r="Y516" s="17">
        <f t="shared" si="524"/>
        <v>2.6309784453442557E-2</v>
      </c>
      <c r="Z516" s="17">
        <f t="shared" si="525"/>
        <v>5.367194953610635E-2</v>
      </c>
      <c r="AA516" s="17">
        <f t="shared" si="526"/>
        <v>7.668868856801099E-2</v>
      </c>
      <c r="AB516" s="17">
        <f t="shared" si="527"/>
        <v>5.4787975889761482E-2</v>
      </c>
      <c r="AC516" s="17">
        <f t="shared" si="528"/>
        <v>6.9336801870412447E-3</v>
      </c>
      <c r="AD516" s="17">
        <f t="shared" si="529"/>
        <v>2.123085196162141E-3</v>
      </c>
      <c r="AE516" s="17">
        <f t="shared" si="530"/>
        <v>6.3171229338658983E-3</v>
      </c>
      <c r="AF516" s="17">
        <f t="shared" si="531"/>
        <v>9.3981254811893247E-3</v>
      </c>
      <c r="AG516" s="17">
        <f t="shared" si="532"/>
        <v>9.3212013849610521E-3</v>
      </c>
      <c r="AH516" s="17">
        <f t="shared" si="533"/>
        <v>3.9924481590838737E-2</v>
      </c>
      <c r="AI516" s="17">
        <f t="shared" si="534"/>
        <v>5.7045741051373708E-2</v>
      </c>
      <c r="AJ516" s="17">
        <f t="shared" si="535"/>
        <v>4.0754650310188517E-2</v>
      </c>
      <c r="AK516" s="17">
        <f t="shared" si="536"/>
        <v>1.9410640085119918E-2</v>
      </c>
      <c r="AL516" s="17">
        <f t="shared" si="537"/>
        <v>1.179124448883776E-3</v>
      </c>
      <c r="AM516" s="17">
        <f t="shared" si="538"/>
        <v>6.0671028654288956E-4</v>
      </c>
      <c r="AN516" s="17">
        <f t="shared" si="539"/>
        <v>1.805233003489765E-3</v>
      </c>
      <c r="AO516" s="17">
        <f t="shared" si="540"/>
        <v>2.6856856304992801E-3</v>
      </c>
      <c r="AP516" s="17">
        <f t="shared" si="541"/>
        <v>2.6637031681143162E-3</v>
      </c>
      <c r="AQ516" s="17">
        <f t="shared" si="542"/>
        <v>1.9814254749083936E-3</v>
      </c>
      <c r="AR516" s="17">
        <f t="shared" si="543"/>
        <v>2.3758618706032651E-2</v>
      </c>
      <c r="AS516" s="17">
        <f t="shared" si="544"/>
        <v>3.3947291397107636E-2</v>
      </c>
      <c r="AT516" s="17">
        <f t="shared" si="545"/>
        <v>2.4252642955786035E-2</v>
      </c>
      <c r="AU516" s="17">
        <f t="shared" si="546"/>
        <v>1.1551057853390376E-2</v>
      </c>
      <c r="AV516" s="17">
        <f t="shared" si="547"/>
        <v>4.1261566144239403E-3</v>
      </c>
      <c r="AW516" s="17">
        <f t="shared" si="548"/>
        <v>1.392492903850548E-4</v>
      </c>
      <c r="AX516" s="17">
        <f t="shared" si="549"/>
        <v>1.4448210104111585E-4</v>
      </c>
      <c r="AY516" s="17">
        <f t="shared" si="550"/>
        <v>4.2989852487778301E-4</v>
      </c>
      <c r="AZ516" s="17">
        <f t="shared" si="551"/>
        <v>6.395696780444139E-4</v>
      </c>
      <c r="BA516" s="17">
        <f t="shared" si="552"/>
        <v>6.343347703431871E-4</v>
      </c>
      <c r="BB516" s="17">
        <f t="shared" si="553"/>
        <v>4.7185703295458752E-4</v>
      </c>
      <c r="BC516" s="17">
        <f t="shared" si="554"/>
        <v>2.8079691665427618E-4</v>
      </c>
      <c r="BD516" s="17">
        <f t="shared" si="555"/>
        <v>1.1782076650853972E-2</v>
      </c>
      <c r="BE516" s="17">
        <f t="shared" si="556"/>
        <v>1.6834715615350139E-2</v>
      </c>
      <c r="BF516" s="17">
        <f t="shared" si="557"/>
        <v>1.2027066969945923E-2</v>
      </c>
      <c r="BG516" s="17">
        <f t="shared" si="558"/>
        <v>5.7282559525456567E-3</v>
      </c>
      <c r="BH516" s="17">
        <f t="shared" si="559"/>
        <v>2.0461919148619112E-3</v>
      </c>
      <c r="BI516" s="17">
        <f t="shared" si="560"/>
        <v>5.8473663008519439E-4</v>
      </c>
      <c r="BJ516" s="18">
        <f t="shared" si="561"/>
        <v>0.15651817181362601</v>
      </c>
      <c r="BK516" s="18">
        <f t="shared" si="562"/>
        <v>0.15407520689416354</v>
      </c>
      <c r="BL516" s="18">
        <f t="shared" si="563"/>
        <v>0.60306175406688789</v>
      </c>
      <c r="BM516" s="18">
        <f t="shared" si="564"/>
        <v>0.78240291819071672</v>
      </c>
      <c r="BN516" s="18">
        <f t="shared" si="565"/>
        <v>0.18463351488557445</v>
      </c>
    </row>
    <row r="517" spans="1:66" x14ac:dyDescent="0.25">
      <c r="A517" t="s">
        <v>145</v>
      </c>
      <c r="B517" t="s">
        <v>434</v>
      </c>
      <c r="C517" t="s">
        <v>427</v>
      </c>
      <c r="D517" t="s">
        <v>496</v>
      </c>
      <c r="E517" s="14">
        <f>VLOOKUP(A517,home!$A$2:$E$405,3,FALSE)</f>
        <v>1.4345794392523401</v>
      </c>
      <c r="F517" s="14">
        <f>VLOOKUP(B517,home!$B$2:$E$405,3,FALSE)</f>
        <v>0.82</v>
      </c>
      <c r="G517" s="14">
        <f>VLOOKUP(C517,away!$B$2:$E$405,4,FALSE)</f>
        <v>0.7</v>
      </c>
      <c r="H517" s="14">
        <f>VLOOKUP(A517,away!$A$2:$E$405,3,FALSE)</f>
        <v>1.2757009345794399</v>
      </c>
      <c r="I517" s="14">
        <f>VLOOKUP(C517,away!$B$2:$E$405,3,FALSE)</f>
        <v>1.46</v>
      </c>
      <c r="J517" s="14">
        <f>VLOOKUP(B517,home!$B$2:$E$405,4,FALSE)</f>
        <v>0.64</v>
      </c>
      <c r="K517" s="16">
        <f t="shared" si="566"/>
        <v>0.82344859813084315</v>
      </c>
      <c r="L517" s="16">
        <f t="shared" si="567"/>
        <v>1.1920149532710287</v>
      </c>
      <c r="M517" s="17">
        <f t="shared" si="512"/>
        <v>0.13325861682779558</v>
      </c>
      <c r="N517" s="17">
        <f t="shared" si="513"/>
        <v>0.10973162121570344</v>
      </c>
      <c r="O517" s="17">
        <f t="shared" si="514"/>
        <v>0.15884626391094664</v>
      </c>
      <c r="P517" s="17">
        <f t="shared" si="515"/>
        <v>0.13080173333579095</v>
      </c>
      <c r="Q517" s="17">
        <f t="shared" si="516"/>
        <v>4.5179174830347835E-2</v>
      </c>
      <c r="R517" s="17">
        <f t="shared" si="517"/>
        <v>9.4673560926542305E-2</v>
      </c>
      <c r="S517" s="17">
        <f t="shared" si="518"/>
        <v>3.2097536825248463E-2</v>
      </c>
      <c r="T517" s="17">
        <f t="shared" si="519"/>
        <v>5.385425197422071E-2</v>
      </c>
      <c r="U517" s="17">
        <f t="shared" si="520"/>
        <v>7.7958811025016228E-2</v>
      </c>
      <c r="V517" s="17">
        <f t="shared" si="521"/>
        <v>3.5006395437805048E-3</v>
      </c>
      <c r="W517" s="17">
        <f t="shared" si="522"/>
        <v>1.24009093929194E-2</v>
      </c>
      <c r="X517" s="17">
        <f t="shared" si="523"/>
        <v>1.4782069430519079E-2</v>
      </c>
      <c r="Y517" s="17">
        <f t="shared" si="524"/>
        <v>8.8102239007346542E-3</v>
      </c>
      <c r="Z517" s="17">
        <f t="shared" si="525"/>
        <v>3.7617433434618062E-2</v>
      </c>
      <c r="AA517" s="17">
        <f t="shared" si="526"/>
        <v>3.0976022827016548E-2</v>
      </c>
      <c r="AB517" s="17">
        <f t="shared" si="527"/>
        <v>1.2753581286287884E-2</v>
      </c>
      <c r="AC517" s="17">
        <f t="shared" si="528"/>
        <v>2.1475615001974603E-4</v>
      </c>
      <c r="AD517" s="17">
        <f t="shared" si="529"/>
        <v>2.5528778637867711E-3</v>
      </c>
      <c r="AE517" s="17">
        <f t="shared" si="530"/>
        <v>3.0430685875084316E-3</v>
      </c>
      <c r="AF517" s="17">
        <f t="shared" si="531"/>
        <v>1.8136916300696996E-3</v>
      </c>
      <c r="AG517" s="17">
        <f t="shared" si="532"/>
        <v>7.2064918122186268E-4</v>
      </c>
      <c r="AH517" s="17">
        <f t="shared" si="533"/>
        <v>1.1210135789435574E-2</v>
      </c>
      <c r="AI517" s="17">
        <f t="shared" si="534"/>
        <v>9.2309706006671165E-3</v>
      </c>
      <c r="AJ517" s="17">
        <f t="shared" si="535"/>
        <v>3.8006149002531809E-3</v>
      </c>
      <c r="AK517" s="17">
        <f t="shared" si="536"/>
        <v>1.0432036705495589E-3</v>
      </c>
      <c r="AL517" s="17">
        <f t="shared" si="537"/>
        <v>8.4318679979709144E-6</v>
      </c>
      <c r="AM517" s="17">
        <f t="shared" si="538"/>
        <v>4.2043273962689585E-4</v>
      </c>
      <c r="AN517" s="17">
        <f t="shared" si="539"/>
        <v>5.0116211247996478E-4</v>
      </c>
      <c r="AO517" s="17">
        <f t="shared" si="540"/>
        <v>2.9869636604450773E-4</v>
      </c>
      <c r="AP517" s="17">
        <f t="shared" si="541"/>
        <v>1.1868351160425661E-4</v>
      </c>
      <c r="AQ517" s="17">
        <f t="shared" si="542"/>
        <v>3.5368130134747397E-5</v>
      </c>
      <c r="AR517" s="17">
        <f t="shared" si="543"/>
        <v>2.6725298978411863E-3</v>
      </c>
      <c r="AS517" s="17">
        <f t="shared" si="544"/>
        <v>2.20069099784009E-3</v>
      </c>
      <c r="AT517" s="17">
        <f t="shared" si="545"/>
        <v>9.0607795854529406E-4</v>
      </c>
      <c r="AU517" s="17">
        <f t="shared" si="546"/>
        <v>2.487028749204596E-4</v>
      </c>
      <c r="AV517" s="17">
        <f t="shared" si="547"/>
        <v>5.1198508426090711E-5</v>
      </c>
      <c r="AW517" s="17">
        <f t="shared" si="548"/>
        <v>2.2990027788063611E-7</v>
      </c>
      <c r="AX517" s="17">
        <f t="shared" si="549"/>
        <v>5.7700791675679494E-5</v>
      </c>
      <c r="AY517" s="17">
        <f t="shared" si="550"/>
        <v>6.8780206492986449E-5</v>
      </c>
      <c r="AZ517" s="17">
        <f t="shared" si="551"/>
        <v>4.0993517314354486E-5</v>
      </c>
      <c r="BA517" s="17">
        <f t="shared" si="552"/>
        <v>1.6288295208628451E-5</v>
      </c>
      <c r="BB517" s="17">
        <f t="shared" si="553"/>
        <v>4.8539728629944925E-6</v>
      </c>
      <c r="BC517" s="17">
        <f t="shared" si="554"/>
        <v>1.1572016470922441E-6</v>
      </c>
      <c r="BD517" s="17">
        <f t="shared" si="555"/>
        <v>5.3094926688176394E-4</v>
      </c>
      <c r="BE517" s="17">
        <f t="shared" si="556"/>
        <v>4.3720942949238744E-4</v>
      </c>
      <c r="BF517" s="17">
        <f t="shared" si="557"/>
        <v>1.8000974590254602E-4</v>
      </c>
      <c r="BG517" s="17">
        <f t="shared" si="558"/>
        <v>4.9409590971113606E-5</v>
      </c>
      <c r="BH517" s="17">
        <f t="shared" si="559"/>
        <v>1.0171564604845466E-5</v>
      </c>
      <c r="BI517" s="17">
        <f t="shared" si="560"/>
        <v>1.6751521229314612E-6</v>
      </c>
      <c r="BJ517" s="18">
        <f t="shared" si="561"/>
        <v>0.25445265485212409</v>
      </c>
      <c r="BK517" s="18">
        <f t="shared" si="562"/>
        <v>0.29995049475712621</v>
      </c>
      <c r="BL517" s="18">
        <f t="shared" si="563"/>
        <v>0.40778178992426373</v>
      </c>
      <c r="BM517" s="18">
        <f t="shared" si="564"/>
        <v>0.32724285161479022</v>
      </c>
      <c r="BN517" s="18">
        <f t="shared" si="565"/>
        <v>0.67249097104712674</v>
      </c>
    </row>
    <row r="518" spans="1:66" x14ac:dyDescent="0.25">
      <c r="A518" t="s">
        <v>145</v>
      </c>
      <c r="B518" t="s">
        <v>147</v>
      </c>
      <c r="C518" t="s">
        <v>349</v>
      </c>
      <c r="D518" t="s">
        <v>496</v>
      </c>
      <c r="E518" s="14">
        <f>VLOOKUP(A518,home!$A$2:$E$405,3,FALSE)</f>
        <v>1.4345794392523401</v>
      </c>
      <c r="F518" s="14">
        <f>VLOOKUP(B518,home!$B$2:$E$405,3,FALSE)</f>
        <v>1.01</v>
      </c>
      <c r="G518" s="14">
        <f>VLOOKUP(C518,away!$B$2:$E$405,4,FALSE)</f>
        <v>0.8</v>
      </c>
      <c r="H518" s="14">
        <f>VLOOKUP(A518,away!$A$2:$E$405,3,FALSE)</f>
        <v>1.2757009345794399</v>
      </c>
      <c r="I518" s="14">
        <f>VLOOKUP(C518,away!$B$2:$E$405,3,FALSE)</f>
        <v>0.91</v>
      </c>
      <c r="J518" s="14">
        <f>VLOOKUP(B518,home!$B$2:$E$405,4,FALSE)</f>
        <v>1.22</v>
      </c>
      <c r="K518" s="16">
        <f t="shared" si="566"/>
        <v>1.1591401869158908</v>
      </c>
      <c r="L518" s="16">
        <f t="shared" si="567"/>
        <v>1.4162831775700941</v>
      </c>
      <c r="M518" s="17">
        <f t="shared" si="512"/>
        <v>7.612158879841234E-2</v>
      </c>
      <c r="N518" s="17">
        <f t="shared" si="513"/>
        <v>8.823559266812625E-2</v>
      </c>
      <c r="O518" s="17">
        <f t="shared" si="514"/>
        <v>0.10780972566509951</v>
      </c>
      <c r="P518" s="17">
        <f t="shared" si="515"/>
        <v>0.12496658555879434</v>
      </c>
      <c r="Q518" s="17">
        <f t="shared" si="516"/>
        <v>5.1138710688983138E-2</v>
      </c>
      <c r="R518" s="17">
        <f t="shared" si="517"/>
        <v>7.6344550418963653E-2</v>
      </c>
      <c r="S518" s="17">
        <f t="shared" si="518"/>
        <v>5.1288496971535848E-2</v>
      </c>
      <c r="T518" s="17">
        <f t="shared" si="519"/>
        <v>7.2426895671430777E-2</v>
      </c>
      <c r="U518" s="17">
        <f t="shared" si="520"/>
        <v>8.8494036442647153E-2</v>
      </c>
      <c r="V518" s="17">
        <f t="shared" si="521"/>
        <v>9.3554250160794196E-3</v>
      </c>
      <c r="W518" s="17">
        <f t="shared" si="522"/>
        <v>1.9758978222221862E-2</v>
      </c>
      <c r="X518" s="17">
        <f t="shared" si="523"/>
        <v>2.7984308462106668E-2</v>
      </c>
      <c r="Y518" s="17">
        <f t="shared" si="524"/>
        <v>1.9816852655407058E-2</v>
      </c>
      <c r="Z518" s="17">
        <f t="shared" si="525"/>
        <v>3.604183415251002E-2</v>
      </c>
      <c r="AA518" s="17">
        <f t="shared" si="526"/>
        <v>4.1777538376331996E-2</v>
      </c>
      <c r="AB518" s="17">
        <f t="shared" si="527"/>
        <v>2.4213011821213638E-2</v>
      </c>
      <c r="AC518" s="17">
        <f t="shared" si="528"/>
        <v>9.5990797351759181E-4</v>
      </c>
      <c r="AD518" s="17">
        <f t="shared" si="529"/>
        <v>5.7258564274433174E-3</v>
      </c>
      <c r="AE518" s="17">
        <f t="shared" si="530"/>
        <v>8.1094341353695684E-3</v>
      </c>
      <c r="AF518" s="17">
        <f t="shared" si="531"/>
        <v>5.7426275727683017E-3</v>
      </c>
      <c r="AG518" s="17">
        <f t="shared" si="532"/>
        <v>2.7110622754539749E-3</v>
      </c>
      <c r="AH518" s="17">
        <f t="shared" si="533"/>
        <v>1.2761360849742815E-2</v>
      </c>
      <c r="AI518" s="17">
        <f t="shared" si="534"/>
        <v>1.4792206200672014E-2</v>
      </c>
      <c r="AJ518" s="17">
        <f t="shared" si="535"/>
        <v>8.5731203301726809E-3</v>
      </c>
      <c r="AK518" s="17">
        <f t="shared" si="536"/>
        <v>3.3124827673229286E-3</v>
      </c>
      <c r="AL518" s="17">
        <f t="shared" si="537"/>
        <v>6.303411360413274E-5</v>
      </c>
      <c r="AM518" s="17">
        <f t="shared" si="538"/>
        <v>1.32741405791204E-3</v>
      </c>
      <c r="AN518" s="17">
        <f t="shared" si="539"/>
        <v>1.8799941998908769E-3</v>
      </c>
      <c r="AO518" s="17">
        <f t="shared" si="540"/>
        <v>1.3313020796173992E-3</v>
      </c>
      <c r="AP518" s="17">
        <f t="shared" si="541"/>
        <v>6.2850024654206805E-4</v>
      </c>
      <c r="AQ518" s="17">
        <f t="shared" si="542"/>
        <v>2.2253358156904704E-4</v>
      </c>
      <c r="AR518" s="17">
        <f t="shared" si="543"/>
        <v>3.6147401388784708E-3</v>
      </c>
      <c r="AS518" s="17">
        <f t="shared" si="544"/>
        <v>4.1899905602319635E-3</v>
      </c>
      <c r="AT518" s="17">
        <f t="shared" si="545"/>
        <v>2.4283932205815483E-3</v>
      </c>
      <c r="AU518" s="17">
        <f t="shared" si="546"/>
        <v>9.3828272387005941E-4</v>
      </c>
      <c r="AV518" s="17">
        <f t="shared" si="547"/>
        <v>2.71900302981673E-4</v>
      </c>
      <c r="AW518" s="17">
        <f t="shared" si="548"/>
        <v>2.8744794549437319E-6</v>
      </c>
      <c r="AX518" s="17">
        <f t="shared" si="549"/>
        <v>2.564431632004902E-4</v>
      </c>
      <c r="AY518" s="17">
        <f t="shared" si="550"/>
        <v>3.6319613804371647E-4</v>
      </c>
      <c r="AZ518" s="17">
        <f t="shared" si="551"/>
        <v>2.5719429023487073E-4</v>
      </c>
      <c r="BA518" s="17">
        <f t="shared" si="552"/>
        <v>1.214199822089092E-4</v>
      </c>
      <c r="BB518" s="17">
        <f t="shared" si="553"/>
        <v>4.2991269555834578E-5</v>
      </c>
      <c r="BC518" s="17">
        <f t="shared" si="554"/>
        <v>1.2177562370861971E-5</v>
      </c>
      <c r="BD518" s="17">
        <f t="shared" si="555"/>
        <v>8.5324927499682679E-4</v>
      </c>
      <c r="BE518" s="17">
        <f t="shared" si="556"/>
        <v>9.8903552410566998E-4</v>
      </c>
      <c r="BF518" s="17">
        <f t="shared" si="557"/>
        <v>5.7321541113915123E-4</v>
      </c>
      <c r="BG518" s="17">
        <f t="shared" si="558"/>
        <v>2.214790062703017E-4</v>
      </c>
      <c r="BH518" s="17">
        <f t="shared" si="559"/>
        <v>6.4181304181525834E-5</v>
      </c>
      <c r="BI518" s="17">
        <f t="shared" si="560"/>
        <v>1.4879025785095895E-5</v>
      </c>
      <c r="BJ518" s="18">
        <f t="shared" si="561"/>
        <v>0.308093485350457</v>
      </c>
      <c r="BK518" s="18">
        <f t="shared" si="562"/>
        <v>0.2631182345699874</v>
      </c>
      <c r="BL518" s="18">
        <f t="shared" si="563"/>
        <v>0.3922373793651886</v>
      </c>
      <c r="BM518" s="18">
        <f t="shared" si="564"/>
        <v>0.47451385798117501</v>
      </c>
      <c r="BN518" s="18">
        <f t="shared" si="565"/>
        <v>0.52461675379837924</v>
      </c>
    </row>
    <row r="519" spans="1:66" x14ac:dyDescent="0.25">
      <c r="A519" t="s">
        <v>145</v>
      </c>
      <c r="B519" t="s">
        <v>148</v>
      </c>
      <c r="C519" t="s">
        <v>404</v>
      </c>
      <c r="D519" t="s">
        <v>496</v>
      </c>
      <c r="E519" s="14">
        <f>VLOOKUP(A519,home!$A$2:$E$405,3,FALSE)</f>
        <v>1.4345794392523401</v>
      </c>
      <c r="F519" s="14">
        <f>VLOOKUP(B519,home!$B$2:$E$405,3,FALSE)</f>
        <v>0.93</v>
      </c>
      <c r="G519" s="14">
        <f>VLOOKUP(C519,away!$B$2:$E$405,4,FALSE)</f>
        <v>0.5</v>
      </c>
      <c r="H519" s="14">
        <f>VLOOKUP(A519,away!$A$2:$E$405,3,FALSE)</f>
        <v>1.2757009345794399</v>
      </c>
      <c r="I519" s="14">
        <f>VLOOKUP(C519,away!$B$2:$E$405,3,FALSE)</f>
        <v>0.6</v>
      </c>
      <c r="J519" s="14">
        <f>VLOOKUP(B519,home!$B$2:$E$405,4,FALSE)</f>
        <v>0.52</v>
      </c>
      <c r="K519" s="16">
        <f t="shared" si="566"/>
        <v>0.66707943925233815</v>
      </c>
      <c r="L519" s="16">
        <f t="shared" si="567"/>
        <v>0.39801869158878528</v>
      </c>
      <c r="M519" s="17">
        <f t="shared" ref="M519:M582" si="568">_xlfn.POISSON.DIST(0,K519,FALSE) * _xlfn.POISSON.DIST(0,L519,FALSE)</f>
        <v>0.34469402799262527</v>
      </c>
      <c r="N519" s="17">
        <f t="shared" ref="N519:N582" si="569">_xlfn.POISSON.DIST(1,K519,FALSE) * _xlfn.POISSON.DIST(0,L519,FALSE)</f>
        <v>0.22993829890695022</v>
      </c>
      <c r="O519" s="17">
        <f t="shared" ref="O519:O582" si="570">_xlfn.POISSON.DIST(0,K519,FALSE) * _xlfn.POISSON.DIST(1,L519,FALSE)</f>
        <v>0.13719466602009284</v>
      </c>
      <c r="P519" s="17">
        <f t="shared" ref="P519:P582" si="571">_xlfn.POISSON.DIST(1,K519,FALSE) * _xlfn.POISSON.DIST(1,L519,FALSE)</f>
        <v>9.1519740877095343E-2</v>
      </c>
      <c r="Q519" s="17">
        <f t="shared" ref="Q519:Q582" si="572">_xlfn.POISSON.DIST(2,K519,FALSE) * _xlfn.POISSON.DIST(0,L519,FALSE)</f>
        <v>7.6693555748742426E-2</v>
      </c>
      <c r="R519" s="17">
        <f t="shared" ref="R519:R582" si="573">_xlfn.POISSON.DIST(0,K519,FALSE) * _xlfn.POISSON.DIST(2,L519,FALSE)</f>
        <v>2.7303020731138859E-2</v>
      </c>
      <c r="S519" s="17">
        <f t="shared" ref="S519:S582" si="574">_xlfn.POISSON.DIST(2,K519,FALSE) * _xlfn.POISSON.DIST(2,L519,FALSE)</f>
        <v>6.0748535585231217E-3</v>
      </c>
      <c r="T519" s="17">
        <f t="shared" ref="T519:T582" si="575">_xlfn.POISSON.DIST(2,K519,FALSE) * _xlfn.POISSON.DIST(1,L519,FALSE)</f>
        <v>3.052546871240602E-2</v>
      </c>
      <c r="U519" s="17">
        <f t="shared" ref="U519:U582" si="576">_xlfn.POISSON.DIST(1,K519,FALSE) * _xlfn.POISSON.DIST(2,L519,FALSE)</f>
        <v>1.8213283759223074E-2</v>
      </c>
      <c r="V519" s="17">
        <f t="shared" ref="V519:V582" si="577">_xlfn.POISSON.DIST(3,K519,FALSE) * _xlfn.POISSON.DIST(3,L519,FALSE)</f>
        <v>1.79214987590299E-4</v>
      </c>
      <c r="W519" s="17">
        <f t="shared" ref="W519:W582" si="578">_xlfn.POISSON.DIST(3,K519,FALSE) * _xlfn.POISSON.DIST(0,L519,FALSE)</f>
        <v>1.7053564721046344E-2</v>
      </c>
      <c r="X519" s="17">
        <f t="shared" ref="X519:X582" si="579">_xlfn.POISSON.DIST(3,K519,FALSE) * _xlfn.POISSON.DIST(1,L519,FALSE)</f>
        <v>6.7876375171955338E-3</v>
      </c>
      <c r="Y519" s="17">
        <f t="shared" ref="Y519:Y582" si="580">_xlfn.POISSON.DIST(3,K519,FALSE) * _xlfn.POISSON.DIST(2,L519,FALSE)</f>
        <v>1.3508033017865584E-3</v>
      </c>
      <c r="Z519" s="17">
        <f t="shared" ref="Z519:Z582" si="581">_xlfn.POISSON.DIST(0,K519,FALSE) * _xlfn.POISSON.DIST(3,L519,FALSE)</f>
        <v>3.6223708626097893E-3</v>
      </c>
      <c r="AA519" s="17">
        <f t="shared" ref="AA519:AA582" si="582">_xlfn.POISSON.DIST(1,K519,FALSE) * _xlfn.POISSON.DIST(3,L519,FALSE)</f>
        <v>2.416409123793747E-3</v>
      </c>
      <c r="AB519" s="17">
        <f t="shared" ref="AB519:AB582" si="583">_xlfn.POISSON.DIST(2,K519,FALSE) * _xlfn.POISSON.DIST(3,L519,FALSE)</f>
        <v>8.0596842165228308E-4</v>
      </c>
      <c r="AC519" s="17">
        <f t="shared" ref="AC519:AC582" si="584">_xlfn.POISSON.DIST(4,K519,FALSE) * _xlfn.POISSON.DIST(4,L519,FALSE)</f>
        <v>2.9739616684603058E-6</v>
      </c>
      <c r="AD519" s="17">
        <f t="shared" ref="AD519:AD582" si="585">_xlfn.POISSON.DIST(4,K519,FALSE) * _xlfn.POISSON.DIST(0,L519,FALSE)</f>
        <v>2.8440205978422623E-3</v>
      </c>
      <c r="AE519" s="17">
        <f t="shared" ref="AE519:AE582" si="586">_xlfn.POISSON.DIST(4,K519,FALSE) * _xlfn.POISSON.DIST(1,L519,FALSE)</f>
        <v>1.131973357204732E-3</v>
      </c>
      <c r="AF519" s="17">
        <f t="shared" ref="AF519:AF582" si="587">_xlfn.POISSON.DIST(4,K519,FALSE) * _xlfn.POISSON.DIST(2,L519,FALSE)</f>
        <v>2.2527327727399601E-4</v>
      </c>
      <c r="AG519" s="17">
        <f t="shared" ref="AG519:AG582" si="588">_xlfn.POISSON.DIST(4,K519,FALSE) * _xlfn.POISSON.DIST(3,L519,FALSE)</f>
        <v>2.9887658356837844E-5</v>
      </c>
      <c r="AH519" s="17">
        <f t="shared" ref="AH519:AH582" si="589">_xlfn.POISSON.DIST(0,K519,FALSE) * _xlfn.POISSON.DIST(4,L519,FALSE)</f>
        <v>3.6044282779632198E-4</v>
      </c>
      <c r="AI519" s="17">
        <f t="shared" ref="AI519:AI582" si="590">_xlfn.POISSON.DIST(1,K519,FALSE) * _xlfn.POISSON.DIST(4,L519,FALSE)</f>
        <v>2.4044399944889757E-4</v>
      </c>
      <c r="AJ519" s="17">
        <f t="shared" ref="AJ519:AJ582" si="591">_xlfn.POISSON.DIST(2,K519,FALSE) * _xlfn.POISSON.DIST(4,L519,FALSE)</f>
        <v>8.0197624161980027E-5</v>
      </c>
      <c r="AK519" s="17">
        <f t="shared" ref="AK519:AK582" si="592">_xlfn.POISSON.DIST(3,K519,FALSE) * _xlfn.POISSON.DIST(4,L519,FALSE)</f>
        <v>1.7832728718447802E-5</v>
      </c>
      <c r="AL519" s="17">
        <f t="shared" ref="AL519:AL582" si="593">_xlfn.POISSON.DIST(5,K519,FALSE) * _xlfn.POISSON.DIST(5,L519,FALSE)</f>
        <v>3.158467268620327E-8</v>
      </c>
      <c r="AM519" s="17">
        <f t="shared" ref="AM519:AM582" si="594">_xlfn.POISSON.DIST(5,K519,FALSE) * _xlfn.POISSON.DIST(0,L519,FALSE)</f>
        <v>3.7943753312614332E-4</v>
      </c>
      <c r="AN519" s="17">
        <f t="shared" ref="AN519:AN582" si="595">_xlfn.POISSON.DIST(5,K519,FALSE) * _xlfn.POISSON.DIST(1,L519,FALSE)</f>
        <v>1.5102323047454393E-4</v>
      </c>
      <c r="AO519" s="17">
        <f t="shared" ref="AO519:AO582" si="596">_xlfn.POISSON.DIST(5,K519,FALSE) * _xlfn.POISSON.DIST(2,L519,FALSE)</f>
        <v>3.0055034296494761E-5</v>
      </c>
      <c r="AP519" s="17">
        <f t="shared" ref="AP519:AP582" si="597">_xlfn.POISSON.DIST(5,K519,FALSE) * _xlfn.POISSON.DIST(3,L519,FALSE)</f>
        <v>3.9874884754489708E-6</v>
      </c>
      <c r="AQ519" s="17">
        <f t="shared" ref="AQ519:AQ582" si="598">_xlfn.POISSON.DIST(5,K519,FALSE) * _xlfn.POISSON.DIST(4,L519,FALSE)</f>
        <v>3.9677373643088992E-7</v>
      </c>
      <c r="AR519" s="17">
        <f t="shared" ref="AR519:AR582" si="599">_xlfn.POISSON.DIST(0,K519,FALSE) * _xlfn.POISSON.DIST(5,L519,FALSE)</f>
        <v>2.8692596542410785E-5</v>
      </c>
      <c r="AS519" s="17">
        <f t="shared" ref="AS519:AS582" si="600">_xlfn.POISSON.DIST(1,K519,FALSE) * _xlfn.POISSON.DIST(5,L519,FALSE)</f>
        <v>1.9140241212204964E-5</v>
      </c>
      <c r="AT519" s="17">
        <f t="shared" ref="AT519:AT582" si="601">_xlfn.POISSON.DIST(2,K519,FALSE) * _xlfn.POISSON.DIST(5,L519,FALSE)</f>
        <v>6.3840306874960888E-6</v>
      </c>
      <c r="AU519" s="17">
        <f t="shared" ref="AU519:AU582" si="602">_xlfn.POISSON.DIST(3,K519,FALSE) * _xlfn.POISSON.DIST(5,L519,FALSE)</f>
        <v>1.4195518703948701E-6</v>
      </c>
      <c r="AV519" s="17">
        <f t="shared" ref="AV519:AV582" si="603">_xlfn.POISSON.DIST(4,K519,FALSE) * _xlfn.POISSON.DIST(5,L519,FALSE)</f>
        <v>2.3673846642315435E-7</v>
      </c>
      <c r="AW519" s="17">
        <f t="shared" ref="AW519:AW582" si="604">_xlfn.POISSON.DIST(6,K519,FALSE) * _xlfn.POISSON.DIST(6,L519,FALSE)</f>
        <v>2.3294580967963699E-10</v>
      </c>
      <c r="AX519" s="17">
        <f t="shared" ref="AX519:AX582" si="605">_xlfn.POISSON.DIST(6,K519,FALSE) * _xlfn.POISSON.DIST(0,L519,FALSE)</f>
        <v>4.2185829471513011E-5</v>
      </c>
      <c r="AY519" s="17">
        <f t="shared" ref="AY519:AY582" si="606">_xlfn.POISSON.DIST(6,K519,FALSE) * _xlfn.POISSON.DIST(1,L519,FALSE)</f>
        <v>1.6790748649839225E-5</v>
      </c>
      <c r="AZ519" s="17">
        <f t="shared" ref="AZ519:AZ582" si="607">_xlfn.POISSON.DIST(6,K519,FALSE) * _xlfn.POISSON.DIST(2,L519,FALSE)</f>
        <v>3.3415159042025851E-6</v>
      </c>
      <c r="BA519" s="17">
        <f t="shared" ref="BA519:BA582" si="608">_xlfn.POISSON.DIST(6,K519,FALSE) * _xlfn.POISSON.DIST(3,L519,FALSE)</f>
        <v>4.4332859603794324E-7</v>
      </c>
      <c r="BB519" s="17">
        <f t="shared" ref="BB519:BB582" si="609">_xlfn.POISSON.DIST(6,K519,FALSE) * _xlfn.POISSON.DIST(4,L519,FALSE)</f>
        <v>4.4113266934728827E-8</v>
      </c>
      <c r="BC519" s="17">
        <f t="shared" ref="BC519:BC582" si="610">_xlfn.POISSON.DIST(6,K519,FALSE) * _xlfn.POISSON.DIST(5,L519,FALSE)</f>
        <v>3.5115809574135184E-9</v>
      </c>
      <c r="BD519" s="17">
        <f t="shared" ref="BD519:BD582" si="611">_xlfn.POISSON.DIST(0,K519,FALSE) * _xlfn.POISSON.DIST(6,L519,FALSE)</f>
        <v>1.9033649556825401E-6</v>
      </c>
      <c r="BE519" s="17">
        <f t="shared" ref="BE519:BE582" si="612">_xlfn.POISSON.DIST(1,K519,FALSE) * _xlfn.POISSON.DIST(6,L519,FALSE)</f>
        <v>1.2696956273292604E-6</v>
      </c>
      <c r="BF519" s="17">
        <f t="shared" ref="BF519:BF582" si="613">_xlfn.POISSON.DIST(2,K519,FALSE) * _xlfn.POISSON.DIST(6,L519,FALSE)</f>
        <v>4.2349392354997424E-7</v>
      </c>
      <c r="BG519" s="17">
        <f t="shared" ref="BG519:BG582" si="614">_xlfn.POISSON.DIST(3,K519,FALSE) * _xlfn.POISSON.DIST(6,L519,FALSE)</f>
        <v>9.4168029682829813E-8</v>
      </c>
      <c r="BH519" s="17">
        <f t="shared" ref="BH519:BH582" si="615">_xlfn.POISSON.DIST(4,K519,FALSE) * _xlfn.POISSON.DIST(6,L519,FALSE)</f>
        <v>1.5704389109079905E-8</v>
      </c>
      <c r="BI519" s="17">
        <f t="shared" ref="BI519:BI582" si="616">_xlfn.POISSON.DIST(5,K519,FALSE) * _xlfn.POISSON.DIST(6,L519,FALSE)</f>
        <v>2.0952150161371107E-9</v>
      </c>
      <c r="BJ519" s="18">
        <f t="shared" ref="BJ519:BJ582" si="617">SUM(N519,Q519,T519,W519,X519,Y519,AD519,AE519,AF519,AG519,AM519,AN519,AO519,AP519,AQ519,AX519,AY519,AZ519,BA519,BB519,BC519)</f>
        <v>0.36720819290638351</v>
      </c>
      <c r="BK519" s="18">
        <f t="shared" ref="BK519:BK582" si="618">SUM(M519,P519,S519,V519,AC519,AL519,AY519)</f>
        <v>0.44248763371082511</v>
      </c>
      <c r="BL519" s="18">
        <f t="shared" ref="BL519:BL582" si="619">SUM(O519,R519,U519,AA519,AB519,AH519,AI519,AJ519,AK519,AR519,AS519,AT519,AU519,AV519,BD519,BE519,BF519,BG519,BH519,BI519)</f>
        <v>0.18669184691694574</v>
      </c>
      <c r="BM519" s="18">
        <f t="shared" ref="BM519:BM582" si="620">SUM(S519:BI519)</f>
        <v>9.264994360441503E-2</v>
      </c>
      <c r="BN519" s="18">
        <f t="shared" ref="BN519:BN582" si="621">SUM(M519:R519)</f>
        <v>0.90734331027664505</v>
      </c>
    </row>
    <row r="520" spans="1:66" x14ac:dyDescent="0.25">
      <c r="A520" t="s">
        <v>21</v>
      </c>
      <c r="B520" t="s">
        <v>153</v>
      </c>
      <c r="C520" t="s">
        <v>268</v>
      </c>
      <c r="D520" t="s">
        <v>496</v>
      </c>
      <c r="E520" s="14">
        <f>VLOOKUP(A520,home!$A$2:$E$405,3,FALSE)</f>
        <v>1.41772151898734</v>
      </c>
      <c r="F520" s="14">
        <f>VLOOKUP(B520,home!$B$2:$E$405,3,FALSE)</f>
        <v>1.88</v>
      </c>
      <c r="G520" s="14">
        <f>VLOOKUP(C520,away!$B$2:$E$405,4,FALSE)</f>
        <v>0.57999999999999996</v>
      </c>
      <c r="H520" s="14">
        <f>VLOOKUP(A520,away!$A$2:$E$405,3,FALSE)</f>
        <v>1.3248945147679301</v>
      </c>
      <c r="I520" s="14">
        <f>VLOOKUP(C520,away!$B$2:$E$405,3,FALSE)</f>
        <v>0.9</v>
      </c>
      <c r="J520" s="14">
        <f>VLOOKUP(B520,home!$B$2:$E$405,4,FALSE)</f>
        <v>0.31</v>
      </c>
      <c r="K520" s="16">
        <f t="shared" si="566"/>
        <v>1.5458835443037955</v>
      </c>
      <c r="L520" s="16">
        <f t="shared" si="567"/>
        <v>0.36964556962025252</v>
      </c>
      <c r="M520" s="17">
        <f t="shared" si="568"/>
        <v>0.14726389259233222</v>
      </c>
      <c r="N520" s="17">
        <f t="shared" si="569"/>
        <v>0.22765282822860794</v>
      </c>
      <c r="O520" s="17">
        <f t="shared" si="570"/>
        <v>5.4435445461788329E-2</v>
      </c>
      <c r="P520" s="17">
        <f t="shared" si="571"/>
        <v>8.4150859366225295E-2</v>
      </c>
      <c r="Q520" s="17">
        <f t="shared" si="572"/>
        <v>0.17596238048641183</v>
      </c>
      <c r="R520" s="17">
        <f t="shared" si="573"/>
        <v>1.0060910622627466E-2</v>
      </c>
      <c r="S520" s="17">
        <f t="shared" si="574"/>
        <v>1.2021560423635955E-2</v>
      </c>
      <c r="T520" s="17">
        <f t="shared" si="575"/>
        <v>6.5043714366635308E-2</v>
      </c>
      <c r="U520" s="17">
        <f t="shared" si="576"/>
        <v>1.5552996172231054E-2</v>
      </c>
      <c r="V520" s="17">
        <f t="shared" si="577"/>
        <v>7.6327425455533925E-4</v>
      </c>
      <c r="W520" s="17">
        <f t="shared" si="578"/>
        <v>9.0672449470155805E-2</v>
      </c>
      <c r="X520" s="17">
        <f t="shared" si="579"/>
        <v>3.3516669233259307E-2</v>
      </c>
      <c r="Y520" s="17">
        <f t="shared" si="580"/>
        <v>6.1946441452508634E-3</v>
      </c>
      <c r="Z520" s="17">
        <f t="shared" si="581"/>
        <v>1.2396570126665264E-3</v>
      </c>
      <c r="AA520" s="17">
        <f t="shared" si="582"/>
        <v>1.9163653764619846E-3</v>
      </c>
      <c r="AB520" s="17">
        <f t="shared" si="583"/>
        <v>1.4812388501730654E-3</v>
      </c>
      <c r="AC520" s="17">
        <f t="shared" si="584"/>
        <v>2.7259815407855092E-5</v>
      </c>
      <c r="AD520" s="17">
        <f t="shared" si="585"/>
        <v>3.5042261889407809E-2</v>
      </c>
      <c r="AE520" s="17">
        <f t="shared" si="586"/>
        <v>1.2953216856892217E-2</v>
      </c>
      <c r="AF520" s="17">
        <f t="shared" si="587"/>
        <v>2.39404961174029E-3</v>
      </c>
      <c r="AG520" s="17">
        <f t="shared" si="588"/>
        <v>2.9498327747696129E-4</v>
      </c>
      <c r="AH520" s="17">
        <f t="shared" si="589"/>
        <v>1.145584306452147E-4</v>
      </c>
      <c r="AI520" s="17">
        <f t="shared" si="590"/>
        <v>1.7709399279570501E-4</v>
      </c>
      <c r="AJ520" s="17">
        <f t="shared" si="591"/>
        <v>1.3688334462896769E-4</v>
      </c>
      <c r="AK520" s="17">
        <f t="shared" si="592"/>
        <v>7.0535236650395503E-5</v>
      </c>
      <c r="AL520" s="17">
        <f t="shared" si="593"/>
        <v>6.2308196594692463E-7</v>
      </c>
      <c r="AM520" s="17">
        <f t="shared" si="594"/>
        <v>1.0834251202003917E-2</v>
      </c>
      <c r="AN520" s="17">
        <f t="shared" si="595"/>
        <v>4.0048329569736434E-3</v>
      </c>
      <c r="AO520" s="17">
        <f t="shared" si="596"/>
        <v>7.4018437980724128E-4</v>
      </c>
      <c r="AP520" s="17">
        <f t="shared" si="597"/>
        <v>9.1201958899286996E-5</v>
      </c>
      <c r="AQ520" s="17">
        <f t="shared" si="598"/>
        <v>8.4281000119524513E-6</v>
      </c>
      <c r="AR520" s="17">
        <f t="shared" si="599"/>
        <v>8.4692032701305214E-6</v>
      </c>
      <c r="AS520" s="17">
        <f t="shared" si="600"/>
        <v>1.3092401968658665E-5</v>
      </c>
      <c r="AT520" s="17">
        <f t="shared" si="601"/>
        <v>1.0119664379380025E-5</v>
      </c>
      <c r="AU520" s="17">
        <f t="shared" si="602"/>
        <v>5.2146075459869558E-6</v>
      </c>
      <c r="AV520" s="17">
        <f t="shared" si="603"/>
        <v>2.0152939988359076E-6</v>
      </c>
      <c r="AW520" s="17">
        <f t="shared" si="604"/>
        <v>9.8901974104367541E-9</v>
      </c>
      <c r="AX520" s="17">
        <f t="shared" si="605"/>
        <v>2.791415108005243E-3</v>
      </c>
      <c r="AY520" s="17">
        <f t="shared" si="606"/>
        <v>1.0318342276451767E-3</v>
      </c>
      <c r="AZ520" s="17">
        <f t="shared" si="607"/>
        <v>1.9070647541578732E-4</v>
      </c>
      <c r="BA520" s="17">
        <f t="shared" si="608"/>
        <v>2.3497934578446461E-5</v>
      </c>
      <c r="BB520" s="17">
        <f t="shared" si="609"/>
        <v>2.1714768530373178E-6</v>
      </c>
      <c r="BC520" s="17">
        <f t="shared" si="610"/>
        <v>1.6053535965163466E-7</v>
      </c>
      <c r="BD520" s="17">
        <f t="shared" si="611"/>
        <v>5.2176724450284979E-7</v>
      </c>
      <c r="BE520" s="17">
        <f t="shared" si="612"/>
        <v>8.0659139723369031E-7</v>
      </c>
      <c r="BF520" s="17">
        <f t="shared" si="613"/>
        <v>6.2344818398028406E-7</v>
      </c>
      <c r="BG520" s="17">
        <f t="shared" si="614"/>
        <v>3.2125942944706886E-7</v>
      </c>
      <c r="BH520" s="17">
        <f t="shared" si="615"/>
        <v>1.2415741635866246E-7</v>
      </c>
      <c r="BI520" s="17">
        <f t="shared" si="616"/>
        <v>3.8386581370426249E-8</v>
      </c>
      <c r="BJ520" s="18">
        <f t="shared" si="617"/>
        <v>0.66944588192139187</v>
      </c>
      <c r="BK520" s="18">
        <f t="shared" si="618"/>
        <v>0.24525930376176777</v>
      </c>
      <c r="BL520" s="18">
        <f t="shared" si="619"/>
        <v>8.3987374269418075E-2</v>
      </c>
      <c r="BM520" s="18">
        <f t="shared" si="620"/>
        <v>0.29937407586980325</v>
      </c>
      <c r="BN520" s="18">
        <f t="shared" si="621"/>
        <v>0.69952631675799326</v>
      </c>
    </row>
    <row r="521" spans="1:66" x14ac:dyDescent="0.25">
      <c r="A521" t="s">
        <v>21</v>
      </c>
      <c r="B521" t="s">
        <v>273</v>
      </c>
      <c r="C521" t="s">
        <v>267</v>
      </c>
      <c r="D521" t="s">
        <v>496</v>
      </c>
      <c r="E521" s="14">
        <f>VLOOKUP(A521,home!$A$2:$E$405,3,FALSE)</f>
        <v>1.41772151898734</v>
      </c>
      <c r="F521" s="14">
        <f>VLOOKUP(B521,home!$B$2:$E$405,3,FALSE)</f>
        <v>0.64</v>
      </c>
      <c r="G521" s="14">
        <f>VLOOKUP(C521,away!$B$2:$E$405,4,FALSE)</f>
        <v>0.94</v>
      </c>
      <c r="H521" s="14">
        <f>VLOOKUP(A521,away!$A$2:$E$405,3,FALSE)</f>
        <v>1.3248945147679301</v>
      </c>
      <c r="I521" s="14">
        <f>VLOOKUP(C521,away!$B$2:$E$405,3,FALSE)</f>
        <v>1</v>
      </c>
      <c r="J521" s="14">
        <f>VLOOKUP(B521,home!$B$2:$E$405,4,FALSE)</f>
        <v>0.75</v>
      </c>
      <c r="K521" s="16">
        <f t="shared" si="566"/>
        <v>0.85290126582278369</v>
      </c>
      <c r="L521" s="16">
        <f t="shared" si="567"/>
        <v>0.99367088607594756</v>
      </c>
      <c r="M521" s="17">
        <f t="shared" si="568"/>
        <v>0.15777707627161869</v>
      </c>
      <c r="N521" s="17">
        <f t="shared" si="569"/>
        <v>0.13456826806988148</v>
      </c>
      <c r="O521" s="17">
        <f t="shared" si="570"/>
        <v>0.15677848718129173</v>
      </c>
      <c r="P521" s="17">
        <f t="shared" si="571"/>
        <v>0.13371657017070476</v>
      </c>
      <c r="Q521" s="17">
        <f t="shared" si="572"/>
        <v>5.7386723088190782E-2</v>
      </c>
      <c r="R521" s="17">
        <f t="shared" si="573"/>
        <v>7.7893109137540356E-2</v>
      </c>
      <c r="S521" s="17">
        <f t="shared" si="574"/>
        <v>2.8331303825524942E-2</v>
      </c>
      <c r="T521" s="17">
        <f t="shared" si="575"/>
        <v>5.7023515980037583E-2</v>
      </c>
      <c r="U521" s="17">
        <f t="shared" si="576"/>
        <v>6.6435131382280396E-2</v>
      </c>
      <c r="V521" s="17">
        <f t="shared" si="577"/>
        <v>2.66787438013109E-3</v>
      </c>
      <c r="W521" s="17">
        <f t="shared" si="578"/>
        <v>1.6315069587779833E-2</v>
      </c>
      <c r="X521" s="17">
        <f t="shared" si="579"/>
        <v>1.6211809653679934E-2</v>
      </c>
      <c r="Y521" s="17">
        <f t="shared" si="580"/>
        <v>8.0546016317333685E-3</v>
      </c>
      <c r="Z521" s="17">
        <f t="shared" si="581"/>
        <v>2.5800038258636738E-2</v>
      </c>
      <c r="AA521" s="17">
        <f t="shared" si="582"/>
        <v>2.2004885289067522E-2</v>
      </c>
      <c r="AB521" s="17">
        <f t="shared" si="583"/>
        <v>9.3839972586654188E-3</v>
      </c>
      <c r="AC521" s="17">
        <f t="shared" si="584"/>
        <v>1.4131449740173506E-4</v>
      </c>
      <c r="AD521" s="17">
        <f t="shared" si="585"/>
        <v>3.4787858758510543E-3</v>
      </c>
      <c r="AE521" s="17">
        <f t="shared" si="586"/>
        <v>3.456768243725409E-3</v>
      </c>
      <c r="AF521" s="17">
        <f t="shared" si="587"/>
        <v>1.7174449818509118E-3</v>
      </c>
      <c r="AG521" s="17">
        <f t="shared" si="588"/>
        <v>5.6885835896749515E-4</v>
      </c>
      <c r="AH521" s="17">
        <f t="shared" si="589"/>
        <v>6.4091867193132278E-3</v>
      </c>
      <c r="AI521" s="17">
        <f t="shared" si="590"/>
        <v>5.4664034657968263E-3</v>
      </c>
      <c r="AJ521" s="17">
        <f t="shared" si="591"/>
        <v>2.331151217738082E-3</v>
      </c>
      <c r="AK521" s="17">
        <f t="shared" si="592"/>
        <v>6.6274727481104479E-4</v>
      </c>
      <c r="AL521" s="17">
        <f t="shared" si="593"/>
        <v>4.7905793045440203E-6</v>
      </c>
      <c r="AM521" s="17">
        <f t="shared" si="594"/>
        <v>5.9341217540795734E-4</v>
      </c>
      <c r="AN521" s="17">
        <f t="shared" si="595"/>
        <v>5.8965640214588065E-4</v>
      </c>
      <c r="AO521" s="17">
        <f t="shared" si="596"/>
        <v>2.929621998003262E-4</v>
      </c>
      <c r="AP521" s="17">
        <f t="shared" si="597"/>
        <v>9.7036002887449649E-5</v>
      </c>
      <c r="AQ521" s="17">
        <f t="shared" si="598"/>
        <v>2.4105462742610073E-5</v>
      </c>
      <c r="AR521" s="17">
        <f t="shared" si="599"/>
        <v>1.2737244492812346E-3</v>
      </c>
      <c r="AS521" s="17">
        <f t="shared" si="600"/>
        <v>1.086361195101393E-3</v>
      </c>
      <c r="AT521" s="17">
        <f t="shared" si="601"/>
        <v>4.6327941922136501E-4</v>
      </c>
      <c r="AU521" s="17">
        <f t="shared" si="602"/>
        <v>1.3171053436118212E-4</v>
      </c>
      <c r="AV521" s="17">
        <f t="shared" si="603"/>
        <v>2.8084020369711866E-5</v>
      </c>
      <c r="AW521" s="17">
        <f t="shared" si="604"/>
        <v>1.1277864117450638E-7</v>
      </c>
      <c r="AX521" s="17">
        <f t="shared" si="605"/>
        <v>8.435366592668307E-5</v>
      </c>
      <c r="AY521" s="17">
        <f t="shared" si="606"/>
        <v>8.3819781965121634E-5</v>
      </c>
      <c r="AZ521" s="17">
        <f t="shared" si="607"/>
        <v>4.1644638507987568E-5</v>
      </c>
      <c r="BA521" s="17">
        <f t="shared" si="608"/>
        <v>1.3793688282181512E-5</v>
      </c>
      <c r="BB521" s="17">
        <f t="shared" si="609"/>
        <v>3.4265966144026788E-6</v>
      </c>
      <c r="BC521" s="17">
        <f t="shared" si="610"/>
        <v>6.8098185881167066E-7</v>
      </c>
      <c r="BD521" s="17">
        <f t="shared" si="611"/>
        <v>2.1094381702231368E-4</v>
      </c>
      <c r="BE521" s="17">
        <f t="shared" si="612"/>
        <v>1.7991424855582101E-4</v>
      </c>
      <c r="BF521" s="17">
        <f t="shared" si="613"/>
        <v>7.6724545166407317E-5</v>
      </c>
      <c r="BG521" s="17">
        <f t="shared" si="614"/>
        <v>2.1812820564035388E-5</v>
      </c>
      <c r="BH521" s="17">
        <f t="shared" si="615"/>
        <v>4.6510455675577558E-6</v>
      </c>
      <c r="BI521" s="17">
        <f t="shared" si="616"/>
        <v>7.933765303938918E-7</v>
      </c>
      <c r="BJ521" s="18">
        <f t="shared" si="617"/>
        <v>0.30060673706783725</v>
      </c>
      <c r="BK521" s="18">
        <f t="shared" si="618"/>
        <v>0.32272274950665092</v>
      </c>
      <c r="BL521" s="18">
        <f t="shared" si="619"/>
        <v>0.35084309839824596</v>
      </c>
      <c r="BM521" s="18">
        <f t="shared" si="620"/>
        <v>0.28176868230881913</v>
      </c>
      <c r="BN521" s="18">
        <f t="shared" si="621"/>
        <v>0.71812023391922786</v>
      </c>
    </row>
    <row r="522" spans="1:66" x14ac:dyDescent="0.25">
      <c r="A522" t="s">
        <v>21</v>
      </c>
      <c r="B522" t="s">
        <v>274</v>
      </c>
      <c r="C522" t="s">
        <v>22</v>
      </c>
      <c r="D522" t="s">
        <v>496</v>
      </c>
      <c r="E522" s="14">
        <f>VLOOKUP(A522,home!$A$2:$E$405,3,FALSE)</f>
        <v>1.41772151898734</v>
      </c>
      <c r="F522" s="14">
        <f>VLOOKUP(B522,home!$B$2:$E$405,3,FALSE)</f>
        <v>1.59</v>
      </c>
      <c r="G522" s="14">
        <f>VLOOKUP(C522,away!$B$2:$E$405,4,FALSE)</f>
        <v>1.0900000000000001</v>
      </c>
      <c r="H522" s="14">
        <f>VLOOKUP(A522,away!$A$2:$E$405,3,FALSE)</f>
        <v>1.3248945147679301</v>
      </c>
      <c r="I522" s="14">
        <f>VLOOKUP(C522,away!$B$2:$E$405,3,FALSE)</f>
        <v>0.96</v>
      </c>
      <c r="J522" s="14">
        <f>VLOOKUP(B522,home!$B$2:$E$405,4,FALSE)</f>
        <v>0.63</v>
      </c>
      <c r="K522" s="16">
        <f t="shared" si="566"/>
        <v>2.4570531645569593</v>
      </c>
      <c r="L522" s="16">
        <f t="shared" si="567"/>
        <v>0.80129620253164402</v>
      </c>
      <c r="M522" s="17">
        <f t="shared" si="568"/>
        <v>3.8451815495825145E-2</v>
      </c>
      <c r="N522" s="17">
        <f t="shared" si="569"/>
        <v>9.4478154946977505E-2</v>
      </c>
      <c r="O522" s="17">
        <f t="shared" si="570"/>
        <v>3.0811293737252114E-2</v>
      </c>
      <c r="P522" s="17">
        <f t="shared" si="571"/>
        <v>7.5704986781209335E-2</v>
      </c>
      <c r="Q522" s="17">
        <f t="shared" si="572"/>
        <v>0.11606892479698694</v>
      </c>
      <c r="R522" s="17">
        <f t="shared" si="573"/>
        <v>1.2344486333373572E-2</v>
      </c>
      <c r="S522" s="17">
        <f t="shared" si="574"/>
        <v>3.7262512508449322E-2</v>
      </c>
      <c r="T522" s="17">
        <f t="shared" si="575"/>
        <v>9.3005588671756595E-2</v>
      </c>
      <c r="U522" s="17">
        <f t="shared" si="576"/>
        <v>3.0331059210245672E-2</v>
      </c>
      <c r="V522" s="17">
        <f t="shared" si="577"/>
        <v>8.1514949453588368E-3</v>
      </c>
      <c r="W522" s="17">
        <f t="shared" si="578"/>
        <v>9.5062506326386811E-2</v>
      </c>
      <c r="X522" s="17">
        <f t="shared" si="579"/>
        <v>7.6173225322474142E-2</v>
      </c>
      <c r="Y522" s="17">
        <f t="shared" si="580"/>
        <v>3.0518658092742894E-2</v>
      </c>
      <c r="Z522" s="17">
        <f t="shared" si="581"/>
        <v>3.2971966737120073E-3</v>
      </c>
      <c r="AA522" s="17">
        <f t="shared" si="582"/>
        <v>8.1013875213107687E-3</v>
      </c>
      <c r="AB522" s="17">
        <f t="shared" si="583"/>
        <v>9.9527699232694437E-3</v>
      </c>
      <c r="AC522" s="17">
        <f t="shared" si="584"/>
        <v>1.0030553972680547E-3</v>
      </c>
      <c r="AD522" s="17">
        <f t="shared" si="585"/>
        <v>5.8393407999991188E-2</v>
      </c>
      <c r="AE522" s="17">
        <f t="shared" si="586"/>
        <v>4.6790416083273854E-2</v>
      </c>
      <c r="AF522" s="17">
        <f t="shared" si="587"/>
        <v>1.8746491361201451E-2</v>
      </c>
      <c r="AG522" s="17">
        <f t="shared" si="588"/>
        <v>5.0071641128409975E-3</v>
      </c>
      <c r="AH522" s="17">
        <f t="shared" si="589"/>
        <v>6.6050779341134981E-4</v>
      </c>
      <c r="AI522" s="17">
        <f t="shared" si="590"/>
        <v>1.6229027640158914E-3</v>
      </c>
      <c r="AJ522" s="17">
        <f t="shared" si="591"/>
        <v>1.9937791860467416E-3</v>
      </c>
      <c r="AK522" s="17">
        <f t="shared" si="592"/>
        <v>1.6329404861679813E-3</v>
      </c>
      <c r="AL522" s="17">
        <f t="shared" si="593"/>
        <v>7.8993716797838608E-5</v>
      </c>
      <c r="AM522" s="17">
        <f t="shared" si="594"/>
        <v>2.869514158312882E-2</v>
      </c>
      <c r="AN522" s="17">
        <f t="shared" si="595"/>
        <v>2.299330798166899E-2</v>
      </c>
      <c r="AO522" s="17">
        <f t="shared" si="596"/>
        <v>9.2122251846759508E-3</v>
      </c>
      <c r="AP522" s="17">
        <f t="shared" si="597"/>
        <v>2.4605736857824041E-3</v>
      </c>
      <c r="AQ522" s="17">
        <f t="shared" si="598"/>
        <v>4.9291208761668276E-4</v>
      </c>
      <c r="AR522" s="17">
        <f t="shared" si="599"/>
        <v>1.0585247732061409E-4</v>
      </c>
      <c r="AS522" s="17">
        <f t="shared" si="600"/>
        <v>2.6008516437680862E-4</v>
      </c>
      <c r="AT522" s="17">
        <f t="shared" si="601"/>
        <v>3.1952153809317735E-4</v>
      </c>
      <c r="AU522" s="17">
        <f t="shared" si="602"/>
        <v>2.616938021053161E-4</v>
      </c>
      <c r="AV522" s="17">
        <f t="shared" si="603"/>
        <v>1.6074889615195245E-4</v>
      </c>
      <c r="AW522" s="17">
        <f t="shared" si="604"/>
        <v>4.3201386584350638E-6</v>
      </c>
      <c r="AX522" s="17">
        <f t="shared" si="605"/>
        <v>1.1750914739039438E-2</v>
      </c>
      <c r="AY522" s="17">
        <f t="shared" si="606"/>
        <v>9.4159633566654258E-3</v>
      </c>
      <c r="AZ522" s="17">
        <f t="shared" si="607"/>
        <v>3.7724878404365586E-3</v>
      </c>
      <c r="BA522" s="17">
        <f t="shared" si="608"/>
        <v>1.0076267268795392E-3</v>
      </c>
      <c r="BB522" s="17">
        <f t="shared" si="609"/>
        <v>2.0185186745449115E-4</v>
      </c>
      <c r="BC522" s="17">
        <f t="shared" si="610"/>
        <v>3.2348626973040918E-5</v>
      </c>
      <c r="BD522" s="17">
        <f t="shared" si="611"/>
        <v>1.4136531350929166E-5</v>
      </c>
      <c r="BE522" s="17">
        <f t="shared" si="612"/>
        <v>3.4734209091659178E-5</v>
      </c>
      <c r="BF522" s="17">
        <f t="shared" si="613"/>
        <v>4.2671899183522154E-5</v>
      </c>
      <c r="BG522" s="17">
        <f t="shared" si="614"/>
        <v>3.4949041642176205E-5</v>
      </c>
      <c r="BH522" s="17">
        <f t="shared" si="615"/>
        <v>2.1467913341285506E-5</v>
      </c>
      <c r="BI522" s="17">
        <f t="shared" si="616"/>
        <v>1.054956088232803E-5</v>
      </c>
      <c r="BJ522" s="18">
        <f t="shared" si="617"/>
        <v>0.72427989139495352</v>
      </c>
      <c r="BK522" s="18">
        <f t="shared" si="618"/>
        <v>0.17006882220157396</v>
      </c>
      <c r="BL522" s="18">
        <f t="shared" si="619"/>
        <v>9.8717537988633336E-2</v>
      </c>
      <c r="BM522" s="18">
        <f t="shared" si="620"/>
        <v>0.61909214294924131</v>
      </c>
      <c r="BN522" s="18">
        <f t="shared" si="621"/>
        <v>0.36785966209162463</v>
      </c>
    </row>
    <row r="523" spans="1:66" x14ac:dyDescent="0.25">
      <c r="A523" t="s">
        <v>154</v>
      </c>
      <c r="B523" t="s">
        <v>163</v>
      </c>
      <c r="C523" t="s">
        <v>169</v>
      </c>
      <c r="D523" t="s">
        <v>496</v>
      </c>
      <c r="E523" s="14">
        <f>VLOOKUP(A523,home!$A$2:$E$405,3,FALSE)</f>
        <v>1.33891213389121</v>
      </c>
      <c r="F523" s="14">
        <f>VLOOKUP(B523,home!$B$2:$E$405,3,FALSE)</f>
        <v>1.87</v>
      </c>
      <c r="G523" s="14">
        <f>VLOOKUP(C523,away!$B$2:$E$405,4,FALSE)</f>
        <v>1.1200000000000001</v>
      </c>
      <c r="H523" s="14">
        <f>VLOOKUP(A523,away!$A$2:$E$405,3,FALSE)</f>
        <v>1.02928870292887</v>
      </c>
      <c r="I523" s="14">
        <f>VLOOKUP(C523,away!$B$2:$E$405,3,FALSE)</f>
        <v>0.81</v>
      </c>
      <c r="J523" s="14">
        <f>VLOOKUP(B523,home!$B$2:$E$405,4,FALSE)</f>
        <v>0.89</v>
      </c>
      <c r="K523" s="16">
        <f t="shared" si="566"/>
        <v>2.8042175732217509</v>
      </c>
      <c r="L523" s="16">
        <f t="shared" si="567"/>
        <v>0.74201422594142241</v>
      </c>
      <c r="M523" s="17">
        <f t="shared" si="568"/>
        <v>2.8833084057247303E-2</v>
      </c>
      <c r="N523" s="17">
        <f t="shared" si="569"/>
        <v>8.0854241003512781E-2</v>
      </c>
      <c r="O523" s="17">
        <f t="shared" si="570"/>
        <v>2.1394558548242324E-2</v>
      </c>
      <c r="P523" s="17">
        <f t="shared" si="571"/>
        <v>5.9994997052302754E-2</v>
      </c>
      <c r="Q523" s="17">
        <f t="shared" si="572"/>
        <v>0.11336644174577862</v>
      </c>
      <c r="R523" s="17">
        <f t="shared" si="573"/>
        <v>7.9375334002662334E-3</v>
      </c>
      <c r="S523" s="17">
        <f t="shared" si="574"/>
        <v>3.1208937484447606E-2</v>
      </c>
      <c r="T523" s="17">
        <f t="shared" si="575"/>
        <v>8.4119512519727269E-2</v>
      </c>
      <c r="U523" s="17">
        <f t="shared" si="576"/>
        <v>2.2258570649061168E-2</v>
      </c>
      <c r="V523" s="17">
        <f t="shared" si="577"/>
        <v>7.2154000000962479E-3</v>
      </c>
      <c r="W523" s="17">
        <f t="shared" si="578"/>
        <v>0.10596805605237744</v>
      </c>
      <c r="X523" s="17">
        <f t="shared" si="579"/>
        <v>7.862980508622211E-2</v>
      </c>
      <c r="Y523" s="17">
        <f t="shared" si="580"/>
        <v>2.9172216978488999E-2</v>
      </c>
      <c r="Z523" s="17">
        <f t="shared" si="581"/>
        <v>1.9632542339609125E-3</v>
      </c>
      <c r="AA523" s="17">
        <f t="shared" si="582"/>
        <v>5.5053920235751978E-3</v>
      </c>
      <c r="AB523" s="17">
        <f t="shared" si="583"/>
        <v>7.7191585299922136E-3</v>
      </c>
      <c r="AC523" s="17">
        <f t="shared" si="584"/>
        <v>9.3834893987899569E-4</v>
      </c>
      <c r="AD523" s="17">
        <f t="shared" si="585"/>
        <v>7.4289371245556082E-2</v>
      </c>
      <c r="AE523" s="17">
        <f t="shared" si="586"/>
        <v>5.5123770300446268E-2</v>
      </c>
      <c r="AF523" s="17">
        <f t="shared" si="587"/>
        <v>2.0451310875229198E-2</v>
      </c>
      <c r="AG523" s="17">
        <f t="shared" si="588"/>
        <v>5.0583878695235306E-3</v>
      </c>
      <c r="AH523" s="17">
        <f t="shared" si="589"/>
        <v>3.6419064268468159E-4</v>
      </c>
      <c r="AI523" s="17">
        <f t="shared" si="590"/>
        <v>1.0212698002193077E-3</v>
      </c>
      <c r="AJ523" s="17">
        <f t="shared" si="591"/>
        <v>1.4319313603878248E-3</v>
      </c>
      <c r="AK523" s="17">
        <f t="shared" si="592"/>
        <v>1.3384823614822888E-3</v>
      </c>
      <c r="AL523" s="17">
        <f t="shared" si="593"/>
        <v>7.8099507871301098E-5</v>
      </c>
      <c r="AM523" s="17">
        <f t="shared" si="594"/>
        <v>4.1664712070076611E-2</v>
      </c>
      <c r="AN523" s="17">
        <f t="shared" si="595"/>
        <v>3.0915809075750134E-2</v>
      </c>
      <c r="AO523" s="17">
        <f t="shared" si="596"/>
        <v>1.1469985070347766E-2</v>
      </c>
      <c r="AP523" s="17">
        <f t="shared" si="597"/>
        <v>2.8369640311779244E-3</v>
      </c>
      <c r="AQ523" s="17">
        <f t="shared" si="598"/>
        <v>5.2626691740453608E-4</v>
      </c>
      <c r="AR523" s="17">
        <f t="shared" si="599"/>
        <v>5.4046927565356653E-5</v>
      </c>
      <c r="AS523" s="17">
        <f t="shared" si="600"/>
        <v>1.5155934405741619E-4</v>
      </c>
      <c r="AT523" s="17">
        <f t="shared" si="601"/>
        <v>2.1250268799588402E-4</v>
      </c>
      <c r="AU523" s="17">
        <f t="shared" si="602"/>
        <v>1.9863459067830561E-4</v>
      </c>
      <c r="AV523" s="17">
        <f t="shared" si="603"/>
        <v>1.3925365245745351E-4</v>
      </c>
      <c r="AW523" s="17">
        <f t="shared" si="604"/>
        <v>4.5140850227833079E-6</v>
      </c>
      <c r="AX523" s="17">
        <f t="shared" si="605"/>
        <v>1.9472819628355523E-2</v>
      </c>
      <c r="AY523" s="17">
        <f t="shared" si="606"/>
        <v>1.4449109183431161E-2</v>
      </c>
      <c r="AZ523" s="17">
        <f t="shared" si="607"/>
        <v>5.3607222831433838E-3</v>
      </c>
      <c r="BA523" s="17">
        <f t="shared" si="608"/>
        <v>1.3259107318045248E-3</v>
      </c>
      <c r="BB523" s="17">
        <f t="shared" si="609"/>
        <v>2.4596115633183978E-4</v>
      </c>
      <c r="BC523" s="17">
        <f t="shared" si="610"/>
        <v>3.6501335405445471E-5</v>
      </c>
      <c r="BD523" s="17">
        <f t="shared" si="611"/>
        <v>6.6839315203200383E-6</v>
      </c>
      <c r="BE523" s="17">
        <f t="shared" si="612"/>
        <v>1.8743198227492228E-5</v>
      </c>
      <c r="BF523" s="17">
        <f t="shared" si="613"/>
        <v>2.6280002923956239E-5</v>
      </c>
      <c r="BG523" s="17">
        <f t="shared" si="614"/>
        <v>2.4564948674559028E-5</v>
      </c>
      <c r="BH523" s="17">
        <f t="shared" si="615"/>
        <v>1.7221365189622198E-5</v>
      </c>
      <c r="BI523" s="17">
        <f t="shared" si="616"/>
        <v>9.6584909799215815E-6</v>
      </c>
      <c r="BJ523" s="18">
        <f t="shared" si="617"/>
        <v>0.77533787516009112</v>
      </c>
      <c r="BK523" s="18">
        <f t="shared" si="618"/>
        <v>0.14271797622527532</v>
      </c>
      <c r="BL523" s="18">
        <f t="shared" si="619"/>
        <v>6.9830236456181555E-2</v>
      </c>
      <c r="BM523" s="18">
        <f t="shared" si="620"/>
        <v>0.66302389116975047</v>
      </c>
      <c r="BN523" s="18">
        <f t="shared" si="621"/>
        <v>0.31238085580735009</v>
      </c>
    </row>
    <row r="524" spans="1:66" x14ac:dyDescent="0.25">
      <c r="A524" t="s">
        <v>154</v>
      </c>
      <c r="B524" t="s">
        <v>160</v>
      </c>
      <c r="C524" t="s">
        <v>166</v>
      </c>
      <c r="D524" t="s">
        <v>496</v>
      </c>
      <c r="E524" s="14">
        <f>VLOOKUP(A524,home!$A$2:$E$405,3,FALSE)</f>
        <v>1.33891213389121</v>
      </c>
      <c r="F524" s="14">
        <f>VLOOKUP(B524,home!$B$2:$E$405,3,FALSE)</f>
        <v>0.75</v>
      </c>
      <c r="G524" s="14">
        <f>VLOOKUP(C524,away!$B$2:$E$405,4,FALSE)</f>
        <v>1.56</v>
      </c>
      <c r="H524" s="14">
        <f>VLOOKUP(A524,away!$A$2:$E$405,3,FALSE)</f>
        <v>1.02928870292887</v>
      </c>
      <c r="I524" s="14">
        <f>VLOOKUP(C524,away!$B$2:$E$405,3,FALSE)</f>
        <v>0.93</v>
      </c>
      <c r="J524" s="14">
        <f>VLOOKUP(B524,home!$B$2:$E$405,4,FALSE)</f>
        <v>0.97</v>
      </c>
      <c r="K524" s="16">
        <f t="shared" si="566"/>
        <v>1.5665271966527159</v>
      </c>
      <c r="L524" s="16">
        <f t="shared" si="567"/>
        <v>0.92852133891213362</v>
      </c>
      <c r="M524" s="17">
        <f t="shared" si="568"/>
        <v>8.2492447477045538E-2</v>
      </c>
      <c r="N524" s="17">
        <f t="shared" si="569"/>
        <v>0.12922666249123757</v>
      </c>
      <c r="O524" s="17">
        <f t="shared" si="570"/>
        <v>7.6595997781525177E-2</v>
      </c>
      <c r="P524" s="17">
        <f t="shared" si="571"/>
        <v>0.11998971367951028</v>
      </c>
      <c r="Q524" s="17">
        <f t="shared" si="572"/>
        <v>0.10121854066259253</v>
      </c>
      <c r="R524" s="17">
        <f t="shared" si="573"/>
        <v>3.5560509207706287E-2</v>
      </c>
      <c r="S524" s="17">
        <f t="shared" si="574"/>
        <v>4.3632877400373943E-2</v>
      </c>
      <c r="T524" s="17">
        <f t="shared" si="575"/>
        <v>9.3983574898762662E-2</v>
      </c>
      <c r="U524" s="17">
        <f t="shared" si="576"/>
        <v>5.5706504800691219E-2</v>
      </c>
      <c r="V524" s="17">
        <f t="shared" si="577"/>
        <v>7.0518192559262723E-3</v>
      </c>
      <c r="W524" s="17">
        <f t="shared" si="578"/>
        <v>5.285386558448335E-2</v>
      </c>
      <c r="X524" s="17">
        <f t="shared" si="579"/>
        <v>4.9075942039186415E-2</v>
      </c>
      <c r="Y524" s="17">
        <f t="shared" si="580"/>
        <v>2.2784029705299819E-2</v>
      </c>
      <c r="Z524" s="17">
        <f t="shared" si="581"/>
        <v>1.1006230540645567E-2</v>
      </c>
      <c r="AA524" s="17">
        <f t="shared" si="582"/>
        <v>1.7241559474551006E-2</v>
      </c>
      <c r="AB524" s="17">
        <f t="shared" si="583"/>
        <v>1.3504685914794734E-2</v>
      </c>
      <c r="AC524" s="17">
        <f t="shared" si="584"/>
        <v>6.4107821330681514E-4</v>
      </c>
      <c r="AD524" s="17">
        <f t="shared" si="585"/>
        <v>2.0699254471580036E-2</v>
      </c>
      <c r="AE524" s="17">
        <f t="shared" si="586"/>
        <v>1.9219699476434461E-2</v>
      </c>
      <c r="AF524" s="17">
        <f t="shared" si="587"/>
        <v>8.92295054567388E-3</v>
      </c>
      <c r="AG524" s="17">
        <f t="shared" si="588"/>
        <v>2.7617166625719552E-3</v>
      </c>
      <c r="AH524" s="17">
        <f t="shared" si="589"/>
        <v>2.5548799794939594E-3</v>
      </c>
      <c r="AI524" s="17">
        <f t="shared" si="590"/>
        <v>4.0022889720608204E-3</v>
      </c>
      <c r="AJ524" s="17">
        <f t="shared" si="591"/>
        <v>3.1348472617982589E-3</v>
      </c>
      <c r="AK524" s="17">
        <f t="shared" si="592"/>
        <v>1.6369411643197569E-3</v>
      </c>
      <c r="AL524" s="17">
        <f t="shared" si="593"/>
        <v>3.7299313386118884E-5</v>
      </c>
      <c r="AM524" s="17">
        <f t="shared" si="594"/>
        <v>6.4851890160330973E-3</v>
      </c>
      <c r="AN524" s="17">
        <f t="shared" si="595"/>
        <v>6.0216363882653126E-3</v>
      </c>
      <c r="AO524" s="17">
        <f t="shared" si="596"/>
        <v>2.7956089408370664E-3</v>
      </c>
      <c r="AP524" s="17">
        <f t="shared" si="597"/>
        <v>8.6526085227358837E-4</v>
      </c>
      <c r="AQ524" s="17">
        <f t="shared" si="598"/>
        <v>2.0085329126533151E-4</v>
      </c>
      <c r="AR524" s="17">
        <f t="shared" si="599"/>
        <v>4.7445211586390727E-4</v>
      </c>
      <c r="AS524" s="17">
        <f t="shared" si="600"/>
        <v>7.4324214301023622E-4</v>
      </c>
      <c r="AT524" s="17">
        <f t="shared" si="601"/>
        <v>5.8215451536199124E-4</v>
      </c>
      <c r="AU524" s="17">
        <f t="shared" si="602"/>
        <v>3.039869603229136E-4</v>
      </c>
      <c r="AV524" s="17">
        <f t="shared" si="603"/>
        <v>1.1905096019340853E-4</v>
      </c>
      <c r="AW524" s="17">
        <f t="shared" si="604"/>
        <v>1.5070517465277627E-6</v>
      </c>
      <c r="AX524" s="17">
        <f t="shared" si="605"/>
        <v>1.693204161508217E-3</v>
      </c>
      <c r="AY524" s="17">
        <f t="shared" si="606"/>
        <v>1.572176195095206E-3</v>
      </c>
      <c r="AZ524" s="17">
        <f t="shared" si="607"/>
        <v>7.2989957283779228E-4</v>
      </c>
      <c r="BA524" s="17">
        <f t="shared" si="608"/>
        <v>2.2590910954758045E-4</v>
      </c>
      <c r="BB524" s="17">
        <f t="shared" si="609"/>
        <v>5.2440357217391815E-5</v>
      </c>
      <c r="BC524" s="17">
        <f t="shared" si="610"/>
        <v>9.7383981393046472E-6</v>
      </c>
      <c r="BD524" s="17">
        <f t="shared" si="611"/>
        <v>7.3423152311941615E-5</v>
      </c>
      <c r="BE524" s="17">
        <f t="shared" si="612"/>
        <v>1.1501936496063127E-4</v>
      </c>
      <c r="BF524" s="17">
        <f t="shared" si="613"/>
        <v>9.0090481676276677E-5</v>
      </c>
      <c r="BG524" s="17">
        <f t="shared" si="614"/>
        <v>4.7043063235143538E-5</v>
      </c>
      <c r="BH524" s="17">
        <f t="shared" si="615"/>
        <v>1.8423559492926458E-5</v>
      </c>
      <c r="BI524" s="17">
        <f t="shared" si="616"/>
        <v>5.7722014009637257E-6</v>
      </c>
      <c r="BJ524" s="18">
        <f t="shared" si="617"/>
        <v>0.52139815282084256</v>
      </c>
      <c r="BK524" s="18">
        <f t="shared" si="618"/>
        <v>0.2554174115346442</v>
      </c>
      <c r="BL524" s="18">
        <f t="shared" si="619"/>
        <v>0.21251087307477154</v>
      </c>
      <c r="BM524" s="18">
        <f t="shared" si="620"/>
        <v>0.45367812752793796</v>
      </c>
      <c r="BN524" s="18">
        <f t="shared" si="621"/>
        <v>0.54508387129961733</v>
      </c>
    </row>
    <row r="525" spans="1:66" x14ac:dyDescent="0.25">
      <c r="A525" t="s">
        <v>154</v>
      </c>
      <c r="B525" t="s">
        <v>164</v>
      </c>
      <c r="C525" t="s">
        <v>162</v>
      </c>
      <c r="D525" t="s">
        <v>496</v>
      </c>
      <c r="E525" s="14">
        <f>VLOOKUP(A525,home!$A$2:$E$405,3,FALSE)</f>
        <v>1.33891213389121</v>
      </c>
      <c r="F525" s="14">
        <f>VLOOKUP(B525,home!$B$2:$E$405,3,FALSE)</f>
        <v>0.93</v>
      </c>
      <c r="G525" s="14">
        <f>VLOOKUP(C525,away!$B$2:$E$405,4,FALSE)</f>
        <v>1.06</v>
      </c>
      <c r="H525" s="14">
        <f>VLOOKUP(A525,away!$A$2:$E$405,3,FALSE)</f>
        <v>1.02928870292887</v>
      </c>
      <c r="I525" s="14">
        <f>VLOOKUP(C525,away!$B$2:$E$405,3,FALSE)</f>
        <v>0.68</v>
      </c>
      <c r="J525" s="14">
        <f>VLOOKUP(B525,home!$B$2:$E$405,4,FALSE)</f>
        <v>1.54</v>
      </c>
      <c r="K525" s="16">
        <f t="shared" si="566"/>
        <v>1.319899581589955</v>
      </c>
      <c r="L525" s="16">
        <f t="shared" si="567"/>
        <v>1.0778711297071129</v>
      </c>
      <c r="M525" s="17">
        <f t="shared" si="568"/>
        <v>9.0920415387218956E-2</v>
      </c>
      <c r="N525" s="17">
        <f t="shared" si="569"/>
        <v>0.12000581822757521</v>
      </c>
      <c r="O525" s="17">
        <f t="shared" si="570"/>
        <v>9.800049084686166E-2</v>
      </c>
      <c r="P525" s="17">
        <f t="shared" si="571"/>
        <v>0.12935080686438291</v>
      </c>
      <c r="Q525" s="17">
        <f t="shared" si="572"/>
        <v>7.9197814633468394E-2</v>
      </c>
      <c r="R525" s="17">
        <f t="shared" si="573"/>
        <v>5.281594989047917E-2</v>
      </c>
      <c r="S525" s="17">
        <f t="shared" si="574"/>
        <v>4.6006254935178535E-2</v>
      </c>
      <c r="T525" s="17">
        <f t="shared" si="575"/>
        <v>8.5365037929311091E-2</v>
      </c>
      <c r="U525" s="17">
        <f t="shared" si="576"/>
        <v>6.9711750161719488E-2</v>
      </c>
      <c r="V525" s="17">
        <f t="shared" si="577"/>
        <v>7.2724727582780171E-3</v>
      </c>
      <c r="W525" s="17">
        <f t="shared" si="578"/>
        <v>3.4844387465851244E-2</v>
      </c>
      <c r="X525" s="17">
        <f t="shared" si="579"/>
        <v>3.7557759281769444E-2</v>
      </c>
      <c r="Y525" s="17">
        <f t="shared" si="580"/>
        <v>2.0241212213154312E-2</v>
      </c>
      <c r="Z525" s="17">
        <f t="shared" si="581"/>
        <v>1.8976262525001682E-2</v>
      </c>
      <c r="AA525" s="17">
        <f t="shared" si="582"/>
        <v>2.5046760966890864E-2</v>
      </c>
      <c r="AB525" s="17">
        <f t="shared" si="583"/>
        <v>1.6529604660191443E-2</v>
      </c>
      <c r="AC525" s="17">
        <f t="shared" si="584"/>
        <v>6.4665084787075746E-4</v>
      </c>
      <c r="AD525" s="17">
        <f t="shared" si="585"/>
        <v>1.149777310923383E-2</v>
      </c>
      <c r="AE525" s="17">
        <f t="shared" si="586"/>
        <v>1.2393117690365931E-2</v>
      </c>
      <c r="AF525" s="17">
        <f t="shared" si="587"/>
        <v>6.6790918827539644E-3</v>
      </c>
      <c r="AG525" s="17">
        <f t="shared" si="588"/>
        <v>2.3997334376938744E-3</v>
      </c>
      <c r="AH525" s="17">
        <f t="shared" si="589"/>
        <v>5.1134913813605781E-3</v>
      </c>
      <c r="AI525" s="17">
        <f t="shared" si="590"/>
        <v>6.7492951347216685E-3</v>
      </c>
      <c r="AJ525" s="17">
        <f t="shared" si="591"/>
        <v>4.4541959121731263E-3</v>
      </c>
      <c r="AK525" s="17">
        <f t="shared" si="592"/>
        <v>1.9596971069323322E-3</v>
      </c>
      <c r="AL525" s="17">
        <f t="shared" si="593"/>
        <v>3.6799131889306399E-5</v>
      </c>
      <c r="AM525" s="17">
        <f t="shared" si="594"/>
        <v>3.0351811832187926E-3</v>
      </c>
      <c r="AN525" s="17">
        <f t="shared" si="595"/>
        <v>3.2715341708218115E-3</v>
      </c>
      <c r="AO525" s="17">
        <f t="shared" si="596"/>
        <v>1.7631461162895641E-3</v>
      </c>
      <c r="AP525" s="17">
        <f t="shared" si="597"/>
        <v>6.3348143206791376E-4</v>
      </c>
      <c r="AQ525" s="17">
        <f t="shared" si="598"/>
        <v>1.7070283670788045E-4</v>
      </c>
      <c r="AR525" s="17">
        <f t="shared" si="599"/>
        <v>1.1023369463949429E-3</v>
      </c>
      <c r="AS525" s="17">
        <f t="shared" si="600"/>
        <v>1.4549740743178337E-3</v>
      </c>
      <c r="AT525" s="17">
        <f t="shared" si="601"/>
        <v>9.602098359581708E-4</v>
      </c>
      <c r="AU525" s="17">
        <f t="shared" si="602"/>
        <v>4.2246018690658292E-4</v>
      </c>
      <c r="AV525" s="17">
        <f t="shared" si="603"/>
        <v>1.3940125598410321E-4</v>
      </c>
      <c r="AW525" s="17">
        <f t="shared" si="604"/>
        <v>1.4542624941452542E-6</v>
      </c>
      <c r="AX525" s="17">
        <f t="shared" si="605"/>
        <v>6.6768906229669825E-4</v>
      </c>
      <c r="AY525" s="17">
        <f t="shared" si="606"/>
        <v>7.1968276387082502E-4</v>
      </c>
      <c r="AZ525" s="17">
        <f t="shared" si="607"/>
        <v>3.878626368620917E-4</v>
      </c>
      <c r="BA525" s="17">
        <f t="shared" si="608"/>
        <v>1.3935531285524082E-4</v>
      </c>
      <c r="BB525" s="17">
        <f t="shared" si="609"/>
        <v>3.7551767124491642E-5</v>
      </c>
      <c r="BC525" s="17">
        <f t="shared" si="610"/>
        <v>8.0951931305948495E-6</v>
      </c>
      <c r="BD525" s="17">
        <f t="shared" si="611"/>
        <v>1.9802952828810094E-4</v>
      </c>
      <c r="BE525" s="17">
        <f t="shared" si="612"/>
        <v>2.6137909152992058E-4</v>
      </c>
      <c r="BF525" s="17">
        <f t="shared" si="613"/>
        <v>1.7249707677335243E-4</v>
      </c>
      <c r="BG525" s="17">
        <f t="shared" si="614"/>
        <v>7.5892939819546064E-5</v>
      </c>
      <c r="BH525" s="17">
        <f t="shared" si="615"/>
        <v>2.5042764878362614E-5</v>
      </c>
      <c r="BI525" s="17">
        <f t="shared" si="616"/>
        <v>6.6107869769612855E-6</v>
      </c>
      <c r="BJ525" s="18">
        <f t="shared" si="617"/>
        <v>0.42101602834642327</v>
      </c>
      <c r="BK525" s="18">
        <f t="shared" si="618"/>
        <v>0.27495308268868929</v>
      </c>
      <c r="BL525" s="18">
        <f t="shared" si="619"/>
        <v>0.28520007054915814</v>
      </c>
      <c r="BM525" s="18">
        <f t="shared" si="620"/>
        <v>0.42913591975790938</v>
      </c>
      <c r="BN525" s="18">
        <f t="shared" si="621"/>
        <v>0.57029129584998639</v>
      </c>
    </row>
    <row r="526" spans="1:66" x14ac:dyDescent="0.25">
      <c r="A526" t="s">
        <v>154</v>
      </c>
      <c r="B526" t="s">
        <v>167</v>
      </c>
      <c r="C526" t="s">
        <v>165</v>
      </c>
      <c r="D526" t="s">
        <v>496</v>
      </c>
      <c r="E526" s="14">
        <f>VLOOKUP(A526,home!$A$2:$E$405,3,FALSE)</f>
        <v>1.33891213389121</v>
      </c>
      <c r="F526" s="14">
        <f>VLOOKUP(B526,home!$B$2:$E$405,3,FALSE)</f>
        <v>1.43</v>
      </c>
      <c r="G526" s="14">
        <f>VLOOKUP(C526,away!$B$2:$E$405,4,FALSE)</f>
        <v>1.43</v>
      </c>
      <c r="H526" s="14">
        <f>VLOOKUP(A526,away!$A$2:$E$405,3,FALSE)</f>
        <v>1.02928870292887</v>
      </c>
      <c r="I526" s="14">
        <f>VLOOKUP(C526,away!$B$2:$E$405,3,FALSE)</f>
        <v>0.81</v>
      </c>
      <c r="J526" s="14">
        <f>VLOOKUP(B526,home!$B$2:$E$405,4,FALSE)</f>
        <v>0.49</v>
      </c>
      <c r="K526" s="16">
        <f t="shared" si="566"/>
        <v>2.737941422594135</v>
      </c>
      <c r="L526" s="16">
        <f t="shared" si="567"/>
        <v>0.40852468619246851</v>
      </c>
      <c r="M526" s="17">
        <f t="shared" si="568"/>
        <v>4.3003829514099964E-2</v>
      </c>
      <c r="N526" s="17">
        <f t="shared" si="569"/>
        <v>0.1177419661568305</v>
      </c>
      <c r="O526" s="17">
        <f t="shared" si="570"/>
        <v>1.7568125957322104E-2</v>
      </c>
      <c r="P526" s="17">
        <f t="shared" si="571"/>
        <v>4.810049977590343E-2</v>
      </c>
      <c r="Q526" s="17">
        <f t="shared" si="572"/>
        <v>0.16118530315923152</v>
      </c>
      <c r="R526" s="17">
        <f t="shared" si="573"/>
        <v>3.5885065718523862E-3</v>
      </c>
      <c r="S526" s="17">
        <f t="shared" si="574"/>
        <v>1.3450302594174146E-2</v>
      </c>
      <c r="T526" s="17">
        <f t="shared" si="575"/>
        <v>6.5848175391962957E-2</v>
      </c>
      <c r="U526" s="17">
        <f t="shared" si="576"/>
        <v>9.8251207883259251E-3</v>
      </c>
      <c r="V526" s="17">
        <f t="shared" si="577"/>
        <v>1.6715986155625242E-3</v>
      </c>
      <c r="W526" s="17">
        <f t="shared" si="578"/>
        <v>0.14710530607768443</v>
      </c>
      <c r="X526" s="17">
        <f t="shared" si="579"/>
        <v>6.0096149002633062E-2</v>
      </c>
      <c r="Y526" s="17">
        <f t="shared" si="580"/>
        <v>1.2275380206338249E-2</v>
      </c>
      <c r="Z526" s="17">
        <f t="shared" si="581"/>
        <v>4.8866450705520228E-4</v>
      </c>
      <c r="AA526" s="17">
        <f t="shared" si="582"/>
        <v>1.3379347956179823E-3</v>
      </c>
      <c r="AB526" s="17">
        <f t="shared" si="583"/>
        <v>1.831593548826246E-3</v>
      </c>
      <c r="AC526" s="17">
        <f t="shared" si="584"/>
        <v>1.1685693132123098E-4</v>
      </c>
      <c r="AD526" s="17">
        <f t="shared" si="585"/>
        <v>0.10069142774837024</v>
      </c>
      <c r="AE526" s="17">
        <f t="shared" si="586"/>
        <v>4.113493392317457E-2</v>
      </c>
      <c r="AF526" s="17">
        <f t="shared" si="587"/>
        <v>8.4023179862564076E-3</v>
      </c>
      <c r="AG526" s="17">
        <f t="shared" si="588"/>
        <v>1.1441847728749109E-3</v>
      </c>
      <c r="AH526" s="17">
        <f t="shared" si="589"/>
        <v>4.9907878599530967E-5</v>
      </c>
      <c r="AI526" s="17">
        <f t="shared" si="590"/>
        <v>1.3664484813145518E-4</v>
      </c>
      <c r="AJ526" s="17">
        <f t="shared" si="591"/>
        <v>1.87062794941598E-4</v>
      </c>
      <c r="AK526" s="17">
        <f t="shared" si="592"/>
        <v>1.7072232496561127E-4</v>
      </c>
      <c r="AL526" s="17">
        <f t="shared" si="593"/>
        <v>5.2282569830081577E-6</v>
      </c>
      <c r="AM526" s="17">
        <f t="shared" si="594"/>
        <v>5.5137446186481469E-2</v>
      </c>
      <c r="AN526" s="17">
        <f t="shared" si="595"/>
        <v>2.2525007900786462E-2</v>
      </c>
      <c r="AO526" s="17">
        <f t="shared" si="596"/>
        <v>4.6010108920758316E-3</v>
      </c>
      <c r="AP526" s="17">
        <f t="shared" si="597"/>
        <v>6.2654217695113615E-4</v>
      </c>
      <c r="AQ526" s="17">
        <f t="shared" si="598"/>
        <v>6.3989486556327251E-5</v>
      </c>
      <c r="AR526" s="17">
        <f t="shared" si="599"/>
        <v>4.0777200886810433E-6</v>
      </c>
      <c r="AS526" s="17">
        <f t="shared" si="600"/>
        <v>1.1164558740544057E-5</v>
      </c>
      <c r="AT526" s="17">
        <f t="shared" si="601"/>
        <v>1.5283953920360491E-5</v>
      </c>
      <c r="AU526" s="17">
        <f t="shared" si="602"/>
        <v>1.3948856846525004E-5</v>
      </c>
      <c r="AV526" s="17">
        <f t="shared" si="603"/>
        <v>9.5477882394841518E-6</v>
      </c>
      <c r="AW526" s="17">
        <f t="shared" si="604"/>
        <v>1.6244145946550976E-7</v>
      </c>
      <c r="AX526" s="17">
        <f t="shared" si="605"/>
        <v>2.5160516308337093E-2</v>
      </c>
      <c r="AY526" s="17">
        <f t="shared" si="606"/>
        <v>1.0278692029303897E-2</v>
      </c>
      <c r="AZ526" s="17">
        <f t="shared" si="607"/>
        <v>2.0995497178702008E-3</v>
      </c>
      <c r="BA526" s="17">
        <f t="shared" si="608"/>
        <v>2.8590596321280317E-4</v>
      </c>
      <c r="BB526" s="17">
        <f t="shared" si="609"/>
        <v>2.9199910975516467E-5</v>
      </c>
      <c r="BC526" s="17">
        <f t="shared" si="610"/>
        <v>2.3857768936241778E-6</v>
      </c>
      <c r="BD526" s="17">
        <f t="shared" si="611"/>
        <v>2.7764155326819102E-7</v>
      </c>
      <c r="BE526" s="17">
        <f t="shared" si="612"/>
        <v>7.601663093263562E-7</v>
      </c>
      <c r="BF526" s="17">
        <f t="shared" si="613"/>
        <v>1.0406454131825686E-6</v>
      </c>
      <c r="BG526" s="17">
        <f t="shared" si="614"/>
        <v>9.4974206099504781E-7</v>
      </c>
      <c r="BH526" s="17">
        <f t="shared" si="615"/>
        <v>6.5008453239456672E-7</v>
      </c>
      <c r="BI526" s="17">
        <f t="shared" si="616"/>
        <v>3.5597867388616459E-7</v>
      </c>
      <c r="BJ526" s="18">
        <f t="shared" si="617"/>
        <v>0.83643539077480111</v>
      </c>
      <c r="BK526" s="18">
        <f t="shared" si="618"/>
        <v>0.11662700771734821</v>
      </c>
      <c r="BL526" s="18">
        <f t="shared" si="619"/>
        <v>3.475367664496147E-2</v>
      </c>
      <c r="BM526" s="18">
        <f t="shared" si="620"/>
        <v>0.5868379789210818</v>
      </c>
      <c r="BN526" s="18">
        <f t="shared" si="621"/>
        <v>0.39118823113523987</v>
      </c>
    </row>
    <row r="527" spans="1:66" x14ac:dyDescent="0.25">
      <c r="A527" t="s">
        <v>154</v>
      </c>
      <c r="B527" t="s">
        <v>168</v>
      </c>
      <c r="C527" t="s">
        <v>170</v>
      </c>
      <c r="D527" t="s">
        <v>496</v>
      </c>
      <c r="E527" s="14">
        <f>VLOOKUP(A527,home!$A$2:$E$405,3,FALSE)</f>
        <v>1.33891213389121</v>
      </c>
      <c r="F527" s="14">
        <f>VLOOKUP(B527,home!$B$2:$E$405,3,FALSE)</f>
        <v>0.75</v>
      </c>
      <c r="G527" s="14">
        <f>VLOOKUP(C527,away!$B$2:$E$405,4,FALSE)</f>
        <v>0.81</v>
      </c>
      <c r="H527" s="14">
        <f>VLOOKUP(A527,away!$A$2:$E$405,3,FALSE)</f>
        <v>1.02928870292887</v>
      </c>
      <c r="I527" s="14">
        <f>VLOOKUP(C527,away!$B$2:$E$405,3,FALSE)</f>
        <v>0.56000000000000005</v>
      </c>
      <c r="J527" s="14">
        <f>VLOOKUP(B527,home!$B$2:$E$405,4,FALSE)</f>
        <v>0.81</v>
      </c>
      <c r="K527" s="16">
        <f t="shared" ref="K527:K590" si="622">E527*F527*G527</f>
        <v>0.81338912133891017</v>
      </c>
      <c r="L527" s="16">
        <f t="shared" ref="L527:L590" si="623">H527*I527*J527</f>
        <v>0.4668853556485355</v>
      </c>
      <c r="M527" s="17">
        <f t="shared" si="568"/>
        <v>0.27796099608494379</v>
      </c>
      <c r="N527" s="17">
        <f t="shared" si="569"/>
        <v>0.22609045037202066</v>
      </c>
      <c r="O527" s="17">
        <f t="shared" si="570"/>
        <v>0.12977591851354017</v>
      </c>
      <c r="P527" s="17">
        <f t="shared" si="571"/>
        <v>0.10555832033067844</v>
      </c>
      <c r="Q527" s="17">
        <f t="shared" si="572"/>
        <v>9.1949756385608192E-2</v>
      </c>
      <c r="R527" s="17">
        <f t="shared" si="573"/>
        <v>3.0295237934904781E-2</v>
      </c>
      <c r="S527" s="17">
        <f t="shared" si="574"/>
        <v>1.002169292452546E-2</v>
      </c>
      <c r="T527" s="17">
        <f t="shared" si="575"/>
        <v>4.2929994711890879E-2</v>
      </c>
      <c r="U527" s="17">
        <f t="shared" si="576"/>
        <v>2.4641816964625415E-2</v>
      </c>
      <c r="V527" s="17">
        <f t="shared" si="577"/>
        <v>4.2287030949697638E-4</v>
      </c>
      <c r="W527" s="17">
        <f t="shared" si="578"/>
        <v>2.4930310517938901E-2</v>
      </c>
      <c r="X527" s="17">
        <f t="shared" si="579"/>
        <v>1.163959689259633E-2</v>
      </c>
      <c r="Y527" s="17">
        <f t="shared" si="580"/>
        <v>2.7171786674027127E-3</v>
      </c>
      <c r="Z527" s="17">
        <f t="shared" si="581"/>
        <v>4.7148009792316739E-3</v>
      </c>
      <c r="AA527" s="17">
        <f t="shared" si="582"/>
        <v>3.8349678257850839E-3</v>
      </c>
      <c r="AB527" s="17">
        <f t="shared" si="583"/>
        <v>1.5596605550891602E-3</v>
      </c>
      <c r="AC527" s="17">
        <f t="shared" si="584"/>
        <v>1.0036812767108053E-5</v>
      </c>
      <c r="AD527" s="17">
        <f t="shared" si="585"/>
        <v>5.069510841723128E-3</v>
      </c>
      <c r="AE527" s="17">
        <f t="shared" si="586"/>
        <v>2.3668803723020091E-3</v>
      </c>
      <c r="AF527" s="17">
        <f t="shared" si="587"/>
        <v>5.5253089219988079E-4</v>
      </c>
      <c r="AG527" s="17">
        <f t="shared" si="588"/>
        <v>8.5989527370514642E-5</v>
      </c>
      <c r="AH527" s="17">
        <f t="shared" si="589"/>
        <v>5.5031788300016098E-4</v>
      </c>
      <c r="AI527" s="17">
        <f t="shared" si="590"/>
        <v>4.4762257931059001E-4</v>
      </c>
      <c r="AJ527" s="17">
        <f t="shared" si="591"/>
        <v>1.8204566823844874E-4</v>
      </c>
      <c r="AK527" s="17">
        <f t="shared" si="592"/>
        <v>4.9357988710675528E-5</v>
      </c>
      <c r="AL527" s="17">
        <f t="shared" si="593"/>
        <v>1.5246298755465193E-7</v>
      </c>
      <c r="AM527" s="17">
        <f t="shared" si="594"/>
        <v>8.2469699383345106E-4</v>
      </c>
      <c r="AN527" s="17">
        <f t="shared" si="595"/>
        <v>3.8503894926820889E-4</v>
      </c>
      <c r="AO527" s="17">
        <f t="shared" si="596"/>
        <v>8.988452338381305E-5</v>
      </c>
      <c r="AP527" s="17">
        <f t="shared" si="597"/>
        <v>1.398858922245022E-5</v>
      </c>
      <c r="AQ527" s="17">
        <f t="shared" si="598"/>
        <v>1.6327668635362356E-6</v>
      </c>
      <c r="AR527" s="17">
        <f t="shared" si="599"/>
        <v>5.1387072104855887E-5</v>
      </c>
      <c r="AS527" s="17">
        <f t="shared" si="600"/>
        <v>4.1797685427547944E-5</v>
      </c>
      <c r="AT527" s="17">
        <f t="shared" si="601"/>
        <v>1.6998891311956698E-5</v>
      </c>
      <c r="AU527" s="17">
        <f t="shared" si="602"/>
        <v>4.6089044226560314E-6</v>
      </c>
      <c r="AV527" s="17">
        <f t="shared" si="603"/>
        <v>9.372081796698016E-7</v>
      </c>
      <c r="AW527" s="17">
        <f t="shared" si="604"/>
        <v>1.6083128673871748E-9</v>
      </c>
      <c r="AX527" s="17">
        <f t="shared" si="605"/>
        <v>1.1179992719750518E-4</v>
      </c>
      <c r="AY527" s="17">
        <f t="shared" si="606"/>
        <v>5.2197748771087588E-5</v>
      </c>
      <c r="AZ527" s="17">
        <f t="shared" si="607"/>
        <v>1.2185182249521065E-5</v>
      </c>
      <c r="BA527" s="17">
        <f t="shared" si="608"/>
        <v>1.8963610494032881E-6</v>
      </c>
      <c r="BB527" s="17">
        <f t="shared" si="609"/>
        <v>2.2134580074717106E-7</v>
      </c>
      <c r="BC527" s="17">
        <f t="shared" si="610"/>
        <v>2.0668622580630577E-8</v>
      </c>
      <c r="BD527" s="17">
        <f t="shared" si="611"/>
        <v>3.9986452392354256E-6</v>
      </c>
      <c r="BE527" s="17">
        <f t="shared" si="612"/>
        <v>3.2524545376877187E-6</v>
      </c>
      <c r="BF527" s="17">
        <f t="shared" si="613"/>
        <v>1.3227555693022825E-6</v>
      </c>
      <c r="BG527" s="17">
        <f t="shared" si="614"/>
        <v>3.5863833008697786E-7</v>
      </c>
      <c r="BH527" s="17">
        <f t="shared" si="615"/>
        <v>7.2928129046975237E-8</v>
      </c>
      <c r="BI527" s="17">
        <f t="shared" si="616"/>
        <v>1.1863789361281972E-8</v>
      </c>
      <c r="BJ527" s="18">
        <f t="shared" si="617"/>
        <v>0.40982576223731559</v>
      </c>
      <c r="BK527" s="18">
        <f t="shared" si="618"/>
        <v>0.39402626667417046</v>
      </c>
      <c r="BL527" s="18">
        <f t="shared" si="619"/>
        <v>0.1914616929602459</v>
      </c>
      <c r="BM527" s="18">
        <f t="shared" si="620"/>
        <v>0.13834564708880928</v>
      </c>
      <c r="BN527" s="18">
        <f t="shared" si="621"/>
        <v>0.86163067962169604</v>
      </c>
    </row>
    <row r="528" spans="1:66" x14ac:dyDescent="0.25">
      <c r="A528" t="s">
        <v>154</v>
      </c>
      <c r="B528" t="s">
        <v>156</v>
      </c>
      <c r="C528" t="s">
        <v>161</v>
      </c>
      <c r="D528" t="s">
        <v>496</v>
      </c>
      <c r="E528" s="14">
        <f>VLOOKUP(A528,home!$A$2:$E$405,3,FALSE)</f>
        <v>1.33891213389121</v>
      </c>
      <c r="F528" s="14">
        <f>VLOOKUP(B528,home!$B$2:$E$405,3,FALSE)</f>
        <v>1.63</v>
      </c>
      <c r="G528" s="14">
        <f>VLOOKUP(C528,away!$B$2:$E$405,4,FALSE)</f>
        <v>0.93</v>
      </c>
      <c r="H528" s="14">
        <f>VLOOKUP(A528,away!$A$2:$E$405,3,FALSE)</f>
        <v>1.02928870292887</v>
      </c>
      <c r="I528" s="14">
        <f>VLOOKUP(C528,away!$B$2:$E$405,3,FALSE)</f>
        <v>0.87</v>
      </c>
      <c r="J528" s="14">
        <f>VLOOKUP(B528,home!$B$2:$E$405,4,FALSE)</f>
        <v>0.62</v>
      </c>
      <c r="K528" s="16">
        <f t="shared" si="622"/>
        <v>2.0296569037656851</v>
      </c>
      <c r="L528" s="16">
        <f t="shared" si="623"/>
        <v>0.55519832635983246</v>
      </c>
      <c r="M528" s="17">
        <f t="shared" si="568"/>
        <v>7.5406995472233659E-2</v>
      </c>
      <c r="N528" s="17">
        <f t="shared" si="569"/>
        <v>0.1530503289524468</v>
      </c>
      <c r="O528" s="17">
        <f t="shared" si="570"/>
        <v>4.1865837682007585E-2</v>
      </c>
      <c r="P528" s="17">
        <f t="shared" si="571"/>
        <v>8.4973286483220264E-2</v>
      </c>
      <c r="Q528" s="17">
        <f t="shared" si="572"/>
        <v>0.15531982839097144</v>
      </c>
      <c r="R528" s="17">
        <f t="shared" si="573"/>
        <v>1.162192150635151E-2</v>
      </c>
      <c r="S528" s="17">
        <f t="shared" si="574"/>
        <v>2.3938294353665578E-2</v>
      </c>
      <c r="T528" s="17">
        <f t="shared" si="575"/>
        <v>8.6233308773163722E-2</v>
      </c>
      <c r="U528" s="17">
        <f t="shared" si="576"/>
        <v>2.3588513220389233E-2</v>
      </c>
      <c r="V528" s="17">
        <f t="shared" si="577"/>
        <v>2.9972396700142594E-3</v>
      </c>
      <c r="W528" s="17">
        <f t="shared" si="578"/>
        <v>0.10508198732847886</v>
      </c>
      <c r="X528" s="17">
        <f t="shared" si="579"/>
        <v>5.8341343495336581E-2</v>
      </c>
      <c r="Y528" s="17">
        <f t="shared" si="580"/>
        <v>1.6195508133097482E-2</v>
      </c>
      <c r="Z528" s="17">
        <f t="shared" si="581"/>
        <v>2.1508237898039007E-3</v>
      </c>
      <c r="AA528" s="17">
        <f t="shared" si="582"/>
        <v>4.3654343537589619E-3</v>
      </c>
      <c r="AB528" s="17">
        <f t="shared" si="583"/>
        <v>4.4301669870213858E-3</v>
      </c>
      <c r="AC528" s="17">
        <f t="shared" si="584"/>
        <v>2.1109223980483879E-4</v>
      </c>
      <c r="AD528" s="17">
        <f t="shared" si="585"/>
        <v>5.3320095260666348E-2</v>
      </c>
      <c r="AE528" s="17">
        <f t="shared" si="586"/>
        <v>2.960322765006879E-2</v>
      </c>
      <c r="AF528" s="17">
        <f t="shared" si="587"/>
        <v>8.2178312230836541E-3</v>
      </c>
      <c r="AG528" s="17">
        <f t="shared" si="588"/>
        <v>1.5208420471212066E-3</v>
      </c>
      <c r="AH528" s="17">
        <f t="shared" si="589"/>
        <v>2.9853344209850935E-4</v>
      </c>
      <c r="AI528" s="17">
        <f t="shared" si="590"/>
        <v>6.0592046176017288E-4</v>
      </c>
      <c r="AJ528" s="17">
        <f t="shared" si="591"/>
        <v>6.149053241722135E-4</v>
      </c>
      <c r="AK528" s="17">
        <f t="shared" si="592"/>
        <v>4.1601561212280318E-4</v>
      </c>
      <c r="AL528" s="17">
        <f t="shared" si="593"/>
        <v>9.5148739211740787E-6</v>
      </c>
      <c r="AM528" s="17">
        <f t="shared" si="594"/>
        <v>2.1644299891051082E-2</v>
      </c>
      <c r="AN528" s="17">
        <f t="shared" si="595"/>
        <v>1.2016879074741863E-2</v>
      </c>
      <c r="AO528" s="17">
        <f t="shared" si="596"/>
        <v>3.3358755751825872E-3</v>
      </c>
      <c r="AP528" s="17">
        <f t="shared" si="597"/>
        <v>6.173575120953387E-4</v>
      </c>
      <c r="AQ528" s="17">
        <f t="shared" si="598"/>
        <v>8.5688964370250482E-5</v>
      </c>
      <c r="AR528" s="17">
        <f t="shared" si="599"/>
        <v>3.314905348310647E-5</v>
      </c>
      <c r="AS528" s="17">
        <f t="shared" si="600"/>
        <v>6.7281205255284986E-5</v>
      </c>
      <c r="AT528" s="17">
        <f t="shared" si="601"/>
        <v>6.8278881370032647E-5</v>
      </c>
      <c r="AU528" s="17">
        <f t="shared" si="602"/>
        <v>4.6194234318028317E-5</v>
      </c>
      <c r="AV528" s="17">
        <f t="shared" si="603"/>
        <v>2.3439611649438984E-5</v>
      </c>
      <c r="AW528" s="17">
        <f t="shared" si="604"/>
        <v>2.9783197113373455E-7</v>
      </c>
      <c r="AX528" s="17">
        <f t="shared" si="605"/>
        <v>7.3217504501744465E-3</v>
      </c>
      <c r="AY528" s="17">
        <f t="shared" si="606"/>
        <v>4.0650235959612023E-3</v>
      </c>
      <c r="AZ528" s="17">
        <f t="shared" si="607"/>
        <v>1.1284471485454436E-3</v>
      </c>
      <c r="BA528" s="17">
        <f t="shared" si="608"/>
        <v>2.0883732275265185E-4</v>
      </c>
      <c r="BB528" s="17">
        <f t="shared" si="609"/>
        <v>2.8986533018435108E-5</v>
      </c>
      <c r="BC528" s="17">
        <f t="shared" si="610"/>
        <v>3.2186549237618395E-6</v>
      </c>
      <c r="BD528" s="17">
        <f t="shared" si="611"/>
        <v>3.0673831690388808E-6</v>
      </c>
      <c r="BE528" s="17">
        <f t="shared" si="612"/>
        <v>6.22573542553443E-6</v>
      </c>
      <c r="BF528" s="17">
        <f t="shared" si="613"/>
        <v>6.3180534437272781E-6</v>
      </c>
      <c r="BG528" s="17">
        <f t="shared" si="614"/>
        <v>4.2744935968072092E-6</v>
      </c>
      <c r="BH528" s="17">
        <f t="shared" si="615"/>
        <v>2.1689388597154923E-6</v>
      </c>
      <c r="BI528" s="17">
        <f t="shared" si="616"/>
        <v>8.8044034609344404E-7</v>
      </c>
      <c r="BJ528" s="18">
        <f t="shared" si="617"/>
        <v>0.71734066597725199</v>
      </c>
      <c r="BK528" s="18">
        <f t="shared" si="618"/>
        <v>0.19160144668882095</v>
      </c>
      <c r="BL528" s="18">
        <f t="shared" si="619"/>
        <v>8.8068526620599163E-2</v>
      </c>
      <c r="BM528" s="18">
        <f t="shared" si="620"/>
        <v>0.47285853882525475</v>
      </c>
      <c r="BN528" s="18">
        <f t="shared" si="621"/>
        <v>0.5222381984872313</v>
      </c>
    </row>
    <row r="529" spans="1:66" x14ac:dyDescent="0.25">
      <c r="A529" t="s">
        <v>154</v>
      </c>
      <c r="B529" t="s">
        <v>172</v>
      </c>
      <c r="C529" t="s">
        <v>174</v>
      </c>
      <c r="D529" t="s">
        <v>496</v>
      </c>
      <c r="E529" s="14">
        <f>VLOOKUP(A529,home!$A$2:$E$405,3,FALSE)</f>
        <v>1.33891213389121</v>
      </c>
      <c r="F529" s="14">
        <f>VLOOKUP(B529,home!$B$2:$E$405,3,FALSE)</f>
        <v>0.68</v>
      </c>
      <c r="G529" s="14">
        <f>VLOOKUP(C529,away!$B$2:$E$405,4,FALSE)</f>
        <v>0.87</v>
      </c>
      <c r="H529" s="14">
        <f>VLOOKUP(A529,away!$A$2:$E$405,3,FALSE)</f>
        <v>1.02928870292887</v>
      </c>
      <c r="I529" s="14">
        <f>VLOOKUP(C529,away!$B$2:$E$405,3,FALSE)</f>
        <v>0.87</v>
      </c>
      <c r="J529" s="14">
        <f>VLOOKUP(B529,home!$B$2:$E$405,4,FALSE)</f>
        <v>1.1499999999999999</v>
      </c>
      <c r="K529" s="16">
        <f t="shared" si="622"/>
        <v>0.79210041841003997</v>
      </c>
      <c r="L529" s="16">
        <f t="shared" si="623"/>
        <v>1.0298033472803343</v>
      </c>
      <c r="M529" s="17">
        <f t="shared" si="568"/>
        <v>0.16171758529895144</v>
      </c>
      <c r="N529" s="17">
        <f t="shared" si="569"/>
        <v>0.12809656697956076</v>
      </c>
      <c r="O529" s="17">
        <f t="shared" si="570"/>
        <v>0.16653731065495314</v>
      </c>
      <c r="P529" s="17">
        <f t="shared" si="571"/>
        <v>0.13191427345067119</v>
      </c>
      <c r="Q529" s="17">
        <f t="shared" si="572"/>
        <v>5.0732672150699896E-2</v>
      </c>
      <c r="R529" s="17">
        <f t="shared" si="573"/>
        <v>8.5750339979767803E-2</v>
      </c>
      <c r="S529" s="17">
        <f t="shared" si="574"/>
        <v>2.6900870903820141E-2</v>
      </c>
      <c r="T529" s="17">
        <f t="shared" si="575"/>
        <v>5.2244675597266539E-2</v>
      </c>
      <c r="U529" s="17">
        <f t="shared" si="576"/>
        <v>6.7922880176777264E-2</v>
      </c>
      <c r="V529" s="17">
        <f t="shared" si="577"/>
        <v>2.4381385019705592E-3</v>
      </c>
      <c r="W529" s="17">
        <f t="shared" si="578"/>
        <v>1.3395123612542921E-2</v>
      </c>
      <c r="X529" s="17">
        <f t="shared" si="579"/>
        <v>1.3794343133430541E-2</v>
      </c>
      <c r="Y529" s="17">
        <f t="shared" si="580"/>
        <v>7.1027303661701331E-3</v>
      </c>
      <c r="Z529" s="17">
        <f t="shared" si="581"/>
        <v>2.943532904719719E-2</v>
      </c>
      <c r="AA529" s="17">
        <f t="shared" si="582"/>
        <v>2.3315736454322097E-2</v>
      </c>
      <c r="AB529" s="17">
        <f t="shared" si="583"/>
        <v>9.2342023005033778E-3</v>
      </c>
      <c r="AC529" s="17">
        <f t="shared" si="584"/>
        <v>1.2430051610690525E-4</v>
      </c>
      <c r="AD529" s="17">
        <f t="shared" si="585"/>
        <v>2.6525707545373635E-3</v>
      </c>
      <c r="AE529" s="17">
        <f t="shared" si="586"/>
        <v>2.731626241920498E-3</v>
      </c>
      <c r="AF529" s="17">
        <f t="shared" si="587"/>
        <v>1.4065189237242647E-3</v>
      </c>
      <c r="AG529" s="17">
        <f t="shared" si="588"/>
        <v>4.82812631888127E-4</v>
      </c>
      <c r="AH529" s="17">
        <f t="shared" si="589"/>
        <v>7.5781500952754295E-3</v>
      </c>
      <c r="AI529" s="17">
        <f t="shared" si="590"/>
        <v>6.0026558612417524E-3</v>
      </c>
      <c r="AJ529" s="17">
        <f t="shared" si="591"/>
        <v>2.3773531096305351E-3</v>
      </c>
      <c r="AK529" s="17">
        <f t="shared" si="592"/>
        <v>6.2770079761558547E-4</v>
      </c>
      <c r="AL529" s="17">
        <f t="shared" si="593"/>
        <v>4.0557153364550478E-6</v>
      </c>
      <c r="AM529" s="17">
        <f t="shared" si="594"/>
        <v>4.2022048090625629E-4</v>
      </c>
      <c r="AN529" s="17">
        <f t="shared" si="595"/>
        <v>4.3274445783301444E-4</v>
      </c>
      <c r="AO529" s="17">
        <f t="shared" si="596"/>
        <v>2.228208455967259E-4</v>
      </c>
      <c r="AP529" s="17">
        <f t="shared" si="597"/>
        <v>7.6487217546447627E-5</v>
      </c>
      <c r="AQ529" s="17">
        <f t="shared" si="598"/>
        <v>1.9691698163372717E-5</v>
      </c>
      <c r="AR529" s="17">
        <f t="shared" si="599"/>
        <v>1.5608008668614845E-3</v>
      </c>
      <c r="AS529" s="17">
        <f t="shared" si="600"/>
        <v>1.236311019695735E-3</v>
      </c>
      <c r="AT529" s="17">
        <f t="shared" si="601"/>
        <v>4.8964123799296743E-4</v>
      </c>
      <c r="AU529" s="17">
        <f t="shared" si="602"/>
        <v>1.2928167649501314E-4</v>
      </c>
      <c r="AV529" s="17">
        <f t="shared" si="603"/>
        <v>2.5601017511112831E-5</v>
      </c>
      <c r="AW529" s="17">
        <f t="shared" si="604"/>
        <v>9.1896613219307489E-8</v>
      </c>
      <c r="AX529" s="17">
        <f t="shared" si="605"/>
        <v>5.5476136458385622E-5</v>
      </c>
      <c r="AY529" s="17">
        <f t="shared" si="606"/>
        <v>5.7129511019026087E-5</v>
      </c>
      <c r="AZ529" s="17">
        <f t="shared" si="607"/>
        <v>2.9416080837940906E-5</v>
      </c>
      <c r="BA529" s="17">
        <f t="shared" si="608"/>
        <v>1.0097592836926815E-5</v>
      </c>
      <c r="BB529" s="17">
        <f t="shared" si="609"/>
        <v>2.5996337257352901E-6</v>
      </c>
      <c r="BC529" s="17">
        <f t="shared" si="610"/>
        <v>5.3542230249300981E-7</v>
      </c>
      <c r="BD529" s="17">
        <f t="shared" si="611"/>
        <v>2.6788632618866728E-4</v>
      </c>
      <c r="BE529" s="17">
        <f t="shared" si="612"/>
        <v>2.121928710603718E-4</v>
      </c>
      <c r="BF529" s="17">
        <f t="shared" si="613"/>
        <v>8.4039030975274076E-5</v>
      </c>
      <c r="BG529" s="17">
        <f t="shared" si="614"/>
        <v>2.2189117199429632E-5</v>
      </c>
      <c r="BH529" s="17">
        <f t="shared" si="615"/>
        <v>4.3940022544544066E-6</v>
      </c>
      <c r="BI529" s="17">
        <f t="shared" si="616"/>
        <v>6.9609820484959908E-7</v>
      </c>
      <c r="BJ529" s="18">
        <f t="shared" si="617"/>
        <v>0.27396685946896737</v>
      </c>
      <c r="BK529" s="18">
        <f t="shared" si="618"/>
        <v>0.32315635389787573</v>
      </c>
      <c r="BL529" s="18">
        <f t="shared" si="619"/>
        <v>0.37337936269452632</v>
      </c>
      <c r="BM529" s="18">
        <f t="shared" si="620"/>
        <v>0.27513211897955658</v>
      </c>
      <c r="BN529" s="18">
        <f t="shared" si="621"/>
        <v>0.72474874851460425</v>
      </c>
    </row>
    <row r="530" spans="1:66" x14ac:dyDescent="0.25">
      <c r="A530" t="s">
        <v>154</v>
      </c>
      <c r="B530" t="s">
        <v>157</v>
      </c>
      <c r="C530" t="s">
        <v>171</v>
      </c>
      <c r="D530" t="s">
        <v>496</v>
      </c>
      <c r="E530" s="14">
        <f>VLOOKUP(A530,home!$A$2:$E$405,3,FALSE)</f>
        <v>1.33891213389121</v>
      </c>
      <c r="F530" s="14">
        <f>VLOOKUP(B530,home!$B$2:$E$405,3,FALSE)</f>
        <v>1.31</v>
      </c>
      <c r="G530" s="14">
        <f>VLOOKUP(C530,away!$B$2:$E$405,4,FALSE)</f>
        <v>1.0900000000000001</v>
      </c>
      <c r="H530" s="14">
        <f>VLOOKUP(A530,away!$A$2:$E$405,3,FALSE)</f>
        <v>1.02928870292887</v>
      </c>
      <c r="I530" s="14">
        <f>VLOOKUP(C530,away!$B$2:$E$405,3,FALSE)</f>
        <v>0.68</v>
      </c>
      <c r="J530" s="14">
        <f>VLOOKUP(B530,home!$B$2:$E$405,4,FALSE)</f>
        <v>0.65</v>
      </c>
      <c r="K530" s="16">
        <f t="shared" si="622"/>
        <v>1.9118326359832589</v>
      </c>
      <c r="L530" s="16">
        <f t="shared" si="623"/>
        <v>0.45494560669456058</v>
      </c>
      <c r="M530" s="17">
        <f t="shared" si="568"/>
        <v>9.3782384165754809E-2</v>
      </c>
      <c r="N530" s="17">
        <f t="shared" si="569"/>
        <v>0.17929622272840964</v>
      </c>
      <c r="O530" s="17">
        <f t="shared" si="570"/>
        <v>4.2665883661551676E-2</v>
      </c>
      <c r="P530" s="17">
        <f t="shared" si="571"/>
        <v>8.1570028827219393E-2</v>
      </c>
      <c r="Q530" s="17">
        <f t="shared" si="572"/>
        <v>0.17139218506034848</v>
      </c>
      <c r="R530" s="17">
        <f t="shared" si="573"/>
        <v>9.7053281637820843E-3</v>
      </c>
      <c r="S530" s="17">
        <f t="shared" si="574"/>
        <v>1.7736992032302775E-2</v>
      </c>
      <c r="T530" s="17">
        <f t="shared" si="575"/>
        <v>7.7974121614986638E-2</v>
      </c>
      <c r="U530" s="17">
        <f t="shared" si="576"/>
        <v>1.8554963126446059E-2</v>
      </c>
      <c r="V530" s="17">
        <f t="shared" si="577"/>
        <v>1.7141420466270949E-3</v>
      </c>
      <c r="W530" s="17">
        <f t="shared" si="578"/>
        <v>0.10922439098361887</v>
      </c>
      <c r="X530" s="17">
        <f t="shared" si="579"/>
        <v>4.9691156821886386E-2</v>
      </c>
      <c r="Y530" s="17">
        <f t="shared" si="580"/>
        <v>1.1303386743843827E-2</v>
      </c>
      <c r="Z530" s="17">
        <f t="shared" si="581"/>
        <v>1.4717988032138822E-3</v>
      </c>
      <c r="AA530" s="17">
        <f t="shared" si="582"/>
        <v>2.813832985585402E-3</v>
      </c>
      <c r="AB530" s="17">
        <f t="shared" si="583"/>
        <v>2.6897888670241914E-3</v>
      </c>
      <c r="AC530" s="17">
        <f t="shared" si="584"/>
        <v>9.3182889170177717E-5</v>
      </c>
      <c r="AD530" s="17">
        <f t="shared" si="585"/>
        <v>5.2204688831969555E-2</v>
      </c>
      <c r="AE530" s="17">
        <f t="shared" si="586"/>
        <v>2.3750293832961143E-2</v>
      </c>
      <c r="AF530" s="17">
        <f t="shared" si="587"/>
        <v>5.4025459185052943E-3</v>
      </c>
      <c r="AG530" s="17">
        <f t="shared" si="588"/>
        <v>8.1928817686320447E-4</v>
      </c>
      <c r="AH530" s="17">
        <f t="shared" si="589"/>
        <v>1.6739709986511689E-4</v>
      </c>
      <c r="AI530" s="17">
        <f t="shared" si="590"/>
        <v>3.200352386910792E-4</v>
      </c>
      <c r="AJ530" s="17">
        <f t="shared" si="591"/>
        <v>3.0592690699714876E-4</v>
      </c>
      <c r="AK530" s="17">
        <f t="shared" si="592"/>
        <v>1.9496034834085479E-4</v>
      </c>
      <c r="AL530" s="17">
        <f t="shared" si="593"/>
        <v>3.2419440061923747E-6</v>
      </c>
      <c r="AM530" s="17">
        <f t="shared" si="594"/>
        <v>1.9961325572062028E-2</v>
      </c>
      <c r="AN530" s="17">
        <f t="shared" si="595"/>
        <v>9.0813173728094051E-3</v>
      </c>
      <c r="AO530" s="17">
        <f t="shared" si="596"/>
        <v>2.0657527208793143E-3</v>
      </c>
      <c r="AP530" s="17">
        <f t="shared" si="597"/>
        <v>3.1326837496045966E-4</v>
      </c>
      <c r="AQ530" s="17">
        <f t="shared" si="598"/>
        <v>3.563001772615134E-5</v>
      </c>
      <c r="AR530" s="17">
        <f t="shared" si="599"/>
        <v>1.5231315031409115E-5</v>
      </c>
      <c r="AS530" s="17">
        <f t="shared" si="600"/>
        <v>2.9119725165990316E-5</v>
      </c>
      <c r="AT530" s="17">
        <f t="shared" si="601"/>
        <v>2.7836020461601661E-5</v>
      </c>
      <c r="AU530" s="17">
        <f t="shared" si="602"/>
        <v>1.7739270791462615E-5</v>
      </c>
      <c r="AV530" s="17">
        <f t="shared" si="603"/>
        <v>8.4786292094157026E-6</v>
      </c>
      <c r="AW530" s="17">
        <f t="shared" si="604"/>
        <v>7.8327155524796643E-8</v>
      </c>
      <c r="AX530" s="17">
        <f t="shared" si="605"/>
        <v>6.3604522810258909E-3</v>
      </c>
      <c r="AY530" s="17">
        <f t="shared" si="606"/>
        <v>2.8936598218431259E-3</v>
      </c>
      <c r="AZ530" s="17">
        <f t="shared" si="607"/>
        <v>6.5822891160804747E-4</v>
      </c>
      <c r="BA530" s="17">
        <f t="shared" si="608"/>
        <v>9.9819450511807846E-5</v>
      </c>
      <c r="BB530" s="17">
        <f t="shared" si="609"/>
        <v>1.1353105118253016E-5</v>
      </c>
      <c r="BC530" s="17">
        <f t="shared" si="610"/>
        <v>1.0330090591781482E-6</v>
      </c>
      <c r="BD530" s="17">
        <f t="shared" si="611"/>
        <v>1.1549033096200666E-6</v>
      </c>
      <c r="BE530" s="17">
        <f t="shared" si="612"/>
        <v>2.2079818387367211E-6</v>
      </c>
      <c r="BF530" s="17">
        <f t="shared" si="613"/>
        <v>2.1106458694775949E-6</v>
      </c>
      <c r="BG530" s="17">
        <f t="shared" si="614"/>
        <v>1.3450672187568427E-6</v>
      </c>
      <c r="BH530" s="17">
        <f t="shared" si="615"/>
        <v>6.4288585160264154E-7</v>
      </c>
      <c r="BI530" s="17">
        <f t="shared" si="616"/>
        <v>2.4581803046116403E-7</v>
      </c>
      <c r="BJ530" s="18">
        <f t="shared" si="617"/>
        <v>0.72254012135099654</v>
      </c>
      <c r="BK530" s="18">
        <f t="shared" si="618"/>
        <v>0.19779363172692357</v>
      </c>
      <c r="BL530" s="18">
        <f t="shared" si="619"/>
        <v>7.752422866106215E-2</v>
      </c>
      <c r="BM530" s="18">
        <f t="shared" si="620"/>
        <v>0.41802416644044282</v>
      </c>
      <c r="BN530" s="18">
        <f t="shared" si="621"/>
        <v>0.57841203260706608</v>
      </c>
    </row>
    <row r="531" spans="1:66" x14ac:dyDescent="0.25">
      <c r="A531" t="s">
        <v>175</v>
      </c>
      <c r="B531" t="s">
        <v>176</v>
      </c>
      <c r="C531" t="s">
        <v>281</v>
      </c>
      <c r="D531" t="s">
        <v>496</v>
      </c>
      <c r="E531" s="14">
        <f>VLOOKUP(A531,home!$A$2:$E$405,3,FALSE)</f>
        <v>1.18055555555556</v>
      </c>
      <c r="F531" s="14">
        <f>VLOOKUP(B531,home!$B$2:$E$405,3,FALSE)</f>
        <v>0.93</v>
      </c>
      <c r="G531" s="14">
        <f>VLOOKUP(C531,away!$B$2:$E$405,4,FALSE)</f>
        <v>1.38</v>
      </c>
      <c r="H531" s="14">
        <f>VLOOKUP(A531,away!$A$2:$E$405,3,FALSE)</f>
        <v>1.1041666666666701</v>
      </c>
      <c r="I531" s="14">
        <f>VLOOKUP(C531,away!$B$2:$E$405,3,FALSE)</f>
        <v>0.32</v>
      </c>
      <c r="J531" s="14">
        <f>VLOOKUP(B531,home!$B$2:$E$405,4,FALSE)</f>
        <v>0.72</v>
      </c>
      <c r="K531" s="16">
        <f t="shared" si="622"/>
        <v>1.5151250000000056</v>
      </c>
      <c r="L531" s="16">
        <f t="shared" si="623"/>
        <v>0.25440000000000079</v>
      </c>
      <c r="M531" s="17">
        <f t="shared" si="568"/>
        <v>0.17041391621383356</v>
      </c>
      <c r="N531" s="17">
        <f t="shared" si="569"/>
        <v>0.2581983848034855</v>
      </c>
      <c r="O531" s="17">
        <f t="shared" si="570"/>
        <v>4.335330028479939E-2</v>
      </c>
      <c r="P531" s="17">
        <f t="shared" si="571"/>
        <v>6.5685669094006915E-2</v>
      </c>
      <c r="Q531" s="17">
        <f t="shared" si="572"/>
        <v>0.19560141388769126</v>
      </c>
      <c r="R531" s="17">
        <f t="shared" si="573"/>
        <v>5.5145397962264985E-3</v>
      </c>
      <c r="S531" s="17">
        <f t="shared" si="574"/>
        <v>6.3295991609532828E-3</v>
      </c>
      <c r="T531" s="17">
        <f t="shared" si="575"/>
        <v>4.9760999693028801E-2</v>
      </c>
      <c r="U531" s="17">
        <f t="shared" si="576"/>
        <v>8.3552171087577041E-3</v>
      </c>
      <c r="V531" s="17">
        <f t="shared" si="577"/>
        <v>2.710811190523673E-4</v>
      </c>
      <c r="W531" s="17">
        <f t="shared" si="578"/>
        <v>9.8786864072196445E-2</v>
      </c>
      <c r="X531" s="17">
        <f t="shared" si="579"/>
        <v>2.513137821996685E-2</v>
      </c>
      <c r="Y531" s="17">
        <f t="shared" si="580"/>
        <v>3.1967113095797929E-3</v>
      </c>
      <c r="Z531" s="17">
        <f t="shared" si="581"/>
        <v>4.6763297472000859E-4</v>
      </c>
      <c r="AA531" s="17">
        <f t="shared" si="582"/>
        <v>7.0852241082265568E-4</v>
      </c>
      <c r="AB531" s="17">
        <f t="shared" si="583"/>
        <v>5.3675000884884007E-4</v>
      </c>
      <c r="AC531" s="17">
        <f t="shared" si="584"/>
        <v>6.5304763100171086E-6</v>
      </c>
      <c r="AD531" s="17">
        <f t="shared" si="585"/>
        <v>3.7418611856846792E-2</v>
      </c>
      <c r="AE531" s="17">
        <f t="shared" si="586"/>
        <v>9.5192948563818519E-3</v>
      </c>
      <c r="AF531" s="17">
        <f t="shared" si="587"/>
        <v>1.2108543057317751E-3</v>
      </c>
      <c r="AG531" s="17">
        <f t="shared" si="588"/>
        <v>1.0268044512605487E-4</v>
      </c>
      <c r="AH531" s="17">
        <f t="shared" si="589"/>
        <v>2.9741457192192635E-5</v>
      </c>
      <c r="AI531" s="17">
        <f t="shared" si="590"/>
        <v>4.5062025328321027E-5</v>
      </c>
      <c r="AJ531" s="17">
        <f t="shared" si="591"/>
        <v>3.4137300562786331E-5</v>
      </c>
      <c r="AK531" s="17">
        <f t="shared" si="592"/>
        <v>1.7240759171730611E-5</v>
      </c>
      <c r="AL531" s="17">
        <f t="shared" si="593"/>
        <v>1.0068630906592916E-7</v>
      </c>
      <c r="AM531" s="17">
        <f t="shared" si="594"/>
        <v>1.1338774857921037E-2</v>
      </c>
      <c r="AN531" s="17">
        <f t="shared" si="595"/>
        <v>2.8845843238551206E-3</v>
      </c>
      <c r="AO531" s="17">
        <f t="shared" si="596"/>
        <v>3.6691912599437243E-4</v>
      </c>
      <c r="AP531" s="17">
        <f t="shared" si="597"/>
        <v>3.1114741884322883E-5</v>
      </c>
      <c r="AQ531" s="17">
        <f t="shared" si="598"/>
        <v>1.978897583842941E-6</v>
      </c>
      <c r="AR531" s="17">
        <f t="shared" si="599"/>
        <v>1.5132453419387658E-6</v>
      </c>
      <c r="AS531" s="17">
        <f t="shared" si="600"/>
        <v>2.2927558487049811E-6</v>
      </c>
      <c r="AT531" s="17">
        <f t="shared" si="601"/>
        <v>1.7369058526345739E-6</v>
      </c>
      <c r="AU531" s="17">
        <f t="shared" si="602"/>
        <v>8.7720982665765629E-7</v>
      </c>
      <c r="AV531" s="17">
        <f t="shared" si="603"/>
        <v>3.3227063465367155E-7</v>
      </c>
      <c r="AW531" s="17">
        <f t="shared" si="604"/>
        <v>1.0780365644328519E-9</v>
      </c>
      <c r="AX531" s="17">
        <f t="shared" si="605"/>
        <v>2.8632768761012771E-3</v>
      </c>
      <c r="AY531" s="17">
        <f t="shared" si="606"/>
        <v>7.2841763728016698E-4</v>
      </c>
      <c r="AZ531" s="17">
        <f t="shared" si="607"/>
        <v>9.2654723462037522E-5</v>
      </c>
      <c r="BA531" s="17">
        <f t="shared" si="608"/>
        <v>7.8571205495808084E-6</v>
      </c>
      <c r="BB531" s="17">
        <f t="shared" si="609"/>
        <v>4.9971286695334081E-7</v>
      </c>
      <c r="BC531" s="17">
        <f t="shared" si="610"/>
        <v>2.5425390670586058E-8</v>
      </c>
      <c r="BD531" s="17">
        <f t="shared" si="611"/>
        <v>6.4161602498203856E-8</v>
      </c>
      <c r="BE531" s="17">
        <f t="shared" si="612"/>
        <v>9.7212847985091469E-8</v>
      </c>
      <c r="BF531" s="17">
        <f t="shared" si="613"/>
        <v>7.3644808151706142E-8</v>
      </c>
      <c r="BG531" s="17">
        <f t="shared" si="614"/>
        <v>3.7193696650284728E-8</v>
      </c>
      <c r="BH531" s="17">
        <f t="shared" si="615"/>
        <v>1.4088274909315713E-8</v>
      </c>
      <c r="BI531" s="17">
        <f t="shared" si="616"/>
        <v>4.2690995043954081E-9</v>
      </c>
      <c r="BJ531" s="18">
        <f t="shared" si="617"/>
        <v>0.6972432968929243</v>
      </c>
      <c r="BK531" s="18">
        <f t="shared" si="618"/>
        <v>0.24343531438774535</v>
      </c>
      <c r="BL531" s="18">
        <f t="shared" si="619"/>
        <v>5.8601554109544401E-2</v>
      </c>
      <c r="BM531" s="18">
        <f t="shared" si="620"/>
        <v>0.26025215772564764</v>
      </c>
      <c r="BN531" s="18">
        <f t="shared" si="621"/>
        <v>0.73876722408004314</v>
      </c>
    </row>
    <row r="532" spans="1:66" x14ac:dyDescent="0.25">
      <c r="A532" t="s">
        <v>175</v>
      </c>
      <c r="B532" t="s">
        <v>179</v>
      </c>
      <c r="C532" t="s">
        <v>285</v>
      </c>
      <c r="D532" t="s">
        <v>496</v>
      </c>
      <c r="E532" s="14">
        <f>VLOOKUP(A532,home!$A$2:$E$405,3,FALSE)</f>
        <v>1.18055555555556</v>
      </c>
      <c r="F532" s="14">
        <f>VLOOKUP(B532,home!$B$2:$E$405,3,FALSE)</f>
        <v>0.94</v>
      </c>
      <c r="G532" s="14">
        <f>VLOOKUP(C532,away!$B$2:$E$405,4,FALSE)</f>
        <v>1.1000000000000001</v>
      </c>
      <c r="H532" s="14">
        <f>VLOOKUP(A532,away!$A$2:$E$405,3,FALSE)</f>
        <v>1.1041666666666701</v>
      </c>
      <c r="I532" s="14">
        <f>VLOOKUP(C532,away!$B$2:$E$405,3,FALSE)</f>
        <v>0.59</v>
      </c>
      <c r="J532" s="14">
        <f>VLOOKUP(B532,home!$B$2:$E$405,4,FALSE)</f>
        <v>1.81</v>
      </c>
      <c r="K532" s="16">
        <f t="shared" si="622"/>
        <v>1.220694444444449</v>
      </c>
      <c r="L532" s="16">
        <f t="shared" si="623"/>
        <v>1.1791395833333371</v>
      </c>
      <c r="M532" s="17">
        <f t="shared" si="568"/>
        <v>9.0733011199277472E-2</v>
      </c>
      <c r="N532" s="17">
        <f t="shared" si="569"/>
        <v>0.11075728269867395</v>
      </c>
      <c r="O532" s="17">
        <f t="shared" si="570"/>
        <v>0.10698688502009504</v>
      </c>
      <c r="P532" s="17">
        <f t="shared" si="571"/>
        <v>0.13059829617244703</v>
      </c>
      <c r="Q532" s="17">
        <f t="shared" si="572"/>
        <v>6.7600399836017303E-2</v>
      </c>
      <c r="R532" s="17">
        <f t="shared" si="573"/>
        <v>6.3076235512363285E-2</v>
      </c>
      <c r="S532" s="17">
        <f t="shared" si="574"/>
        <v>4.6994789266075927E-2</v>
      </c>
      <c r="T532" s="17">
        <f t="shared" si="575"/>
        <v>7.9710307295808427E-2</v>
      </c>
      <c r="U532" s="17">
        <f t="shared" si="576"/>
        <v>7.6996810266411503E-2</v>
      </c>
      <c r="V532" s="17">
        <f t="shared" si="577"/>
        <v>7.5158721493976555E-3</v>
      </c>
      <c r="W532" s="17">
        <f t="shared" si="578"/>
        <v>2.7506477507349917E-2</v>
      </c>
      <c r="X532" s="17">
        <f t="shared" si="579"/>
        <v>3.2433976426984389E-2</v>
      </c>
      <c r="Y532" s="17">
        <f t="shared" si="580"/>
        <v>1.9122092724978834E-2</v>
      </c>
      <c r="Z532" s="17">
        <f t="shared" si="581"/>
        <v>2.4791895353427816E-2</v>
      </c>
      <c r="AA532" s="17">
        <f t="shared" si="582"/>
        <v>3.0263328925177475E-2</v>
      </c>
      <c r="AB532" s="17">
        <f t="shared" si="583"/>
        <v>1.8471138744679573E-2</v>
      </c>
      <c r="AC532" s="17">
        <f t="shared" si="584"/>
        <v>6.7613215134392694E-4</v>
      </c>
      <c r="AD532" s="17">
        <f t="shared" si="585"/>
        <v>8.3942510698645605E-3</v>
      </c>
      <c r="AE532" s="17">
        <f t="shared" si="586"/>
        <v>9.8979937089155156E-3</v>
      </c>
      <c r="AF532" s="17">
        <f t="shared" si="587"/>
        <v>5.8355580888833193E-3</v>
      </c>
      <c r="AG532" s="17">
        <f t="shared" si="588"/>
        <v>2.2936458444811196E-3</v>
      </c>
      <c r="AH532" s="17">
        <f t="shared" si="589"/>
        <v>7.3082762892711442E-3</v>
      </c>
      <c r="AI532" s="17">
        <f t="shared" si="590"/>
        <v>8.9211722647783761E-3</v>
      </c>
      <c r="AJ532" s="17">
        <f t="shared" si="591"/>
        <v>5.445012710773434E-3</v>
      </c>
      <c r="AK532" s="17">
        <f t="shared" si="592"/>
        <v>2.2155655886568464E-3</v>
      </c>
      <c r="AL532" s="17">
        <f t="shared" si="593"/>
        <v>3.8928150090374649E-5</v>
      </c>
      <c r="AM532" s="17">
        <f t="shared" si="594"/>
        <v>2.0493631292511079E-3</v>
      </c>
      <c r="AN532" s="17">
        <f t="shared" si="595"/>
        <v>2.4164851863238551E-3</v>
      </c>
      <c r="AO532" s="17">
        <f t="shared" si="596"/>
        <v>1.4246866678665467E-3</v>
      </c>
      <c r="AP532" s="17">
        <f t="shared" si="597"/>
        <v>5.5996814797623976E-4</v>
      </c>
      <c r="AQ532" s="17">
        <f t="shared" si="598"/>
        <v>1.65070152171161E-4</v>
      </c>
      <c r="AR532" s="17">
        <f t="shared" si="599"/>
        <v>1.7234955717232161E-3</v>
      </c>
      <c r="AS532" s="17">
        <f t="shared" si="600"/>
        <v>2.1038614694271389E-3</v>
      </c>
      <c r="AT532" s="17">
        <f t="shared" si="601"/>
        <v>1.2840860038052218E-3</v>
      </c>
      <c r="AU532" s="17">
        <f t="shared" si="602"/>
        <v>5.2249221701130253E-4</v>
      </c>
      <c r="AV532" s="17">
        <f t="shared" si="603"/>
        <v>1.5945083664279012E-4</v>
      </c>
      <c r="AW532" s="17">
        <f t="shared" si="604"/>
        <v>1.5564438295237896E-6</v>
      </c>
      <c r="AX532" s="17">
        <f t="shared" si="605"/>
        <v>4.1694103108768613E-4</v>
      </c>
      <c r="AY532" s="17">
        <f t="shared" si="606"/>
        <v>4.916316736713061E-4</v>
      </c>
      <c r="AZ532" s="17">
        <f t="shared" si="607"/>
        <v>2.8985118342312769E-4</v>
      </c>
      <c r="BA532" s="17">
        <f t="shared" si="608"/>
        <v>1.1392500121674042E-4</v>
      </c>
      <c r="BB532" s="17">
        <f t="shared" si="609"/>
        <v>3.3583369616489312E-5</v>
      </c>
      <c r="BC532" s="17">
        <f t="shared" si="610"/>
        <v>7.9198960913033289E-6</v>
      </c>
      <c r="BD532" s="17">
        <f t="shared" si="611"/>
        <v>3.3870697505309434E-4</v>
      </c>
      <c r="BE532" s="17">
        <f t="shared" si="612"/>
        <v>4.1345772274189671E-4</v>
      </c>
      <c r="BF532" s="17">
        <f t="shared" si="613"/>
        <v>2.5235277258184335E-4</v>
      </c>
      <c r="BG532" s="17">
        <f t="shared" si="614"/>
        <v>1.0268187584360321E-4</v>
      </c>
      <c r="BH532" s="17">
        <f t="shared" si="615"/>
        <v>3.1335798846855274E-5</v>
      </c>
      <c r="BI532" s="17">
        <f t="shared" si="616"/>
        <v>7.6502871129169997E-6</v>
      </c>
      <c r="BJ532" s="18">
        <f t="shared" si="617"/>
        <v>0.37152141064065292</v>
      </c>
      <c r="BK532" s="18">
        <f t="shared" si="618"/>
        <v>0.27704866076230372</v>
      </c>
      <c r="BL532" s="18">
        <f t="shared" si="619"/>
        <v>0.32662399685299659</v>
      </c>
      <c r="BM532" s="18">
        <f t="shared" si="620"/>
        <v>0.42974377794066521</v>
      </c>
      <c r="BN532" s="18">
        <f t="shared" si="621"/>
        <v>0.56975211043887408</v>
      </c>
    </row>
    <row r="533" spans="1:66" x14ac:dyDescent="0.25">
      <c r="A533" t="s">
        <v>24</v>
      </c>
      <c r="B533" t="s">
        <v>182</v>
      </c>
      <c r="C533" t="s">
        <v>293</v>
      </c>
      <c r="D533" t="s">
        <v>496</v>
      </c>
      <c r="E533" s="14">
        <f>VLOOKUP(A533,home!$A$2:$E$405,3,FALSE)</f>
        <v>1.6</v>
      </c>
      <c r="F533" s="14">
        <f>VLOOKUP(B533,home!$B$2:$E$405,3,FALSE)</f>
        <v>0.87</v>
      </c>
      <c r="G533" s="14">
        <f>VLOOKUP(C533,away!$B$2:$E$405,4,FALSE)</f>
        <v>0.87</v>
      </c>
      <c r="H533" s="14">
        <f>VLOOKUP(A533,away!$A$2:$E$405,3,FALSE)</f>
        <v>1.44761904761905</v>
      </c>
      <c r="I533" s="14">
        <f>VLOOKUP(C533,away!$B$2:$E$405,3,FALSE)</f>
        <v>0.5</v>
      </c>
      <c r="J533" s="14">
        <f>VLOOKUP(B533,home!$B$2:$E$405,4,FALSE)</f>
        <v>1.31</v>
      </c>
      <c r="K533" s="16">
        <f t="shared" si="622"/>
        <v>1.2110400000000001</v>
      </c>
      <c r="L533" s="16">
        <f t="shared" si="623"/>
        <v>0.9481904761904778</v>
      </c>
      <c r="M533" s="17">
        <f t="shared" si="568"/>
        <v>0.11541390061915703</v>
      </c>
      <c r="N533" s="17">
        <f t="shared" si="569"/>
        <v>0.13977085020582394</v>
      </c>
      <c r="O533" s="17">
        <f t="shared" si="570"/>
        <v>0.10943436138707899</v>
      </c>
      <c r="P533" s="17">
        <f t="shared" si="571"/>
        <v>0.13252938901420816</v>
      </c>
      <c r="Q533" s="17">
        <f t="shared" si="572"/>
        <v>8.4634045216630538E-2</v>
      </c>
      <c r="R533" s="17">
        <f t="shared" si="573"/>
        <v>5.1882309617607626E-2</v>
      </c>
      <c r="S533" s="17">
        <f t="shared" si="574"/>
        <v>3.8045761511945511E-2</v>
      </c>
      <c r="T533" s="17">
        <f t="shared" si="575"/>
        <v>8.0249195635883341E-2</v>
      </c>
      <c r="U533" s="17">
        <f t="shared" si="576"/>
        <v>6.2831552239307545E-2</v>
      </c>
      <c r="V533" s="17">
        <f t="shared" si="577"/>
        <v>4.8542020412415147E-3</v>
      </c>
      <c r="W533" s="17">
        <f t="shared" si="578"/>
        <v>3.4165071373049423E-2</v>
      </c>
      <c r="X533" s="17">
        <f t="shared" si="579"/>
        <v>3.2394995294293391E-2</v>
      </c>
      <c r="Y533" s="17">
        <f t="shared" si="580"/>
        <v>1.5358313007142167E-2</v>
      </c>
      <c r="Z533" s="17">
        <f t="shared" si="581"/>
        <v>1.6398103954060397E-2</v>
      </c>
      <c r="AA533" s="17">
        <f t="shared" si="582"/>
        <v>1.9858759812525304E-2</v>
      </c>
      <c r="AB533" s="17">
        <f t="shared" si="583"/>
        <v>1.2024876241680325E-2</v>
      </c>
      <c r="AC533" s="17">
        <f t="shared" si="584"/>
        <v>3.4837897949577528E-4</v>
      </c>
      <c r="AD533" s="17">
        <f t="shared" si="585"/>
        <v>1.0343817008904447E-2</v>
      </c>
      <c r="AE533" s="17">
        <f t="shared" si="586"/>
        <v>9.8079087753002708E-3</v>
      </c>
      <c r="AF533" s="17">
        <f t="shared" si="587"/>
        <v>4.6498828460423648E-3</v>
      </c>
      <c r="AG533" s="17">
        <f t="shared" si="588"/>
        <v>1.4696582100062815E-3</v>
      </c>
      <c r="AH533" s="17">
        <f t="shared" si="589"/>
        <v>3.8871314992053705E-3</v>
      </c>
      <c r="AI533" s="17">
        <f t="shared" si="590"/>
        <v>4.7074717307976728E-3</v>
      </c>
      <c r="AJ533" s="17">
        <f t="shared" si="591"/>
        <v>2.8504682824326073E-3</v>
      </c>
      <c r="AK533" s="17">
        <f t="shared" si="592"/>
        <v>1.1506770362523951E-3</v>
      </c>
      <c r="AL533" s="17">
        <f t="shared" si="593"/>
        <v>1.6001695827029267E-5</v>
      </c>
      <c r="AM533" s="17">
        <f t="shared" si="594"/>
        <v>2.5053552300927252E-3</v>
      </c>
      <c r="AN533" s="17">
        <f t="shared" si="595"/>
        <v>2.3755539686479252E-3</v>
      </c>
      <c r="AO533" s="17">
        <f t="shared" si="596"/>
        <v>1.1262388243742276E-3</v>
      </c>
      <c r="AP533" s="17">
        <f t="shared" si="597"/>
        <v>3.5596297572920103E-4</v>
      </c>
      <c r="AQ533" s="17">
        <f t="shared" si="598"/>
        <v>8.4380175865712633E-5</v>
      </c>
      <c r="AR533" s="17">
        <f t="shared" si="599"/>
        <v>7.3714821344930941E-4</v>
      </c>
      <c r="AS533" s="17">
        <f t="shared" si="600"/>
        <v>8.9271597241565167E-4</v>
      </c>
      <c r="AT533" s="17">
        <f t="shared" si="601"/>
        <v>5.4055737561712551E-4</v>
      </c>
      <c r="AU533" s="17">
        <f t="shared" si="602"/>
        <v>2.1821220138912127E-4</v>
      </c>
      <c r="AV533" s="17">
        <f t="shared" si="603"/>
        <v>6.6065926092570386E-5</v>
      </c>
      <c r="AW533" s="17">
        <f t="shared" si="604"/>
        <v>5.1040813391593472E-7</v>
      </c>
      <c r="AX533" s="17">
        <f t="shared" si="605"/>
        <v>5.0568089964191543E-4</v>
      </c>
      <c r="AY533" s="17">
        <f t="shared" si="606"/>
        <v>4.7948181303189704E-4</v>
      </c>
      <c r="AZ533" s="17">
        <f t="shared" si="607"/>
        <v>2.27320044311694E-4</v>
      </c>
      <c r="BA533" s="17">
        <f t="shared" si="608"/>
        <v>7.1847567021181898E-5</v>
      </c>
      <c r="BB533" s="17">
        <f t="shared" si="609"/>
        <v>1.7031294696735432E-5</v>
      </c>
      <c r="BC533" s="17">
        <f t="shared" si="610"/>
        <v>3.229782285727586E-6</v>
      </c>
      <c r="BD533" s="17">
        <f t="shared" si="611"/>
        <v>1.1649281925557673E-4</v>
      </c>
      <c r="BE533" s="17">
        <f t="shared" si="612"/>
        <v>1.4107746383127366E-4</v>
      </c>
      <c r="BF533" s="17">
        <f t="shared" si="613"/>
        <v>8.5425225899112841E-5</v>
      </c>
      <c r="BG533" s="17">
        <f t="shared" si="614"/>
        <v>3.4484455190953876E-5</v>
      </c>
      <c r="BH533" s="17">
        <f t="shared" si="615"/>
        <v>1.0440513653613201E-5</v>
      </c>
      <c r="BI533" s="17">
        <f t="shared" si="616"/>
        <v>2.5287759310143431E-6</v>
      </c>
      <c r="BJ533" s="18">
        <f t="shared" si="617"/>
        <v>0.42059582014877511</v>
      </c>
      <c r="BK533" s="18">
        <f t="shared" si="618"/>
        <v>0.29168711567490702</v>
      </c>
      <c r="BL533" s="18">
        <f t="shared" si="619"/>
        <v>0.27147275678961319</v>
      </c>
      <c r="BM533" s="18">
        <f t="shared" si="620"/>
        <v>0.36600996910195138</v>
      </c>
      <c r="BN533" s="18">
        <f t="shared" si="621"/>
        <v>0.63366485606050638</v>
      </c>
    </row>
    <row r="534" spans="1:66" x14ac:dyDescent="0.25">
      <c r="A534" t="s">
        <v>24</v>
      </c>
      <c r="B534" t="s">
        <v>286</v>
      </c>
      <c r="C534" t="s">
        <v>295</v>
      </c>
      <c r="D534" t="s">
        <v>496</v>
      </c>
      <c r="E534" s="14">
        <f>VLOOKUP(A534,home!$A$2:$E$405,3,FALSE)</f>
        <v>1.6</v>
      </c>
      <c r="F534" s="14">
        <f>VLOOKUP(B534,home!$B$2:$E$405,3,FALSE)</f>
        <v>1.69</v>
      </c>
      <c r="G534" s="14">
        <f>VLOOKUP(C534,away!$B$2:$E$405,4,FALSE)</f>
        <v>0.62</v>
      </c>
      <c r="H534" s="14">
        <f>VLOOKUP(A534,away!$A$2:$E$405,3,FALSE)</f>
        <v>1.44761904761905</v>
      </c>
      <c r="I534" s="14">
        <f>VLOOKUP(C534,away!$B$2:$E$405,3,FALSE)</f>
        <v>1.31</v>
      </c>
      <c r="J534" s="14">
        <f>VLOOKUP(B534,home!$B$2:$E$405,4,FALSE)</f>
        <v>0.69</v>
      </c>
      <c r="K534" s="16">
        <f t="shared" si="622"/>
        <v>1.6764800000000002</v>
      </c>
      <c r="L534" s="16">
        <f t="shared" si="623"/>
        <v>1.3085028571428592</v>
      </c>
      <c r="M534" s="17">
        <f t="shared" si="568"/>
        <v>5.0540369948050244E-2</v>
      </c>
      <c r="N534" s="17">
        <f t="shared" si="569"/>
        <v>8.4729919410507282E-2</v>
      </c>
      <c r="O534" s="17">
        <f t="shared" si="570"/>
        <v>6.6132218478080831E-2</v>
      </c>
      <c r="P534" s="17">
        <f t="shared" si="571"/>
        <v>0.11086934163413296</v>
      </c>
      <c r="Q534" s="17">
        <f t="shared" si="572"/>
        <v>7.1024007646663653E-2</v>
      </c>
      <c r="R534" s="17">
        <f t="shared" si="573"/>
        <v>4.32670984138823E-2</v>
      </c>
      <c r="S534" s="17">
        <f t="shared" si="574"/>
        <v>6.0802933016818488E-2</v>
      </c>
      <c r="T534" s="17">
        <f t="shared" si="575"/>
        <v>9.2935116931395653E-2</v>
      </c>
      <c r="U534" s="17">
        <f t="shared" si="576"/>
        <v>7.2536425148905403E-2</v>
      </c>
      <c r="V534" s="17">
        <f t="shared" si="577"/>
        <v>1.4820234376616202E-2</v>
      </c>
      <c r="W534" s="17">
        <f t="shared" si="578"/>
        <v>3.9690109446492899E-2</v>
      </c>
      <c r="X534" s="17">
        <f t="shared" si="579"/>
        <v>5.1934621611048747E-2</v>
      </c>
      <c r="Y534" s="17">
        <f t="shared" si="580"/>
        <v>3.3978300381345299E-2</v>
      </c>
      <c r="Z534" s="17">
        <f t="shared" si="581"/>
        <v>1.8871707298282081E-2</v>
      </c>
      <c r="AA534" s="17">
        <f t="shared" si="582"/>
        <v>3.1638039851423945E-2</v>
      </c>
      <c r="AB534" s="17">
        <f t="shared" si="583"/>
        <v>2.6520270525057617E-2</v>
      </c>
      <c r="AC534" s="17">
        <f t="shared" si="584"/>
        <v>2.0319271874739866E-3</v>
      </c>
      <c r="AD534" s="17">
        <f t="shared" si="585"/>
        <v>1.6634918671214104E-2</v>
      </c>
      <c r="AE534" s="17">
        <f t="shared" si="586"/>
        <v>2.1766838609622748E-2</v>
      </c>
      <c r="AF534" s="17">
        <f t="shared" si="587"/>
        <v>1.424098525582944E-2</v>
      </c>
      <c r="AG534" s="17">
        <f t="shared" si="588"/>
        <v>6.2114566319273826E-3</v>
      </c>
      <c r="AH534" s="17">
        <f t="shared" si="589"/>
        <v>6.1734207297414667E-3</v>
      </c>
      <c r="AI534" s="17">
        <f t="shared" si="590"/>
        <v>1.0349616384996976E-2</v>
      </c>
      <c r="AJ534" s="17">
        <f t="shared" si="591"/>
        <v>8.6754624385598673E-3</v>
      </c>
      <c r="AK534" s="17">
        <f t="shared" si="592"/>
        <v>4.8480797563322841E-3</v>
      </c>
      <c r="AL534" s="17">
        <f t="shared" si="593"/>
        <v>1.7829582945696427E-4</v>
      </c>
      <c r="AM534" s="17">
        <f t="shared" si="594"/>
        <v>5.5776216907834041E-3</v>
      </c>
      <c r="AN534" s="17">
        <f t="shared" si="595"/>
        <v>7.2983339184520676E-3</v>
      </c>
      <c r="AO534" s="17">
        <f t="shared" si="596"/>
        <v>4.774945392338587E-3</v>
      </c>
      <c r="AP534" s="17">
        <f t="shared" si="597"/>
        <v>2.0826765628587235E-3</v>
      </c>
      <c r="AQ534" s="17">
        <f t="shared" si="598"/>
        <v>6.812970582512777E-4</v>
      </c>
      <c r="AR534" s="17">
        <f t="shared" si="599"/>
        <v>1.6155877326423319E-3</v>
      </c>
      <c r="AS534" s="17">
        <f t="shared" si="600"/>
        <v>2.708500522020217E-3</v>
      </c>
      <c r="AT534" s="17">
        <f t="shared" si="601"/>
        <v>2.2703734775782274E-3</v>
      </c>
      <c r="AU534" s="17">
        <f t="shared" si="602"/>
        <v>1.2687452425634493E-3</v>
      </c>
      <c r="AV534" s="17">
        <f t="shared" si="603"/>
        <v>5.3175650606319285E-4</v>
      </c>
      <c r="AW534" s="17">
        <f t="shared" si="604"/>
        <v>1.0864549824407733E-5</v>
      </c>
      <c r="AX534" s="17">
        <f t="shared" si="605"/>
        <v>1.5584618686940951E-3</v>
      </c>
      <c r="AY534" s="17">
        <f t="shared" si="606"/>
        <v>2.0392518079344227E-3</v>
      </c>
      <c r="AZ534" s="17">
        <f t="shared" si="607"/>
        <v>1.3341834085579673E-3</v>
      </c>
      <c r="BA534" s="17">
        <f t="shared" si="608"/>
        <v>5.8192760068356603E-4</v>
      </c>
      <c r="BB534" s="17">
        <f t="shared" si="609"/>
        <v>1.9036348203618387E-4</v>
      </c>
      <c r="BC534" s="17">
        <f t="shared" si="610"/>
        <v>4.9818232028001965E-5</v>
      </c>
      <c r="BD534" s="17">
        <f t="shared" si="611"/>
        <v>3.5233352735457383E-4</v>
      </c>
      <c r="BE534" s="17">
        <f t="shared" si="612"/>
        <v>5.9068011193939601E-4</v>
      </c>
      <c r="BF534" s="17">
        <f t="shared" si="613"/>
        <v>4.9513169703207952E-4</v>
      </c>
      <c r="BG534" s="17">
        <f t="shared" si="614"/>
        <v>2.7669279581344692E-4</v>
      </c>
      <c r="BH534" s="17">
        <f t="shared" si="615"/>
        <v>1.1596748458133188E-4</v>
      </c>
      <c r="BI534" s="17">
        <f t="shared" si="616"/>
        <v>3.888343371018225E-5</v>
      </c>
      <c r="BJ534" s="18">
        <f t="shared" si="617"/>
        <v>0.45931515561866537</v>
      </c>
      <c r="BK534" s="18">
        <f t="shared" si="618"/>
        <v>0.2412823538004833</v>
      </c>
      <c r="BL534" s="18">
        <f t="shared" si="619"/>
        <v>0.2804052842582791</v>
      </c>
      <c r="BM534" s="18">
        <f t="shared" si="620"/>
        <v>0.5712831581862825</v>
      </c>
      <c r="BN534" s="18">
        <f t="shared" si="621"/>
        <v>0.42656295553131734</v>
      </c>
    </row>
    <row r="535" spans="1:66" x14ac:dyDescent="0.25">
      <c r="A535" t="s">
        <v>24</v>
      </c>
      <c r="B535" t="s">
        <v>183</v>
      </c>
      <c r="C535" t="s">
        <v>327</v>
      </c>
      <c r="D535" t="s">
        <v>496</v>
      </c>
      <c r="E535" s="14">
        <f>VLOOKUP(A535,home!$A$2:$E$405,3,FALSE)</f>
        <v>1.6</v>
      </c>
      <c r="F535" s="14">
        <f>VLOOKUP(B535,home!$B$2:$E$405,3,FALSE)</f>
        <v>0.62</v>
      </c>
      <c r="G535" s="14">
        <f>VLOOKUP(C535,away!$B$2:$E$405,4,FALSE)</f>
        <v>0.5</v>
      </c>
      <c r="H535" s="14">
        <f>VLOOKUP(A535,away!$A$2:$E$405,3,FALSE)</f>
        <v>1.44761904761905</v>
      </c>
      <c r="I535" s="14">
        <f>VLOOKUP(C535,away!$B$2:$E$405,3,FALSE)</f>
        <v>1.31</v>
      </c>
      <c r="J535" s="14">
        <f>VLOOKUP(B535,home!$B$2:$E$405,4,FALSE)</f>
        <v>1.31</v>
      </c>
      <c r="K535" s="16">
        <f t="shared" si="622"/>
        <v>0.496</v>
      </c>
      <c r="L535" s="16">
        <f t="shared" si="623"/>
        <v>2.484259047619052</v>
      </c>
      <c r="M535" s="17">
        <f t="shared" si="568"/>
        <v>5.0779677806317286E-2</v>
      </c>
      <c r="N535" s="17">
        <f t="shared" si="569"/>
        <v>2.5186720191933375E-2</v>
      </c>
      <c r="O535" s="17">
        <f t="shared" si="570"/>
        <v>0.12614987402552411</v>
      </c>
      <c r="P535" s="17">
        <f t="shared" si="571"/>
        <v>6.2570337516659955E-2</v>
      </c>
      <c r="Q535" s="17">
        <f t="shared" si="572"/>
        <v>6.2463066075994769E-3</v>
      </c>
      <c r="R535" s="17">
        <f t="shared" si="573"/>
        <v>0.15669448295195595</v>
      </c>
      <c r="S535" s="17">
        <f t="shared" si="574"/>
        <v>1.9274674958954196E-2</v>
      </c>
      <c r="T535" s="17">
        <f t="shared" si="575"/>
        <v>1.5517443704131667E-2</v>
      </c>
      <c r="U535" s="17">
        <f t="shared" si="576"/>
        <v>7.7720463544170157E-2</v>
      </c>
      <c r="V535" s="17">
        <f t="shared" si="577"/>
        <v>2.638901076191376E-3</v>
      </c>
      <c r="W535" s="17">
        <f t="shared" si="578"/>
        <v>1.032722692456447E-3</v>
      </c>
      <c r="X535" s="17">
        <f t="shared" si="579"/>
        <v>2.565550692416436E-3</v>
      </c>
      <c r="Y535" s="17">
        <f t="shared" si="580"/>
        <v>3.1867462598804278E-3</v>
      </c>
      <c r="Z535" s="17">
        <f t="shared" si="581"/>
        <v>0.12975656232846197</v>
      </c>
      <c r="AA535" s="17">
        <f t="shared" si="582"/>
        <v>6.4359254914917147E-2</v>
      </c>
      <c r="AB535" s="17">
        <f t="shared" si="583"/>
        <v>1.5961095218899449E-2</v>
      </c>
      <c r="AC535" s="17">
        <f t="shared" si="584"/>
        <v>2.0322713010330245E-4</v>
      </c>
      <c r="AD535" s="17">
        <f t="shared" si="585"/>
        <v>1.2805761386459937E-4</v>
      </c>
      <c r="AE535" s="17">
        <f t="shared" si="586"/>
        <v>3.1812828585963792E-4</v>
      </c>
      <c r="AF535" s="17">
        <f t="shared" si="587"/>
        <v>3.951565362251729E-4</v>
      </c>
      <c r="AG535" s="17">
        <f t="shared" si="588"/>
        <v>3.2722373344773052E-4</v>
      </c>
      <c r="AH535" s="17">
        <f t="shared" si="589"/>
        <v>8.0587228488106816E-2</v>
      </c>
      <c r="AI535" s="17">
        <f t="shared" si="590"/>
        <v>3.997126533010098E-2</v>
      </c>
      <c r="AJ535" s="17">
        <f t="shared" si="591"/>
        <v>9.9128738018650422E-3</v>
      </c>
      <c r="AK535" s="17">
        <f t="shared" si="592"/>
        <v>1.6389284685750206E-3</v>
      </c>
      <c r="AL535" s="17">
        <f t="shared" si="593"/>
        <v>1.0016597719746735E-5</v>
      </c>
      <c r="AM535" s="17">
        <f t="shared" si="594"/>
        <v>1.2703315295368258E-5</v>
      </c>
      <c r="AN535" s="17">
        <f t="shared" si="595"/>
        <v>3.1558325957276082E-5</v>
      </c>
      <c r="AO535" s="17">
        <f t="shared" si="596"/>
        <v>3.9199528393537152E-5</v>
      </c>
      <c r="AP535" s="17">
        <f t="shared" si="597"/>
        <v>3.2460594358014869E-5</v>
      </c>
      <c r="AQ535" s="17">
        <f t="shared" si="598"/>
        <v>2.0160131306247607E-5</v>
      </c>
      <c r="AR535" s="17">
        <f t="shared" si="599"/>
        <v>4.0039910298824602E-2</v>
      </c>
      <c r="AS535" s="17">
        <f t="shared" si="600"/>
        <v>1.9859795508217003E-2</v>
      </c>
      <c r="AT535" s="17">
        <f t="shared" si="601"/>
        <v>4.9252292860378164E-3</v>
      </c>
      <c r="AU535" s="17">
        <f t="shared" si="602"/>
        <v>8.1430457529158581E-4</v>
      </c>
      <c r="AV535" s="17">
        <f t="shared" si="603"/>
        <v>1.0097376733615659E-4</v>
      </c>
      <c r="AW535" s="17">
        <f t="shared" si="604"/>
        <v>3.4284379060483436E-7</v>
      </c>
      <c r="AX535" s="17">
        <f t="shared" si="605"/>
        <v>1.0501407310837762E-6</v>
      </c>
      <c r="AY535" s="17">
        <f t="shared" si="606"/>
        <v>2.6088216124681568E-6</v>
      </c>
      <c r="AZ535" s="17">
        <f t="shared" si="607"/>
        <v>3.2404943471990719E-6</v>
      </c>
      <c r="BA535" s="17">
        <f t="shared" si="608"/>
        <v>2.6834091335958966E-6</v>
      </c>
      <c r="BB535" s="17">
        <f t="shared" si="609"/>
        <v>1.6665708546498024E-6</v>
      </c>
      <c r="BC535" s="17">
        <f t="shared" si="610"/>
        <v>8.2803874483239695E-7</v>
      </c>
      <c r="BD535" s="17">
        <f t="shared" si="611"/>
        <v>1.6578251570951719E-2</v>
      </c>
      <c r="BE535" s="17">
        <f t="shared" si="612"/>
        <v>8.2228127791920524E-3</v>
      </c>
      <c r="BF535" s="17">
        <f t="shared" si="613"/>
        <v>2.039257569239629E-3</v>
      </c>
      <c r="BG535" s="17">
        <f t="shared" si="614"/>
        <v>3.3715725144761868E-4</v>
      </c>
      <c r="BH535" s="17">
        <f t="shared" si="615"/>
        <v>4.1807499179504699E-5</v>
      </c>
      <c r="BI535" s="17">
        <f t="shared" si="616"/>
        <v>4.1473039186068662E-6</v>
      </c>
      <c r="BJ535" s="18">
        <f t="shared" si="617"/>
        <v>5.505221568854924E-2</v>
      </c>
      <c r="BK535" s="18">
        <f t="shared" si="618"/>
        <v>0.13547944390755831</v>
      </c>
      <c r="BL535" s="18">
        <f t="shared" si="619"/>
        <v>0.66595911415375109</v>
      </c>
      <c r="BM535" s="18">
        <f t="shared" si="620"/>
        <v>0.55861767100050852</v>
      </c>
      <c r="BN535" s="18">
        <f t="shared" si="621"/>
        <v>0.42762739909999015</v>
      </c>
    </row>
    <row r="536" spans="1:66" x14ac:dyDescent="0.25">
      <c r="A536" t="s">
        <v>27</v>
      </c>
      <c r="B536" t="s">
        <v>299</v>
      </c>
      <c r="C536" t="s">
        <v>30</v>
      </c>
      <c r="D536" t="s">
        <v>496</v>
      </c>
      <c r="E536" s="14">
        <f>VLOOKUP(A536,home!$A$2:$E$405,3,FALSE)</f>
        <v>1.30952380952381</v>
      </c>
      <c r="F536" s="14">
        <f>VLOOKUP(B536,home!$B$2:$E$405,3,FALSE)</f>
        <v>1.25</v>
      </c>
      <c r="G536" s="14">
        <f>VLOOKUP(C536,away!$B$2:$E$405,4,FALSE)</f>
        <v>1.18</v>
      </c>
      <c r="H536" s="14">
        <f>VLOOKUP(A536,away!$A$2:$E$405,3,FALSE)</f>
        <v>1.0904761904761899</v>
      </c>
      <c r="I536" s="14">
        <f>VLOOKUP(C536,away!$B$2:$E$405,3,FALSE)</f>
        <v>1.1100000000000001</v>
      </c>
      <c r="J536" s="14">
        <f>VLOOKUP(B536,home!$B$2:$E$405,4,FALSE)</f>
        <v>0.67</v>
      </c>
      <c r="K536" s="16">
        <f t="shared" si="622"/>
        <v>1.9315476190476197</v>
      </c>
      <c r="L536" s="16">
        <f t="shared" si="623"/>
        <v>0.81098714285714257</v>
      </c>
      <c r="M536" s="17">
        <f t="shared" si="568"/>
        <v>6.4406883695350886E-2</v>
      </c>
      <c r="N536" s="17">
        <f t="shared" si="569"/>
        <v>0.12440496285203194</v>
      </c>
      <c r="O536" s="17">
        <f t="shared" si="570"/>
        <v>5.2233154588424889E-2</v>
      </c>
      <c r="P536" s="17">
        <f t="shared" si="571"/>
        <v>0.10089082538061835</v>
      </c>
      <c r="Q536" s="17">
        <f t="shared" si="572"/>
        <v>0.12014705489727497</v>
      </c>
      <c r="R536" s="17">
        <f t="shared" si="573"/>
        <v>2.1180208401041067E-2</v>
      </c>
      <c r="S536" s="17">
        <f t="shared" si="574"/>
        <v>3.9510367766470496E-2</v>
      </c>
      <c r="T536" s="17">
        <f t="shared" si="575"/>
        <v>9.7437716773841276E-2</v>
      </c>
      <c r="U536" s="17">
        <f t="shared" si="576"/>
        <v>4.0910581107963265E-2</v>
      </c>
      <c r="V536" s="17">
        <f t="shared" si="577"/>
        <v>6.8768246607271849E-3</v>
      </c>
      <c r="W536" s="17">
        <f t="shared" si="578"/>
        <v>7.735658594080505E-2</v>
      </c>
      <c r="X536" s="17">
        <f t="shared" si="579"/>
        <v>6.2735196613316488E-2</v>
      </c>
      <c r="Y536" s="17">
        <f t="shared" si="580"/>
        <v>2.5438718929007308E-2</v>
      </c>
      <c r="Z536" s="17">
        <f t="shared" si="581"/>
        <v>5.7256255654263835E-3</v>
      </c>
      <c r="AA536" s="17">
        <f t="shared" si="582"/>
        <v>1.1059318428457513E-2</v>
      </c>
      <c r="AB536" s="17">
        <f t="shared" si="583"/>
        <v>1.0680800089388287E-2</v>
      </c>
      <c r="AC536" s="17">
        <f t="shared" si="584"/>
        <v>6.7326704481263165E-4</v>
      </c>
      <c r="AD536" s="17">
        <f t="shared" si="585"/>
        <v>3.7354482347903645E-2</v>
      </c>
      <c r="AE536" s="17">
        <f t="shared" si="586"/>
        <v>3.0294004912233941E-2</v>
      </c>
      <c r="AF536" s="17">
        <f t="shared" si="587"/>
        <v>1.2284024244736418E-2</v>
      </c>
      <c r="AG536" s="17">
        <f t="shared" si="588"/>
        <v>3.3207285750088871E-3</v>
      </c>
      <c r="AH536" s="17">
        <f t="shared" si="589"/>
        <v>1.1608521795937381E-3</v>
      </c>
      <c r="AI536" s="17">
        <f t="shared" si="590"/>
        <v>2.2422412635605244E-3</v>
      </c>
      <c r="AJ536" s="17">
        <f t="shared" si="591"/>
        <v>2.1654978869803292E-3</v>
      </c>
      <c r="AK536" s="17">
        <f t="shared" si="592"/>
        <v>1.3942540958831692E-3</v>
      </c>
      <c r="AL536" s="17">
        <f t="shared" si="593"/>
        <v>4.2185843472268081E-5</v>
      </c>
      <c r="AM536" s="17">
        <f t="shared" si="594"/>
        <v>1.4430392287969924E-2</v>
      </c>
      <c r="AN536" s="17">
        <f t="shared" si="595"/>
        <v>1.1702862611928473E-2</v>
      </c>
      <c r="AO536" s="17">
        <f t="shared" si="596"/>
        <v>4.7454355564487726E-3</v>
      </c>
      <c r="AP536" s="17">
        <f t="shared" si="597"/>
        <v>1.2828290745123623E-3</v>
      </c>
      <c r="AQ536" s="17">
        <f t="shared" si="598"/>
        <v>2.6008947147821316E-4</v>
      </c>
      <c r="AR536" s="17">
        <f t="shared" si="599"/>
        <v>1.8828723848164246E-4</v>
      </c>
      <c r="AS536" s="17">
        <f t="shared" si="600"/>
        <v>3.6368576718626784E-4</v>
      </c>
      <c r="AT536" s="17">
        <f t="shared" si="601"/>
        <v>3.5123818884507139E-4</v>
      </c>
      <c r="AU536" s="17">
        <f t="shared" si="602"/>
        <v>2.2614442912743198E-4</v>
      </c>
      <c r="AV536" s="17">
        <f t="shared" si="603"/>
        <v>1.092021834104936E-4</v>
      </c>
      <c r="AW536" s="17">
        <f t="shared" si="604"/>
        <v>1.8356235661887462E-6</v>
      </c>
      <c r="AX536" s="17">
        <f t="shared" si="605"/>
        <v>4.6454983109585745E-3</v>
      </c>
      <c r="AY536" s="17">
        <f t="shared" si="606"/>
        <v>3.767439402351976E-3</v>
      </c>
      <c r="AZ536" s="17">
        <f t="shared" si="607"/>
        <v>1.5276724584004243E-3</v>
      </c>
      <c r="BA536" s="17">
        <f t="shared" si="608"/>
        <v>4.129742407532359E-4</v>
      </c>
      <c r="BB536" s="17">
        <f t="shared" si="609"/>
        <v>8.3729199895516099E-5</v>
      </c>
      <c r="BC536" s="17">
        <f t="shared" si="610"/>
        <v>1.3580660919395833E-5</v>
      </c>
      <c r="BD536" s="17">
        <f t="shared" si="611"/>
        <v>2.5449754928781434E-5</v>
      </c>
      <c r="BE536" s="17">
        <f t="shared" si="612"/>
        <v>4.9157413538033201E-5</v>
      </c>
      <c r="BF536" s="17">
        <f t="shared" si="613"/>
        <v>4.7474942538963639E-5</v>
      </c>
      <c r="BG536" s="17">
        <f t="shared" si="614"/>
        <v>3.0566704075185928E-5</v>
      </c>
      <c r="BH536" s="17">
        <f t="shared" si="615"/>
        <v>1.4760261119639638E-5</v>
      </c>
      <c r="BI536" s="17">
        <f t="shared" si="616"/>
        <v>5.7020294444322192E-6</v>
      </c>
      <c r="BJ536" s="18">
        <f t="shared" si="617"/>
        <v>0.63364597936177702</v>
      </c>
      <c r="BK536" s="18">
        <f t="shared" si="618"/>
        <v>0.2161677937938038</v>
      </c>
      <c r="BL536" s="18">
        <f t="shared" si="619"/>
        <v>0.14443857695398873</v>
      </c>
      <c r="BM536" s="18">
        <f t="shared" si="620"/>
        <v>0.51294928208146795</v>
      </c>
      <c r="BN536" s="18">
        <f t="shared" si="621"/>
        <v>0.48326308981474209</v>
      </c>
    </row>
    <row r="537" spans="1:66" x14ac:dyDescent="0.25">
      <c r="A537" t="s">
        <v>27</v>
      </c>
      <c r="B537" t="s">
        <v>297</v>
      </c>
      <c r="C537" t="s">
        <v>195</v>
      </c>
      <c r="D537" t="s">
        <v>496</v>
      </c>
      <c r="E537" s="14">
        <f>VLOOKUP(A537,home!$A$2:$E$405,3,FALSE)</f>
        <v>1.30952380952381</v>
      </c>
      <c r="F537" s="14">
        <f>VLOOKUP(B537,home!$B$2:$E$405,3,FALSE)</f>
        <v>0.76</v>
      </c>
      <c r="G537" s="14">
        <f>VLOOKUP(C537,away!$B$2:$E$405,4,FALSE)</f>
        <v>0.84</v>
      </c>
      <c r="H537" s="14">
        <f>VLOOKUP(A537,away!$A$2:$E$405,3,FALSE)</f>
        <v>1.0904761904761899</v>
      </c>
      <c r="I537" s="14">
        <f>VLOOKUP(C537,away!$B$2:$E$405,3,FALSE)</f>
        <v>1.1499999999999999</v>
      </c>
      <c r="J537" s="14">
        <f>VLOOKUP(B537,home!$B$2:$E$405,4,FALSE)</f>
        <v>1.25</v>
      </c>
      <c r="K537" s="16">
        <f t="shared" si="622"/>
        <v>0.8360000000000003</v>
      </c>
      <c r="L537" s="16">
        <f t="shared" si="623"/>
        <v>1.567559523809523</v>
      </c>
      <c r="M537" s="17">
        <f t="shared" si="568"/>
        <v>9.0395614601186849E-2</v>
      </c>
      <c r="N537" s="17">
        <f t="shared" si="569"/>
        <v>7.5570733806592225E-2</v>
      </c>
      <c r="O537" s="17">
        <f t="shared" si="570"/>
        <v>0.14170050657870564</v>
      </c>
      <c r="P537" s="17">
        <f t="shared" si="571"/>
        <v>0.11846162349979794</v>
      </c>
      <c r="Q537" s="17">
        <f t="shared" si="572"/>
        <v>3.1588566731155558E-2</v>
      </c>
      <c r="R537" s="17">
        <f t="shared" si="573"/>
        <v>0.11106198930804202</v>
      </c>
      <c r="S537" s="17">
        <f t="shared" si="574"/>
        <v>3.8810390039716688E-2</v>
      </c>
      <c r="T537" s="17">
        <f t="shared" si="575"/>
        <v>4.9516958622915552E-2</v>
      </c>
      <c r="U537" s="17">
        <f t="shared" si="576"/>
        <v>9.2847823061523158E-2</v>
      </c>
      <c r="V537" s="17">
        <f t="shared" si="577"/>
        <v>5.6511367442976515E-3</v>
      </c>
      <c r="W537" s="17">
        <f t="shared" si="578"/>
        <v>8.8026805957486867E-3</v>
      </c>
      <c r="X537" s="17">
        <f t="shared" si="579"/>
        <v>1.379872580291914E-2</v>
      </c>
      <c r="Y537" s="17">
        <f t="shared" si="580"/>
        <v>1.0815162024401056E-2</v>
      </c>
      <c r="Z537" s="17">
        <f t="shared" si="581"/>
        <v>5.8032093024350889E-2</v>
      </c>
      <c r="AA537" s="17">
        <f t="shared" si="582"/>
        <v>4.8514829768357359E-2</v>
      </c>
      <c r="AB537" s="17">
        <f t="shared" si="583"/>
        <v>2.0279198843173384E-2</v>
      </c>
      <c r="AC537" s="17">
        <f t="shared" si="584"/>
        <v>4.6285627094740225E-4</v>
      </c>
      <c r="AD537" s="17">
        <f t="shared" si="585"/>
        <v>1.8397602445114759E-3</v>
      </c>
      <c r="AE537" s="17">
        <f t="shared" si="586"/>
        <v>2.8839336928101009E-3</v>
      </c>
      <c r="AF537" s="17">
        <f t="shared" si="587"/>
        <v>2.2603688630998212E-3</v>
      </c>
      <c r="AG537" s="17">
        <f t="shared" si="588"/>
        <v>1.1810875795582095E-3</v>
      </c>
      <c r="AH537" s="17">
        <f t="shared" si="589"/>
        <v>2.2742190026730356E-2</v>
      </c>
      <c r="AI537" s="17">
        <f t="shared" si="590"/>
        <v>1.9012470862346583E-2</v>
      </c>
      <c r="AJ537" s="17">
        <f t="shared" si="591"/>
        <v>7.947212820460875E-3</v>
      </c>
      <c r="AK537" s="17">
        <f t="shared" si="592"/>
        <v>2.2146233059684313E-3</v>
      </c>
      <c r="AL537" s="17">
        <f t="shared" si="593"/>
        <v>2.4262551029891098E-5</v>
      </c>
      <c r="AM537" s="17">
        <f t="shared" si="594"/>
        <v>3.0760791288231894E-4</v>
      </c>
      <c r="AN537" s="17">
        <f t="shared" si="595"/>
        <v>4.8219371343784917E-4</v>
      </c>
      <c r="AO537" s="17">
        <f t="shared" si="596"/>
        <v>3.7793367391029031E-4</v>
      </c>
      <c r="AP537" s="17">
        <f t="shared" si="597"/>
        <v>1.9747784330213273E-4</v>
      </c>
      <c r="AQ537" s="17">
        <f t="shared" si="598"/>
        <v>7.7389568502405701E-5</v>
      </c>
      <c r="AR537" s="17">
        <f t="shared" si="599"/>
        <v>7.1299473137374208E-3</v>
      </c>
      <c r="AS537" s="17">
        <f t="shared" si="600"/>
        <v>5.9606359542844862E-3</v>
      </c>
      <c r="AT537" s="17">
        <f t="shared" si="601"/>
        <v>2.4915458288909159E-3</v>
      </c>
      <c r="AU537" s="17">
        <f t="shared" si="602"/>
        <v>6.943107709842689E-4</v>
      </c>
      <c r="AV537" s="17">
        <f t="shared" si="603"/>
        <v>1.4511095113571224E-4</v>
      </c>
      <c r="AW537" s="17">
        <f t="shared" si="604"/>
        <v>8.8321061380149479E-7</v>
      </c>
      <c r="AX537" s="17">
        <f t="shared" si="605"/>
        <v>4.2860035861603122E-5</v>
      </c>
      <c r="AY537" s="17">
        <f t="shared" si="606"/>
        <v>6.7185657405673669E-5</v>
      </c>
      <c r="AZ537" s="17">
        <f t="shared" si="607"/>
        <v>5.26587585648338E-5</v>
      </c>
      <c r="BA537" s="17">
        <f t="shared" si="608"/>
        <v>2.7515246166763836E-5</v>
      </c>
      <c r="BB537" s="17">
        <f t="shared" si="609"/>
        <v>1.078294654466853E-5</v>
      </c>
      <c r="BC537" s="17">
        <f t="shared" si="610"/>
        <v>3.3805821101648271E-6</v>
      </c>
      <c r="BD537" s="17">
        <f t="shared" si="611"/>
        <v>1.8627694693182032E-3</v>
      </c>
      <c r="BE537" s="17">
        <f t="shared" si="612"/>
        <v>1.5572752763500183E-3</v>
      </c>
      <c r="BF537" s="17">
        <f t="shared" si="613"/>
        <v>6.5094106551430789E-4</v>
      </c>
      <c r="BG537" s="17">
        <f t="shared" si="614"/>
        <v>1.8139557692332055E-4</v>
      </c>
      <c r="BH537" s="17">
        <f t="shared" si="615"/>
        <v>3.7911675576973998E-5</v>
      </c>
      <c r="BI537" s="17">
        <f t="shared" si="616"/>
        <v>6.3388321564700562E-6</v>
      </c>
      <c r="BJ537" s="18">
        <f t="shared" si="617"/>
        <v>0.19990496390240045</v>
      </c>
      <c r="BK537" s="18">
        <f t="shared" si="618"/>
        <v>0.25387306936438203</v>
      </c>
      <c r="BL537" s="18">
        <f t="shared" si="619"/>
        <v>0.48703902729017984</v>
      </c>
      <c r="BM537" s="18">
        <f t="shared" si="620"/>
        <v>0.4300038166090413</v>
      </c>
      <c r="BN537" s="18">
        <f t="shared" si="621"/>
        <v>0.56877903452548029</v>
      </c>
    </row>
    <row r="538" spans="1:66" x14ac:dyDescent="0.25">
      <c r="A538" t="s">
        <v>27</v>
      </c>
      <c r="B538" t="s">
        <v>296</v>
      </c>
      <c r="C538" t="s">
        <v>193</v>
      </c>
      <c r="D538" t="s">
        <v>496</v>
      </c>
      <c r="E538" s="14">
        <f>VLOOKUP(A538,home!$A$2:$E$405,3,FALSE)</f>
        <v>1.30952380952381</v>
      </c>
      <c r="F538" s="14">
        <f>VLOOKUP(B538,home!$B$2:$E$405,3,FALSE)</f>
        <v>0.69</v>
      </c>
      <c r="G538" s="14">
        <f>VLOOKUP(C538,away!$B$2:$E$405,4,FALSE)</f>
        <v>0.76</v>
      </c>
      <c r="H538" s="14">
        <f>VLOOKUP(A538,away!$A$2:$E$405,3,FALSE)</f>
        <v>1.0904761904761899</v>
      </c>
      <c r="I538" s="14">
        <f>VLOOKUP(C538,away!$B$2:$E$405,3,FALSE)</f>
        <v>0.83</v>
      </c>
      <c r="J538" s="14">
        <f>VLOOKUP(B538,home!$B$2:$E$405,4,FALSE)</f>
        <v>1.42</v>
      </c>
      <c r="K538" s="16">
        <f t="shared" si="622"/>
        <v>0.68671428571428594</v>
      </c>
      <c r="L538" s="16">
        <f t="shared" si="623"/>
        <v>1.2852352380952374</v>
      </c>
      <c r="M538" s="17">
        <f t="shared" si="568"/>
        <v>0.13918524659419407</v>
      </c>
      <c r="N538" s="17">
        <f t="shared" si="569"/>
        <v>9.558049719689872E-2</v>
      </c>
      <c r="O538" s="17">
        <f t="shared" si="570"/>
        <v>0.17888578354583332</v>
      </c>
      <c r="P538" s="17">
        <f t="shared" si="571"/>
        <v>0.12284342307211729</v>
      </c>
      <c r="Q538" s="17">
        <f t="shared" si="572"/>
        <v>3.28182464303923E-2</v>
      </c>
      <c r="R538" s="17">
        <f t="shared" si="573"/>
        <v>0.11495515630369112</v>
      </c>
      <c r="S538" s="17">
        <f t="shared" si="574"/>
        <v>2.7105075719829713E-2</v>
      </c>
      <c r="T538" s="17">
        <f t="shared" si="575"/>
        <v>4.2179166764833423E-2</v>
      </c>
      <c r="U538" s="17">
        <f t="shared" si="576"/>
        <v>7.8941348050263344E-2</v>
      </c>
      <c r="V538" s="17">
        <f t="shared" si="577"/>
        <v>2.6580724973281834E-3</v>
      </c>
      <c r="W538" s="17">
        <f t="shared" si="578"/>
        <v>7.5122528852807555E-3</v>
      </c>
      <c r="X538" s="17">
        <f t="shared" si="579"/>
        <v>9.6550121256454447E-3</v>
      </c>
      <c r="Y538" s="17">
        <f t="shared" si="580"/>
        <v>6.2044809040581661E-3</v>
      </c>
      <c r="Z538" s="17">
        <f t="shared" si="581"/>
        <v>4.9248139227416561E-2</v>
      </c>
      <c r="AA538" s="17">
        <f t="shared" si="582"/>
        <v>3.3819400752313072E-2</v>
      </c>
      <c r="AB538" s="17">
        <f t="shared" si="583"/>
        <v>1.1612132815454927E-2</v>
      </c>
      <c r="AC538" s="17">
        <f t="shared" si="584"/>
        <v>1.466241629122072E-4</v>
      </c>
      <c r="AD538" s="17">
        <f t="shared" si="585"/>
        <v>1.2896928435551646E-3</v>
      </c>
      <c r="AE538" s="17">
        <f t="shared" si="586"/>
        <v>1.6575586888563456E-3</v>
      </c>
      <c r="AF538" s="17">
        <f t="shared" si="587"/>
        <v>1.0651764180645577E-3</v>
      </c>
      <c r="AG538" s="17">
        <f t="shared" si="588"/>
        <v>4.5633408909487799E-4</v>
      </c>
      <c r="AH538" s="17">
        <f t="shared" si="589"/>
        <v>1.5823860986424031E-2</v>
      </c>
      <c r="AI538" s="17">
        <f t="shared" si="590"/>
        <v>1.0866471394534337E-2</v>
      </c>
      <c r="AJ538" s="17">
        <f t="shared" si="591"/>
        <v>3.7310805709661831E-3</v>
      </c>
      <c r="AK538" s="17">
        <f t="shared" si="592"/>
        <v>8.5406210974449761E-4</v>
      </c>
      <c r="AL538" s="17">
        <f t="shared" si="593"/>
        <v>5.1763572700299895E-6</v>
      </c>
      <c r="AM538" s="17">
        <f t="shared" si="594"/>
        <v>1.7713009997056227E-4</v>
      </c>
      <c r="AN538" s="17">
        <f t="shared" si="595"/>
        <v>2.2765384620949879E-4</v>
      </c>
      <c r="AO538" s="17">
        <f t="shared" si="596"/>
        <v>1.4629437261818093E-4</v>
      </c>
      <c r="AP538" s="17">
        <f t="shared" si="597"/>
        <v>6.2674227607973704E-5</v>
      </c>
      <c r="AQ538" s="17">
        <f t="shared" si="598"/>
        <v>2.01377814605423E-5</v>
      </c>
      <c r="AR538" s="17">
        <f t="shared" si="599"/>
        <v>4.0674767484945272E-3</v>
      </c>
      <c r="AS538" s="17">
        <f t="shared" si="600"/>
        <v>2.7931943900018855E-3</v>
      </c>
      <c r="AT538" s="17">
        <f t="shared" si="601"/>
        <v>9.5906324519564755E-4</v>
      </c>
      <c r="AU538" s="17">
        <f t="shared" si="602"/>
        <v>2.1953414379311808E-4</v>
      </c>
      <c r="AV538" s="17">
        <f t="shared" si="603"/>
        <v>3.7689308186197107E-5</v>
      </c>
      <c r="AW538" s="17">
        <f t="shared" si="604"/>
        <v>1.2690550137206846E-7</v>
      </c>
      <c r="AX538" s="17">
        <f t="shared" si="605"/>
        <v>2.0272961679964105E-5</v>
      </c>
      <c r="AY538" s="17">
        <f t="shared" si="606"/>
        <v>2.6055524731644289E-5</v>
      </c>
      <c r="AZ538" s="17">
        <f t="shared" si="607"/>
        <v>1.6743739266085602E-5</v>
      </c>
      <c r="BA538" s="17">
        <f t="shared" si="608"/>
        <v>7.1732145740840341E-6</v>
      </c>
      <c r="BB538" s="17">
        <f t="shared" si="609"/>
        <v>2.3048170352577805E-6</v>
      </c>
      <c r="BC538" s="17">
        <f t="shared" si="610"/>
        <v>5.9244641421509867E-7</v>
      </c>
      <c r="BD538" s="17">
        <f t="shared" si="611"/>
        <v>8.7127740788303274E-4</v>
      </c>
      <c r="BE538" s="17">
        <f t="shared" si="612"/>
        <v>5.9831864281339141E-4</v>
      </c>
      <c r="BF538" s="17">
        <f t="shared" si="613"/>
        <v>2.0543697971456951E-4</v>
      </c>
      <c r="BG538" s="17">
        <f t="shared" si="614"/>
        <v>4.7025502927996955E-5</v>
      </c>
      <c r="BH538" s="17">
        <f t="shared" si="615"/>
        <v>8.0732711633886238E-6</v>
      </c>
      <c r="BI538" s="17">
        <f t="shared" si="616"/>
        <v>1.1088061280688325E-6</v>
      </c>
      <c r="BJ538" s="18">
        <f t="shared" si="617"/>
        <v>0.19912545137824772</v>
      </c>
      <c r="BK538" s="18">
        <f t="shared" si="618"/>
        <v>0.29196967392838319</v>
      </c>
      <c r="BL538" s="18">
        <f t="shared" si="619"/>
        <v>0.45929749497552647</v>
      </c>
      <c r="BM538" s="18">
        <f t="shared" si="620"/>
        <v>0.31534647774721714</v>
      </c>
      <c r="BN538" s="18">
        <f t="shared" si="621"/>
        <v>0.68426835314312684</v>
      </c>
    </row>
    <row r="539" spans="1:66" x14ac:dyDescent="0.25">
      <c r="A539" t="s">
        <v>27</v>
      </c>
      <c r="B539" t="s">
        <v>192</v>
      </c>
      <c r="C539" t="s">
        <v>186</v>
      </c>
      <c r="D539" t="s">
        <v>496</v>
      </c>
      <c r="E539" s="14">
        <f>VLOOKUP(A539,home!$A$2:$E$405,3,FALSE)</f>
        <v>1.30952380952381</v>
      </c>
      <c r="F539" s="14">
        <f>VLOOKUP(B539,home!$B$2:$E$405,3,FALSE)</f>
        <v>1.1100000000000001</v>
      </c>
      <c r="G539" s="14">
        <f>VLOOKUP(C539,away!$B$2:$E$405,4,FALSE)</f>
        <v>0.97</v>
      </c>
      <c r="H539" s="14">
        <f>VLOOKUP(A539,away!$A$2:$E$405,3,FALSE)</f>
        <v>1.0904761904761899</v>
      </c>
      <c r="I539" s="14">
        <f>VLOOKUP(C539,away!$B$2:$E$405,3,FALSE)</f>
        <v>1.18</v>
      </c>
      <c r="J539" s="14">
        <f>VLOOKUP(B539,home!$B$2:$E$405,4,FALSE)</f>
        <v>1.08</v>
      </c>
      <c r="K539" s="16">
        <f t="shared" si="622"/>
        <v>1.4099642857142862</v>
      </c>
      <c r="L539" s="16">
        <f t="shared" si="623"/>
        <v>1.3897028571428565</v>
      </c>
      <c r="M539" s="17">
        <f t="shared" si="568"/>
        <v>6.0830307057985485E-2</v>
      </c>
      <c r="N539" s="17">
        <f t="shared" si="569"/>
        <v>8.5768560440793201E-2</v>
      </c>
      <c r="O539" s="17">
        <f t="shared" si="570"/>
        <v>8.4536051519359695E-2</v>
      </c>
      <c r="P539" s="17">
        <f t="shared" si="571"/>
        <v>0.11919281349760008</v>
      </c>
      <c r="Q539" s="17">
        <f t="shared" si="572"/>
        <v>6.0465303529322799E-2</v>
      </c>
      <c r="R539" s="17">
        <f t="shared" si="573"/>
        <v>5.873999616401495E-2</v>
      </c>
      <c r="S539" s="17">
        <f t="shared" si="574"/>
        <v>5.8387535245922585E-2</v>
      </c>
      <c r="T539" s="17">
        <f t="shared" si="575"/>
        <v>8.4028805072709933E-2</v>
      </c>
      <c r="U539" s="17">
        <f t="shared" si="576"/>
        <v>8.2821296734255243E-2</v>
      </c>
      <c r="V539" s="17">
        <f t="shared" si="577"/>
        <v>1.2711818857220293E-2</v>
      </c>
      <c r="W539" s="17">
        <f t="shared" si="578"/>
        <v>2.8417972833739712E-2</v>
      </c>
      <c r="X539" s="17">
        <f t="shared" si="579"/>
        <v>3.9492538041256152E-2</v>
      </c>
      <c r="Y539" s="17">
        <f t="shared" si="580"/>
        <v>2.7441446475878317E-2</v>
      </c>
      <c r="Z539" s="17">
        <f t="shared" si="581"/>
        <v>2.721038016589734E-2</v>
      </c>
      <c r="AA539" s="17">
        <f t="shared" si="582"/>
        <v>3.836566423462362E-2</v>
      </c>
      <c r="AB539" s="17">
        <f t="shared" si="583"/>
        <v>2.7047108184262623E-2</v>
      </c>
      <c r="AC539" s="17">
        <f t="shared" si="584"/>
        <v>1.5567460608283163E-3</v>
      </c>
      <c r="AD539" s="17">
        <f t="shared" si="585"/>
        <v>1.0017081691992951E-2</v>
      </c>
      <c r="AE539" s="17">
        <f t="shared" si="586"/>
        <v>1.3920767047596002E-2</v>
      </c>
      <c r="AF539" s="17">
        <f t="shared" si="587"/>
        <v>9.6728648698321471E-3</v>
      </c>
      <c r="AG539" s="17">
        <f t="shared" si="588"/>
        <v>4.480802648787501E-3</v>
      </c>
      <c r="AH539" s="17">
        <f t="shared" si="589"/>
        <v>9.4535857651227052E-3</v>
      </c>
      <c r="AI539" s="17">
        <f t="shared" si="590"/>
        <v>1.3329218300759978E-2</v>
      </c>
      <c r="AJ539" s="17">
        <f t="shared" si="591"/>
        <v>9.3968608802804197E-3</v>
      </c>
      <c r="AK539" s="17">
        <f t="shared" si="592"/>
        <v>4.4164127463403669E-3</v>
      </c>
      <c r="AL539" s="17">
        <f t="shared" si="593"/>
        <v>1.2201348430778603E-4</v>
      </c>
      <c r="AM539" s="17">
        <f t="shared" si="594"/>
        <v>2.824745486558498E-3</v>
      </c>
      <c r="AN539" s="17">
        <f t="shared" si="595"/>
        <v>3.9255568733717328E-3</v>
      </c>
      <c r="AO539" s="17">
        <f t="shared" si="596"/>
        <v>2.7276788014007382E-3</v>
      </c>
      <c r="AP539" s="17">
        <f t="shared" si="597"/>
        <v>1.2635543412248698E-3</v>
      </c>
      <c r="AQ539" s="17">
        <f t="shared" si="598"/>
        <v>4.3899126953886504E-4</v>
      </c>
      <c r="AR539" s="17">
        <f t="shared" si="599"/>
        <v>2.6275350296072106E-3</v>
      </c>
      <c r="AS539" s="17">
        <f t="shared" si="600"/>
        <v>3.7047305512093961E-3</v>
      </c>
      <c r="AT539" s="17">
        <f t="shared" si="601"/>
        <v>2.6117688826999257E-3</v>
      </c>
      <c r="AU539" s="17">
        <f t="shared" si="602"/>
        <v>1.2275002823822667E-3</v>
      </c>
      <c r="AV539" s="17">
        <f t="shared" si="603"/>
        <v>4.326828897157994E-4</v>
      </c>
      <c r="AW539" s="17">
        <f t="shared" si="604"/>
        <v>6.6410292202186329E-6</v>
      </c>
      <c r="AX539" s="17">
        <f t="shared" si="605"/>
        <v>6.6379837538001825E-4</v>
      </c>
      <c r="AY539" s="17">
        <f t="shared" si="606"/>
        <v>9.2248249883239767E-4</v>
      </c>
      <c r="AZ539" s="17">
        <f t="shared" si="607"/>
        <v>6.4098828214583252E-4</v>
      </c>
      <c r="BA539" s="17">
        <f t="shared" si="608"/>
        <v>2.969277490310517E-4</v>
      </c>
      <c r="BB539" s="17">
        <f t="shared" si="609"/>
        <v>1.0316033529836233E-4</v>
      </c>
      <c r="BC539" s="17">
        <f t="shared" si="610"/>
        <v>2.8672442541589819E-5</v>
      </c>
      <c r="BD539" s="17">
        <f t="shared" si="611"/>
        <v>6.0858215631468069E-4</v>
      </c>
      <c r="BE539" s="17">
        <f t="shared" si="612"/>
        <v>8.5807910532668876E-4</v>
      </c>
      <c r="BF539" s="17">
        <f t="shared" si="613"/>
        <v>6.049304464141493E-4</v>
      </c>
      <c r="BG539" s="17">
        <f t="shared" si="614"/>
        <v>2.8431010826171683E-4</v>
      </c>
      <c r="BH539" s="17">
        <f t="shared" si="615"/>
        <v>1.0021677467914575E-4</v>
      </c>
      <c r="BI539" s="17">
        <f t="shared" si="616"/>
        <v>2.8260414625414247E-5</v>
      </c>
      <c r="BJ539" s="18">
        <f t="shared" si="617"/>
        <v>0.37754269910723254</v>
      </c>
      <c r="BK539" s="18">
        <f t="shared" si="618"/>
        <v>0.253723716702697</v>
      </c>
      <c r="BL539" s="18">
        <f t="shared" si="619"/>
        <v>0.34119479117025614</v>
      </c>
      <c r="BM539" s="18">
        <f t="shared" si="620"/>
        <v>0.52922271346739436</v>
      </c>
      <c r="BN539" s="18">
        <f t="shared" si="621"/>
        <v>0.46953303220907616</v>
      </c>
    </row>
    <row r="540" spans="1:66" x14ac:dyDescent="0.25">
      <c r="A540" t="s">
        <v>27</v>
      </c>
      <c r="B540" t="s">
        <v>328</v>
      </c>
      <c r="C540" t="s">
        <v>298</v>
      </c>
      <c r="D540" t="s">
        <v>496</v>
      </c>
      <c r="E540" s="14">
        <f>VLOOKUP(A540,home!$A$2:$E$405,3,FALSE)</f>
        <v>1.30952380952381</v>
      </c>
      <c r="F540" s="14">
        <f>VLOOKUP(B540,home!$B$2:$E$405,3,FALSE)</f>
        <v>1.37</v>
      </c>
      <c r="G540" s="14">
        <f>VLOOKUP(C540,away!$B$2:$E$405,4,FALSE)</f>
        <v>0.83</v>
      </c>
      <c r="H540" s="14">
        <f>VLOOKUP(A540,away!$A$2:$E$405,3,FALSE)</f>
        <v>1.0904761904761899</v>
      </c>
      <c r="I540" s="14">
        <f>VLOOKUP(C540,away!$B$2:$E$405,3,FALSE)</f>
        <v>1.39</v>
      </c>
      <c r="J540" s="14">
        <f>VLOOKUP(B540,home!$B$2:$E$405,4,FALSE)</f>
        <v>0.64</v>
      </c>
      <c r="K540" s="16">
        <f t="shared" si="622"/>
        <v>1.4890595238095243</v>
      </c>
      <c r="L540" s="16">
        <f t="shared" si="623"/>
        <v>0.97008761904761853</v>
      </c>
      <c r="M540" s="17">
        <f t="shared" si="568"/>
        <v>8.5507845855547965E-2</v>
      </c>
      <c r="N540" s="17">
        <f t="shared" si="569"/>
        <v>0.12732627223164045</v>
      </c>
      <c r="O540" s="17">
        <f t="shared" si="570"/>
        <v>8.29501025958993E-2</v>
      </c>
      <c r="P540" s="17">
        <f t="shared" si="571"/>
        <v>0.12351764027140098</v>
      </c>
      <c r="Q540" s="17">
        <f t="shared" si="572"/>
        <v>9.4798199148844228E-2</v>
      </c>
      <c r="R540" s="17">
        <f t="shared" si="573"/>
        <v>4.0234433763505814E-2</v>
      </c>
      <c r="S540" s="17">
        <f t="shared" si="574"/>
        <v>4.4605870097548891E-2</v>
      </c>
      <c r="T540" s="17">
        <f t="shared" si="575"/>
        <v>9.1962559302304278E-2</v>
      </c>
      <c r="U540" s="17">
        <f t="shared" si="576"/>
        <v>5.9911466780631813E-2</v>
      </c>
      <c r="V540" s="17">
        <f t="shared" si="577"/>
        <v>7.1593323936476449E-3</v>
      </c>
      <c r="W540" s="17">
        <f t="shared" si="578"/>
        <v>4.7053387094192815E-2</v>
      </c>
      <c r="X540" s="17">
        <f t="shared" si="579"/>
        <v>4.5645908254331451E-2</v>
      </c>
      <c r="Y540" s="17">
        <f t="shared" si="580"/>
        <v>2.2140265228855215E-2</v>
      </c>
      <c r="Z540" s="17">
        <f t="shared" si="581"/>
        <v>1.3010308684456158E-2</v>
      </c>
      <c r="AA540" s="17">
        <f t="shared" si="582"/>
        <v>1.9373124054291202E-2</v>
      </c>
      <c r="AB540" s="17">
        <f t="shared" si="583"/>
        <v>1.4423867439492857E-2</v>
      </c>
      <c r="AC540" s="17">
        <f t="shared" si="584"/>
        <v>6.4636162501673393E-4</v>
      </c>
      <c r="AD540" s="17">
        <f t="shared" si="585"/>
        <v>1.7516323545025993E-2</v>
      </c>
      <c r="AE540" s="17">
        <f t="shared" si="586"/>
        <v>1.6992368602262008E-2</v>
      </c>
      <c r="AF540" s="17">
        <f t="shared" si="587"/>
        <v>8.2420431996739294E-3</v>
      </c>
      <c r="AG540" s="17">
        <f t="shared" si="588"/>
        <v>2.6651680212197663E-3</v>
      </c>
      <c r="AH540" s="17">
        <f t="shared" si="589"/>
        <v>3.1552848436946566E-3</v>
      </c>
      <c r="AI540" s="17">
        <f t="shared" si="590"/>
        <v>4.6984069468353745E-3</v>
      </c>
      <c r="AJ540" s="17">
        <f t="shared" si="591"/>
        <v>3.4981038054590235E-3</v>
      </c>
      <c r="AK540" s="17">
        <f t="shared" si="592"/>
        <v>1.7362949289310328E-3</v>
      </c>
      <c r="AL540" s="17">
        <f t="shared" si="593"/>
        <v>3.734724545344165E-5</v>
      </c>
      <c r="AM540" s="17">
        <f t="shared" si="594"/>
        <v>5.216569679369989E-3</v>
      </c>
      <c r="AN540" s="17">
        <f t="shared" si="595"/>
        <v>5.0605296598560312E-3</v>
      </c>
      <c r="AO540" s="17">
        <f t="shared" si="596"/>
        <v>2.4545785844247961E-3</v>
      </c>
      <c r="AP540" s="17">
        <f t="shared" si="597"/>
        <v>7.9371876490997488E-4</v>
      </c>
      <c r="AQ540" s="17">
        <f t="shared" si="598"/>
        <v>1.9249418671123347E-4</v>
      </c>
      <c r="AR540" s="17">
        <f t="shared" si="599"/>
        <v>6.1218055228735749E-4</v>
      </c>
      <c r="AS540" s="17">
        <f t="shared" si="600"/>
        <v>9.1157328167446408E-4</v>
      </c>
      <c r="AT540" s="17">
        <f t="shared" si="601"/>
        <v>6.7869343836383174E-4</v>
      </c>
      <c r="AU540" s="17">
        <f t="shared" si="602"/>
        <v>3.3687164271423202E-4</v>
      </c>
      <c r="AV540" s="17">
        <f t="shared" si="603"/>
        <v>1.2540548197124664E-4</v>
      </c>
      <c r="AW540" s="17">
        <f t="shared" si="604"/>
        <v>1.498577113301433E-6</v>
      </c>
      <c r="AX540" s="17">
        <f t="shared" si="605"/>
        <v>1.2946304604469782E-3</v>
      </c>
      <c r="AY540" s="17">
        <f t="shared" si="606"/>
        <v>1.255904980921531E-3</v>
      </c>
      <c r="AZ540" s="17">
        <f t="shared" si="607"/>
        <v>6.0916893634610644E-4</v>
      </c>
      <c r="BA540" s="17">
        <f t="shared" si="608"/>
        <v>1.9698241435258824E-4</v>
      </c>
      <c r="BB540" s="17">
        <f t="shared" si="609"/>
        <v>4.7772550333388435E-5</v>
      </c>
      <c r="BC540" s="17">
        <f t="shared" si="610"/>
        <v>9.2687119217498624E-6</v>
      </c>
      <c r="BD540" s="17">
        <f t="shared" si="611"/>
        <v>9.8978129065949768E-5</v>
      </c>
      <c r="BE540" s="17">
        <f t="shared" si="612"/>
        <v>1.4738432573450078E-4</v>
      </c>
      <c r="BF540" s="17">
        <f t="shared" si="613"/>
        <v>1.0973201694760182E-4</v>
      </c>
      <c r="BG540" s="17">
        <f t="shared" si="614"/>
        <v>5.4465834967551542E-5</v>
      </c>
      <c r="BH540" s="17">
        <f t="shared" si="615"/>
        <v>2.0275717570167611E-5</v>
      </c>
      <c r="BI540" s="17">
        <f t="shared" si="616"/>
        <v>6.0383500699860333E-6</v>
      </c>
      <c r="BJ540" s="18">
        <f t="shared" si="617"/>
        <v>0.49147411355794446</v>
      </c>
      <c r="BK540" s="18">
        <f t="shared" si="618"/>
        <v>0.26273030246953721</v>
      </c>
      <c r="BL540" s="18">
        <f t="shared" si="619"/>
        <v>0.23308268393010795</v>
      </c>
      <c r="BM540" s="18">
        <f t="shared" si="620"/>
        <v>0.44470850837139875</v>
      </c>
      <c r="BN540" s="18">
        <f t="shared" si="621"/>
        <v>0.55433449386683875</v>
      </c>
    </row>
    <row r="541" spans="1:66" x14ac:dyDescent="0.25">
      <c r="A541" t="s">
        <v>196</v>
      </c>
      <c r="B541" t="s">
        <v>302</v>
      </c>
      <c r="C541" t="s">
        <v>203</v>
      </c>
      <c r="D541" t="s">
        <v>496</v>
      </c>
      <c r="E541" s="14">
        <f>VLOOKUP(A541,home!$A$2:$E$405,3,FALSE)</f>
        <v>1.58378378378378</v>
      </c>
      <c r="F541" s="14">
        <f>VLOOKUP(B541,home!$B$2:$E$405,3,FALSE)</f>
        <v>0.82</v>
      </c>
      <c r="G541" s="14">
        <f>VLOOKUP(C541,away!$B$2:$E$405,4,FALSE)</f>
        <v>1.26</v>
      </c>
      <c r="H541" s="14">
        <f>VLOOKUP(A541,away!$A$2:$E$405,3,FALSE)</f>
        <v>1.48648648648649</v>
      </c>
      <c r="I541" s="14">
        <f>VLOOKUP(C541,away!$B$2:$E$405,3,FALSE)</f>
        <v>0.95</v>
      </c>
      <c r="J541" s="14">
        <f>VLOOKUP(B541,home!$B$2:$E$405,4,FALSE)</f>
        <v>0.54</v>
      </c>
      <c r="K541" s="16">
        <f t="shared" si="622"/>
        <v>1.6363654054054015</v>
      </c>
      <c r="L541" s="16">
        <f t="shared" si="623"/>
        <v>0.76256756756756938</v>
      </c>
      <c r="M541" s="17">
        <f t="shared" si="568"/>
        <v>9.0814803459094345E-2</v>
      </c>
      <c r="N541" s="17">
        <f t="shared" si="569"/>
        <v>0.14860620267915281</v>
      </c>
      <c r="O541" s="17">
        <f t="shared" si="570"/>
        <v>6.9252423772928465E-2</v>
      </c>
      <c r="P541" s="17">
        <f t="shared" si="571"/>
        <v>0.11332227050249476</v>
      </c>
      <c r="Q541" s="17">
        <f t="shared" si="572"/>
        <v>0.12158702454641458</v>
      </c>
      <c r="R541" s="17">
        <f t="shared" si="573"/>
        <v>2.6404826172340284E-2</v>
      </c>
      <c r="S541" s="17">
        <f t="shared" si="574"/>
        <v>3.5351992469005833E-2</v>
      </c>
      <c r="T541" s="17">
        <f t="shared" si="575"/>
        <v>9.2718321556137726E-2</v>
      </c>
      <c r="U541" s="17">
        <f t="shared" si="576"/>
        <v>4.3207944084160767E-2</v>
      </c>
      <c r="V541" s="17">
        <f t="shared" si="577"/>
        <v>4.9015112817902507E-3</v>
      </c>
      <c r="W541" s="17">
        <f t="shared" si="578"/>
        <v>6.6320266904643405E-2</v>
      </c>
      <c r="X541" s="17">
        <f t="shared" si="579"/>
        <v>5.0573684613905899E-2</v>
      </c>
      <c r="Y541" s="17">
        <f t="shared" si="580"/>
        <v>1.9282925829477812E-2</v>
      </c>
      <c r="Z541" s="17">
        <f t="shared" si="581"/>
        <v>6.711821355428675E-3</v>
      </c>
      <c r="AA541" s="17">
        <f t="shared" si="582"/>
        <v>1.0982992273284677E-2</v>
      </c>
      <c r="AB541" s="17">
        <f t="shared" si="583"/>
        <v>8.9860943019189361E-3</v>
      </c>
      <c r="AC541" s="17">
        <f t="shared" si="584"/>
        <v>3.8226861576335394E-4</v>
      </c>
      <c r="AD541" s="17">
        <f t="shared" si="585"/>
        <v>2.7131047610002821E-2</v>
      </c>
      <c r="AE541" s="17">
        <f t="shared" si="586"/>
        <v>2.0689256981519768E-2</v>
      </c>
      <c r="AF541" s="17">
        <f t="shared" si="587"/>
        <v>7.8884781855889392E-3</v>
      </c>
      <c r="AG541" s="17">
        <f t="shared" si="588"/>
        <v>2.0051658739314638E-3</v>
      </c>
      <c r="AH541" s="17">
        <f t="shared" si="589"/>
        <v>1.2795543212393277E-3</v>
      </c>
      <c r="AI541" s="17">
        <f t="shared" si="590"/>
        <v>2.0938184256130261E-3</v>
      </c>
      <c r="AJ541" s="17">
        <f t="shared" si="591"/>
        <v>1.7131260184367796E-3</v>
      </c>
      <c r="AK541" s="17">
        <f t="shared" si="592"/>
        <v>9.3443338388994753E-4</v>
      </c>
      <c r="AL541" s="17">
        <f t="shared" si="593"/>
        <v>1.9080390346122992E-5</v>
      </c>
      <c r="AM541" s="17">
        <f t="shared" si="594"/>
        <v>8.8792615442830989E-3</v>
      </c>
      <c r="AN541" s="17">
        <f t="shared" si="595"/>
        <v>6.7710368776202233E-3</v>
      </c>
      <c r="AO541" s="17">
        <f t="shared" si="596"/>
        <v>2.581686560838581E-3</v>
      </c>
      <c r="AP541" s="17">
        <f t="shared" si="597"/>
        <v>6.5623681364018695E-4</v>
      </c>
      <c r="AQ541" s="17">
        <f t="shared" si="598"/>
        <v>1.2510622768147241E-4</v>
      </c>
      <c r="AR541" s="17">
        <f t="shared" si="599"/>
        <v>1.9514932526360935E-4</v>
      </c>
      <c r="AS541" s="17">
        <f t="shared" si="600"/>
        <v>3.1933560474957671E-4</v>
      </c>
      <c r="AT541" s="17">
        <f t="shared" si="601"/>
        <v>2.6127486816321008E-4</v>
      </c>
      <c r="AU541" s="17">
        <f t="shared" si="602"/>
        <v>1.4251371852137807E-4</v>
      </c>
      <c r="AV541" s="17">
        <f t="shared" si="603"/>
        <v>5.8301129696016543E-5</v>
      </c>
      <c r="AW541" s="17">
        <f t="shared" si="604"/>
        <v>6.6136829928665111E-7</v>
      </c>
      <c r="AX541" s="17">
        <f t="shared" si="605"/>
        <v>2.4216194027685675E-3</v>
      </c>
      <c r="AY541" s="17">
        <f t="shared" si="606"/>
        <v>1.8466484175436565E-3</v>
      </c>
      <c r="AZ541" s="17">
        <f t="shared" si="607"/>
        <v>7.0409709595938355E-4</v>
      </c>
      <c r="BA541" s="17">
        <f t="shared" si="608"/>
        <v>1.789738699323789E-4</v>
      </c>
      <c r="BB541" s="17">
        <f t="shared" si="609"/>
        <v>3.4119917163122179E-5</v>
      </c>
      <c r="BC541" s="17">
        <f t="shared" si="610"/>
        <v>5.2037484473378102E-6</v>
      </c>
      <c r="BD541" s="17">
        <f t="shared" si="611"/>
        <v>2.4802424379787148E-5</v>
      </c>
      <c r="BE541" s="17">
        <f t="shared" si="612"/>
        <v>4.0585829225267219E-5</v>
      </c>
      <c r="BF541" s="17">
        <f t="shared" si="613"/>
        <v>3.3206623446959396E-5</v>
      </c>
      <c r="BG541" s="17">
        <f t="shared" si="614"/>
        <v>1.8112723279642744E-5</v>
      </c>
      <c r="BH541" s="17">
        <f t="shared" si="615"/>
        <v>7.4097584431221158E-6</v>
      </c>
      <c r="BI541" s="17">
        <f t="shared" si="616"/>
        <v>2.4250144757471222E-6</v>
      </c>
      <c r="BJ541" s="18">
        <f t="shared" si="617"/>
        <v>0.58100636525665317</v>
      </c>
      <c r="BK541" s="18">
        <f t="shared" si="618"/>
        <v>0.24663857513603829</v>
      </c>
      <c r="BL541" s="18">
        <f t="shared" si="619"/>
        <v>0.16595832977345654</v>
      </c>
      <c r="BM541" s="18">
        <f t="shared" si="620"/>
        <v>0.42848155333990706</v>
      </c>
      <c r="BN541" s="18">
        <f t="shared" si="621"/>
        <v>0.56998755113242527</v>
      </c>
    </row>
    <row r="542" spans="1:66" x14ac:dyDescent="0.25">
      <c r="A542" t="s">
        <v>196</v>
      </c>
      <c r="B542" t="s">
        <v>199</v>
      </c>
      <c r="C542" t="s">
        <v>204</v>
      </c>
      <c r="D542" t="s">
        <v>496</v>
      </c>
      <c r="E542" s="14">
        <f>VLOOKUP(A542,home!$A$2:$E$405,3,FALSE)</f>
        <v>1.58378378378378</v>
      </c>
      <c r="F542" s="14">
        <f>VLOOKUP(B542,home!$B$2:$E$405,3,FALSE)</f>
        <v>1.2</v>
      </c>
      <c r="G542" s="14">
        <f>VLOOKUP(C542,away!$B$2:$E$405,4,FALSE)</f>
        <v>1.07</v>
      </c>
      <c r="H542" s="14">
        <f>VLOOKUP(A542,away!$A$2:$E$405,3,FALSE)</f>
        <v>1.48648648648649</v>
      </c>
      <c r="I542" s="14">
        <f>VLOOKUP(C542,away!$B$2:$E$405,3,FALSE)</f>
        <v>0.88</v>
      </c>
      <c r="J542" s="14">
        <f>VLOOKUP(B542,home!$B$2:$E$405,4,FALSE)</f>
        <v>1.41</v>
      </c>
      <c r="K542" s="16">
        <f t="shared" si="622"/>
        <v>2.0335783783783739</v>
      </c>
      <c r="L542" s="16">
        <f t="shared" si="623"/>
        <v>1.8444324324324366</v>
      </c>
      <c r="M542" s="17">
        <f t="shared" si="568"/>
        <v>2.0691944463368486E-2</v>
      </c>
      <c r="N542" s="17">
        <f t="shared" si="569"/>
        <v>4.2078690867312266E-2</v>
      </c>
      <c r="O542" s="17">
        <f t="shared" si="570"/>
        <v>3.8164893458327631E-2</v>
      </c>
      <c r="P542" s="17">
        <f t="shared" si="571"/>
        <v>7.7611302149969322E-2</v>
      </c>
      <c r="Q542" s="17">
        <f t="shared" si="572"/>
        <v>4.2785157969116888E-2</v>
      </c>
      <c r="R542" s="17">
        <f t="shared" si="573"/>
        <v>3.5196283637434017E-2</v>
      </c>
      <c r="S542" s="17">
        <f t="shared" si="574"/>
        <v>7.2776077570638947E-2</v>
      </c>
      <c r="T542" s="17">
        <f t="shared" si="575"/>
        <v>7.8914332984984306E-2</v>
      </c>
      <c r="U542" s="17">
        <f t="shared" si="576"/>
        <v>7.1574401404358362E-2</v>
      </c>
      <c r="V542" s="17">
        <f t="shared" si="577"/>
        <v>3.0329817779107808E-2</v>
      </c>
      <c r="W542" s="17">
        <f t="shared" si="578"/>
        <v>2.9002324053833097E-2</v>
      </c>
      <c r="X542" s="17">
        <f t="shared" si="579"/>
        <v>5.3492827100805149E-2</v>
      </c>
      <c r="Y542" s="17">
        <f t="shared" si="580"/>
        <v>4.9331952603612908E-2</v>
      </c>
      <c r="Z542" s="17">
        <f t="shared" si="581"/>
        <v>2.1639055680658128E-2</v>
      </c>
      <c r="AA542" s="17">
        <f t="shared" si="582"/>
        <v>4.4004715760712104E-2</v>
      </c>
      <c r="AB542" s="17">
        <f t="shared" si="583"/>
        <v>4.4743519258835095E-2</v>
      </c>
      <c r="AC542" s="17">
        <f t="shared" si="584"/>
        <v>7.1100635804645027E-3</v>
      </c>
      <c r="AD542" s="17">
        <f t="shared" si="585"/>
        <v>1.4744624779649504E-2</v>
      </c>
      <c r="AE542" s="17">
        <f t="shared" si="586"/>
        <v>2.719546414763252E-2</v>
      </c>
      <c r="AF542" s="17">
        <f t="shared" si="587"/>
        <v>2.5080098044473486E-2</v>
      </c>
      <c r="AG542" s="17">
        <f t="shared" si="588"/>
        <v>1.541951541393741E-2</v>
      </c>
      <c r="AH542" s="17">
        <f t="shared" si="589"/>
        <v>9.9779440261542965E-3</v>
      </c>
      <c r="AI542" s="17">
        <f t="shared" si="590"/>
        <v>2.0290931232257042E-2</v>
      </c>
      <c r="AJ542" s="17">
        <f t="shared" si="591"/>
        <v>2.0631599515540187E-2</v>
      </c>
      <c r="AK542" s="17">
        <f t="shared" si="592"/>
        <v>1.3985324895388087E-2</v>
      </c>
      <c r="AL542" s="17">
        <f t="shared" si="593"/>
        <v>1.0667364661176768E-3</v>
      </c>
      <c r="AM542" s="17">
        <f t="shared" si="594"/>
        <v>5.996870029839443E-3</v>
      </c>
      <c r="AN542" s="17">
        <f t="shared" si="595"/>
        <v>1.1060821576117943E-2</v>
      </c>
      <c r="AO542" s="17">
        <f t="shared" si="596"/>
        <v>1.02004690221702E-2</v>
      </c>
      <c r="AP542" s="17">
        <f t="shared" si="597"/>
        <v>6.2713586301710329E-3</v>
      </c>
      <c r="AQ542" s="17">
        <f t="shared" si="598"/>
        <v>2.8917743132256266E-3</v>
      </c>
      <c r="AR542" s="17">
        <f t="shared" si="599"/>
        <v>3.6807287141668956E-3</v>
      </c>
      <c r="AS542" s="17">
        <f t="shared" si="600"/>
        <v>7.4850503298062336E-3</v>
      </c>
      <c r="AT542" s="17">
        <f t="shared" si="601"/>
        <v>7.6107182558839371E-3</v>
      </c>
      <c r="AU542" s="17">
        <f t="shared" si="602"/>
        <v>5.1589973630317152E-3</v>
      </c>
      <c r="AV542" s="17">
        <f t="shared" si="603"/>
        <v>2.6228063728930859E-3</v>
      </c>
      <c r="AW542" s="17">
        <f t="shared" si="604"/>
        <v>1.111420253594827E-4</v>
      </c>
      <c r="AX542" s="17">
        <f t="shared" si="605"/>
        <v>2.0325175384377941E-3</v>
      </c>
      <c r="AY542" s="17">
        <f t="shared" si="606"/>
        <v>3.7488412673824093E-3</v>
      </c>
      <c r="AZ542" s="17">
        <f t="shared" si="607"/>
        <v>3.4572422088006184E-3</v>
      </c>
      <c r="BA542" s="17">
        <f t="shared" si="608"/>
        <v>2.1255498855620716E-3</v>
      </c>
      <c r="BB542" s="17">
        <f t="shared" si="609"/>
        <v>9.8010828642093421E-4</v>
      </c>
      <c r="BC542" s="17">
        <f t="shared" si="610"/>
        <v>3.6154870215411036E-4</v>
      </c>
      <c r="BD542" s="17">
        <f t="shared" si="611"/>
        <v>1.1314759025657936E-3</v>
      </c>
      <c r="BE542" s="17">
        <f t="shared" si="612"/>
        <v>2.3009449311139538E-3</v>
      </c>
      <c r="BF542" s="17">
        <f t="shared" si="613"/>
        <v>2.3395759308763265E-3</v>
      </c>
      <c r="BG542" s="17">
        <f t="shared" si="614"/>
        <v>1.5859036758681853E-3</v>
      </c>
      <c r="BH542" s="17">
        <f t="shared" si="615"/>
        <v>8.0626485635908163E-4</v>
      </c>
      <c r="BI542" s="17">
        <f t="shared" si="616"/>
        <v>3.2792055582763461E-4</v>
      </c>
      <c r="BJ542" s="18">
        <f t="shared" si="617"/>
        <v>0.42717208942563967</v>
      </c>
      <c r="BK542" s="18">
        <f t="shared" si="618"/>
        <v>0.21333478327704916</v>
      </c>
      <c r="BL542" s="18">
        <f t="shared" si="619"/>
        <v>0.33362000007739961</v>
      </c>
      <c r="BM542" s="18">
        <f t="shared" si="620"/>
        <v>0.73559995667319489</v>
      </c>
      <c r="BN542" s="18">
        <f t="shared" si="621"/>
        <v>0.25652827254552862</v>
      </c>
    </row>
    <row r="543" spans="1:66" x14ac:dyDescent="0.25">
      <c r="A543" t="s">
        <v>196</v>
      </c>
      <c r="B543" t="s">
        <v>206</v>
      </c>
      <c r="C543" t="s">
        <v>200</v>
      </c>
      <c r="D543" t="s">
        <v>496</v>
      </c>
      <c r="E543" s="14">
        <f>VLOOKUP(A543,home!$A$2:$E$405,3,FALSE)</f>
        <v>1.58378378378378</v>
      </c>
      <c r="F543" s="14">
        <f>VLOOKUP(B543,home!$B$2:$E$405,3,FALSE)</f>
        <v>0.56999999999999995</v>
      </c>
      <c r="G543" s="14">
        <f>VLOOKUP(C543,away!$B$2:$E$405,4,FALSE)</f>
        <v>0.92</v>
      </c>
      <c r="H543" s="14">
        <f>VLOOKUP(A543,away!$A$2:$E$405,3,FALSE)</f>
        <v>1.48648648648649</v>
      </c>
      <c r="I543" s="14">
        <f>VLOOKUP(C543,away!$B$2:$E$405,3,FALSE)</f>
        <v>1.43</v>
      </c>
      <c r="J543" s="14">
        <f>VLOOKUP(B543,home!$B$2:$E$405,4,FALSE)</f>
        <v>1.41</v>
      </c>
      <c r="K543" s="16">
        <f t="shared" si="622"/>
        <v>0.83053621621621432</v>
      </c>
      <c r="L543" s="16">
        <f t="shared" si="623"/>
        <v>2.9972027027027095</v>
      </c>
      <c r="M543" s="17">
        <f t="shared" si="568"/>
        <v>2.175875836794755E-2</v>
      </c>
      <c r="N543" s="17">
        <f t="shared" si="569"/>
        <v>1.8071436844478046E-2</v>
      </c>
      <c r="O543" s="17">
        <f t="shared" si="570"/>
        <v>6.5215409387867601E-2</v>
      </c>
      <c r="P543" s="17">
        <f t="shared" si="571"/>
        <v>5.4163759351990928E-2</v>
      </c>
      <c r="Q543" s="17">
        <f t="shared" si="572"/>
        <v>7.5044913892015393E-3</v>
      </c>
      <c r="R543" s="17">
        <f t="shared" si="573"/>
        <v>9.7731900637590227E-2</v>
      </c>
      <c r="S543" s="17">
        <f t="shared" si="574"/>
        <v>3.3707263731808185E-2</v>
      </c>
      <c r="T543" s="17">
        <f t="shared" si="575"/>
        <v>2.2492481874124066E-2</v>
      </c>
      <c r="U543" s="17">
        <f t="shared" si="576"/>
        <v>8.1169882959163192E-2</v>
      </c>
      <c r="V543" s="17">
        <f t="shared" si="577"/>
        <v>9.3229999121905351E-3</v>
      </c>
      <c r="W543" s="17">
        <f t="shared" si="578"/>
        <v>2.0775839610048699E-3</v>
      </c>
      <c r="X543" s="17">
        <f t="shared" si="579"/>
        <v>6.2269402630155974E-3</v>
      </c>
      <c r="Y543" s="17">
        <f t="shared" si="580"/>
        <v>9.3317010929393363E-3</v>
      </c>
      <c r="Z543" s="17">
        <f t="shared" si="581"/>
        <v>9.7640772243752685E-2</v>
      </c>
      <c r="AA543" s="17">
        <f t="shared" si="582"/>
        <v>8.1094197527755513E-2</v>
      </c>
      <c r="AB543" s="17">
        <f t="shared" si="583"/>
        <v>3.3675833985896166E-2</v>
      </c>
      <c r="AC543" s="17">
        <f t="shared" si="584"/>
        <v>1.4504754681521181E-3</v>
      </c>
      <c r="AD543" s="17">
        <f t="shared" si="585"/>
        <v>4.3137718046111983E-4</v>
      </c>
      <c r="AE543" s="17">
        <f t="shared" si="586"/>
        <v>1.2929248511623428E-3</v>
      </c>
      <c r="AF543" s="17">
        <f t="shared" si="587"/>
        <v>1.9375789291476363E-3</v>
      </c>
      <c r="AG543" s="17">
        <f t="shared" si="588"/>
        <v>1.9357722677137057E-3</v>
      </c>
      <c r="AH543" s="17">
        <f t="shared" si="589"/>
        <v>7.3162296615738823E-2</v>
      </c>
      <c r="AI543" s="17">
        <f t="shared" si="590"/>
        <v>6.076393700092405E-2</v>
      </c>
      <c r="AJ543" s="17">
        <f t="shared" si="591"/>
        <v>2.5233325159573938E-2</v>
      </c>
      <c r="AK543" s="17">
        <f t="shared" si="592"/>
        <v>6.985730133528649E-3</v>
      </c>
      <c r="AL543" s="17">
        <f t="shared" si="593"/>
        <v>1.4442589576928771E-4</v>
      </c>
      <c r="AM543" s="17">
        <f t="shared" si="594"/>
        <v>7.1654874244439525E-5</v>
      </c>
      <c r="AN543" s="17">
        <f t="shared" si="595"/>
        <v>2.1476418274725694E-4</v>
      </c>
      <c r="AO543" s="17">
        <f t="shared" si="596"/>
        <v>3.2184589448690861E-4</v>
      </c>
      <c r="AP543" s="17">
        <f t="shared" si="597"/>
        <v>3.2154579493664452E-4</v>
      </c>
      <c r="AQ543" s="17">
        <f t="shared" si="598"/>
        <v>2.4093448140670052E-4</v>
      </c>
      <c r="AR543" s="17">
        <f t="shared" si="599"/>
        <v>4.3856446630525937E-2</v>
      </c>
      <c r="AS543" s="17">
        <f t="shared" si="600"/>
        <v>3.6424367241205347E-2</v>
      </c>
      <c r="AT543" s="17">
        <f t="shared" si="601"/>
        <v>1.5125878073290258E-2</v>
      </c>
      <c r="AU543" s="17">
        <f t="shared" si="602"/>
        <v>4.1875298473127657E-3</v>
      </c>
      <c r="AV543" s="17">
        <f t="shared" si="603"/>
        <v>8.6947379866990121E-4</v>
      </c>
      <c r="AW543" s="17">
        <f t="shared" si="604"/>
        <v>9.9865909043255167E-6</v>
      </c>
      <c r="AX543" s="17">
        <f t="shared" si="605"/>
        <v>9.9186613547375732E-6</v>
      </c>
      <c r="AY543" s="17">
        <f t="shared" si="606"/>
        <v>2.9728238619612372E-5</v>
      </c>
      <c r="AZ543" s="17">
        <f t="shared" si="607"/>
        <v>4.4550778568646638E-5</v>
      </c>
      <c r="BA543" s="17">
        <f t="shared" si="608"/>
        <v>4.4509237977819217E-5</v>
      </c>
      <c r="BB543" s="17">
        <f t="shared" si="609"/>
        <v>3.335080209058946E-5</v>
      </c>
      <c r="BC543" s="17">
        <f t="shared" si="610"/>
        <v>1.9991822832643583E-5</v>
      </c>
      <c r="BD543" s="17">
        <f t="shared" si="611"/>
        <v>2.1907776728658256E-2</v>
      </c>
      <c r="BE543" s="17">
        <f t="shared" si="612"/>
        <v>1.8195201989929459E-2</v>
      </c>
      <c r="BF543" s="17">
        <f t="shared" si="613"/>
        <v>7.5558871070028717E-3</v>
      </c>
      <c r="BG543" s="17">
        <f t="shared" si="614"/>
        <v>2.0918126293356814E-3</v>
      </c>
      <c r="BH543" s="17">
        <f t="shared" si="615"/>
        <v>4.3433153655043672E-4</v>
      </c>
      <c r="BI543" s="17">
        <f t="shared" si="616"/>
        <v>7.2145614189994851E-5</v>
      </c>
      <c r="BJ543" s="18">
        <f t="shared" si="617"/>
        <v>7.2655083422514269E-2</v>
      </c>
      <c r="BK543" s="18">
        <f t="shared" si="618"/>
        <v>0.12057741096647821</v>
      </c>
      <c r="BL543" s="18">
        <f t="shared" si="619"/>
        <v>0.67575336460470892</v>
      </c>
      <c r="BM543" s="18">
        <f t="shared" si="620"/>
        <v>0.70216113361066279</v>
      </c>
      <c r="BN543" s="18">
        <f t="shared" si="621"/>
        <v>0.26444575597907588</v>
      </c>
    </row>
    <row r="544" spans="1:66" x14ac:dyDescent="0.25">
      <c r="A544" t="s">
        <v>196</v>
      </c>
      <c r="B544" t="s">
        <v>202</v>
      </c>
      <c r="C544" t="s">
        <v>306</v>
      </c>
      <c r="D544" t="s">
        <v>496</v>
      </c>
      <c r="E544" s="14">
        <f>VLOOKUP(A544,home!$A$2:$E$405,3,FALSE)</f>
        <v>1.58378378378378</v>
      </c>
      <c r="F544" s="14">
        <f>VLOOKUP(B544,home!$B$2:$E$405,3,FALSE)</f>
        <v>0.95</v>
      </c>
      <c r="G544" s="14">
        <f>VLOOKUP(C544,away!$B$2:$E$405,4,FALSE)</f>
        <v>0.38</v>
      </c>
      <c r="H544" s="14">
        <f>VLOOKUP(A544,away!$A$2:$E$405,3,FALSE)</f>
        <v>1.48648648648649</v>
      </c>
      <c r="I544" s="14">
        <f>VLOOKUP(C544,away!$B$2:$E$405,3,FALSE)</f>
        <v>2.21</v>
      </c>
      <c r="J544" s="14">
        <f>VLOOKUP(B544,home!$B$2:$E$405,4,FALSE)</f>
        <v>0.61</v>
      </c>
      <c r="K544" s="16">
        <f t="shared" si="622"/>
        <v>0.57174594594594452</v>
      </c>
      <c r="L544" s="16">
        <f t="shared" si="623"/>
        <v>2.0039324324324368</v>
      </c>
      <c r="M544" s="17">
        <f t="shared" si="568"/>
        <v>7.6102179210719906E-2</v>
      </c>
      <c r="N544" s="17">
        <f t="shared" si="569"/>
        <v>4.3511112441380839E-2</v>
      </c>
      <c r="O544" s="17">
        <f t="shared" si="570"/>
        <v>0.15250362509914717</v>
      </c>
      <c r="P544" s="17">
        <f t="shared" si="571"/>
        <v>8.7193329392497562E-2</v>
      </c>
      <c r="Q544" s="17">
        <f t="shared" si="572"/>
        <v>1.2438651070978822E-2</v>
      </c>
      <c r="R544" s="17">
        <f t="shared" si="573"/>
        <v>0.15280348019984921</v>
      </c>
      <c r="S544" s="17">
        <f t="shared" si="574"/>
        <v>2.4975226627536751E-2</v>
      </c>
      <c r="T544" s="17">
        <f t="shared" si="575"/>
        <v>2.4926216296844921E-2</v>
      </c>
      <c r="U544" s="17">
        <f t="shared" si="576"/>
        <v>8.7364770330695174E-2</v>
      </c>
      <c r="V544" s="17">
        <f t="shared" si="577"/>
        <v>3.1794580283339446E-3</v>
      </c>
      <c r="W544" s="17">
        <f t="shared" si="578"/>
        <v>2.3705827742894407E-3</v>
      </c>
      <c r="X544" s="17">
        <f t="shared" si="579"/>
        <v>4.7504877051642727E-3</v>
      </c>
      <c r="Y544" s="17">
        <f t="shared" si="580"/>
        <v>4.7598281911251138E-3</v>
      </c>
      <c r="Z544" s="17">
        <f t="shared" si="581"/>
        <v>0.10206928325367517</v>
      </c>
      <c r="AA544" s="17">
        <f t="shared" si="582"/>
        <v>5.8357698905897051E-2</v>
      </c>
      <c r="AB544" s="17">
        <f t="shared" si="583"/>
        <v>1.6682888882090359E-2</v>
      </c>
      <c r="AC544" s="17">
        <f t="shared" si="584"/>
        <v>2.2767706361151395E-4</v>
      </c>
      <c r="AD544" s="17">
        <f t="shared" si="585"/>
        <v>3.3884277268231945E-4</v>
      </c>
      <c r="AE544" s="17">
        <f t="shared" si="586"/>
        <v>6.7901802167343159E-4</v>
      </c>
      <c r="AF544" s="17">
        <f t="shared" si="587"/>
        <v>6.8035311791875058E-4</v>
      </c>
      <c r="AG544" s="17">
        <f t="shared" si="588"/>
        <v>4.5446055950130473E-4</v>
      </c>
      <c r="AH544" s="17">
        <f t="shared" si="589"/>
        <v>5.1134986766793171E-2</v>
      </c>
      <c r="AI544" s="17">
        <f t="shared" si="590"/>
        <v>2.923622137991351E-2</v>
      </c>
      <c r="AJ544" s="17">
        <f t="shared" si="591"/>
        <v>8.3578455243718489E-3</v>
      </c>
      <c r="AK544" s="17">
        <f t="shared" si="592"/>
        <v>1.5928547651340205E-3</v>
      </c>
      <c r="AL544" s="17">
        <f t="shared" si="593"/>
        <v>1.0434350978374602E-5</v>
      </c>
      <c r="AM544" s="17">
        <f t="shared" si="594"/>
        <v>3.8746396318839879E-5</v>
      </c>
      <c r="AN544" s="17">
        <f t="shared" si="595"/>
        <v>7.7645160223204E-5</v>
      </c>
      <c r="AO544" s="17">
        <f t="shared" si="596"/>
        <v>7.779782739634576E-5</v>
      </c>
      <c r="AP544" s="17">
        <f t="shared" si="597"/>
        <v>5.1967196497439338E-5</v>
      </c>
      <c r="AQ544" s="17">
        <f t="shared" si="598"/>
        <v>2.6034687620952008E-5</v>
      </c>
      <c r="AR544" s="17">
        <f t="shared" si="599"/>
        <v>2.0494211682796065E-2</v>
      </c>
      <c r="AS544" s="17">
        <f t="shared" si="600"/>
        <v>1.1717482444996661E-2</v>
      </c>
      <c r="AT544" s="17">
        <f t="shared" si="601"/>
        <v>3.3497115423098073E-3</v>
      </c>
      <c r="AU544" s="17">
        <f t="shared" si="602"/>
        <v>6.3839466480132318E-4</v>
      </c>
      <c r="AV544" s="17">
        <f t="shared" si="603"/>
        <v>9.124989037841918E-5</v>
      </c>
      <c r="AW544" s="17">
        <f t="shared" si="604"/>
        <v>3.3208488438768685E-7</v>
      </c>
      <c r="AX544" s="17">
        <f t="shared" si="605"/>
        <v>3.6921825025519269E-6</v>
      </c>
      <c r="AY544" s="17">
        <f t="shared" si="606"/>
        <v>7.3988842633233648E-6</v>
      </c>
      <c r="AZ544" s="17">
        <f t="shared" si="607"/>
        <v>7.4134320695438352E-6</v>
      </c>
      <c r="BA544" s="17">
        <f t="shared" si="608"/>
        <v>4.9520056532645363E-6</v>
      </c>
      <c r="BB544" s="17">
        <f t="shared" si="609"/>
        <v>2.4808711835413955E-6</v>
      </c>
      <c r="BC544" s="17">
        <f t="shared" si="610"/>
        <v>9.9429964507712959E-7</v>
      </c>
      <c r="BD544" s="17">
        <f t="shared" si="611"/>
        <v>6.8448359113817978E-3</v>
      </c>
      <c r="BE544" s="17">
        <f t="shared" si="612"/>
        <v>3.9135071829977559E-3</v>
      </c>
      <c r="BF544" s="17">
        <f t="shared" si="613"/>
        <v>1.1187659331546504E-3</v>
      </c>
      <c r="BG544" s="17">
        <f t="shared" si="614"/>
        <v>2.1321662891453431E-4</v>
      </c>
      <c r="BH544" s="17">
        <f t="shared" si="615"/>
        <v>3.0476435797536463E-5</v>
      </c>
      <c r="BI544" s="17">
        <f t="shared" si="616"/>
        <v>3.484955722824666E-6</v>
      </c>
      <c r="BJ544" s="18">
        <f t="shared" si="617"/>
        <v>9.5208675894933301E-2</v>
      </c>
      <c r="BK544" s="18">
        <f t="shared" si="618"/>
        <v>0.19169570355794135</v>
      </c>
      <c r="BL544" s="18">
        <f t="shared" si="619"/>
        <v>0.60644970912714291</v>
      </c>
      <c r="BM544" s="18">
        <f t="shared" si="620"/>
        <v>0.47086392761974016</v>
      </c>
      <c r="BN544" s="18">
        <f t="shared" si="621"/>
        <v>0.5245523774145735</v>
      </c>
    </row>
    <row r="545" spans="1:66" x14ac:dyDescent="0.25">
      <c r="A545" t="s">
        <v>32</v>
      </c>
      <c r="B545" t="s">
        <v>308</v>
      </c>
      <c r="C545" t="s">
        <v>210</v>
      </c>
      <c r="D545" t="s">
        <v>496</v>
      </c>
      <c r="E545" s="14">
        <f>VLOOKUP(A545,home!$A$2:$E$405,3,FALSE)</f>
        <v>1.2292993630573199</v>
      </c>
      <c r="F545" s="14">
        <f>VLOOKUP(B545,home!$B$2:$E$405,3,FALSE)</f>
        <v>0.99</v>
      </c>
      <c r="G545" s="14">
        <f>VLOOKUP(C545,away!$B$2:$E$405,4,FALSE)</f>
        <v>1.39</v>
      </c>
      <c r="H545" s="14">
        <f>VLOOKUP(A545,away!$A$2:$E$405,3,FALSE)</f>
        <v>1.1337579617834399</v>
      </c>
      <c r="I545" s="14">
        <f>VLOOKUP(C545,away!$B$2:$E$405,3,FALSE)</f>
        <v>0.35</v>
      </c>
      <c r="J545" s="14">
        <f>VLOOKUP(B545,home!$B$2:$E$405,4,FALSE)</f>
        <v>1.18</v>
      </c>
      <c r="K545" s="16">
        <f t="shared" si="622"/>
        <v>1.6916388535031779</v>
      </c>
      <c r="L545" s="16">
        <f t="shared" si="623"/>
        <v>0.46824203821656063</v>
      </c>
      <c r="M545" s="17">
        <f t="shared" si="568"/>
        <v>0.115338858032979</v>
      </c>
      <c r="N545" s="17">
        <f t="shared" si="569"/>
        <v>0.19511169356727434</v>
      </c>
      <c r="O545" s="17">
        <f t="shared" si="570"/>
        <v>5.4006501970932617E-2</v>
      </c>
      <c r="P545" s="17">
        <f t="shared" si="571"/>
        <v>9.1359497075825552E-2</v>
      </c>
      <c r="Q545" s="17">
        <f t="shared" si="572"/>
        <v>0.16502926080560373</v>
      </c>
      <c r="R545" s="17">
        <f t="shared" si="573"/>
        <v>1.2644057279908092E-2</v>
      </c>
      <c r="S545" s="17">
        <f t="shared" si="574"/>
        <v>1.8091382748824419E-2</v>
      </c>
      <c r="T545" s="17">
        <f t="shared" si="575"/>
        <v>7.7273637444988261E-2</v>
      </c>
      <c r="U545" s="17">
        <f t="shared" si="576"/>
        <v>2.1389178560612229E-2</v>
      </c>
      <c r="V545" s="17">
        <f t="shared" si="577"/>
        <v>1.5922355103393333E-3</v>
      </c>
      <c r="W545" s="17">
        <f t="shared" si="578"/>
        <v>9.3056636514556132E-2</v>
      </c>
      <c r="X545" s="17">
        <f t="shared" si="579"/>
        <v>4.3573029151153388E-2</v>
      </c>
      <c r="Y545" s="17">
        <f t="shared" si="580"/>
        <v>1.0201361990502837E-2</v>
      </c>
      <c r="Z545" s="17">
        <f t="shared" si="581"/>
        <v>1.9734930506903692E-3</v>
      </c>
      <c r="AA545" s="17">
        <f t="shared" si="582"/>
        <v>3.3384375216663448E-3</v>
      </c>
      <c r="AB545" s="17">
        <f t="shared" si="583"/>
        <v>2.8237153108218241E-3</v>
      </c>
      <c r="AC545" s="17">
        <f t="shared" si="584"/>
        <v>7.882525343783027E-5</v>
      </c>
      <c r="AD545" s="17">
        <f t="shared" si="585"/>
        <v>3.9354555476086441E-2</v>
      </c>
      <c r="AE545" s="17">
        <f t="shared" si="586"/>
        <v>1.8427457269229421E-2</v>
      </c>
      <c r="AF545" s="17">
        <f t="shared" si="587"/>
        <v>4.3142550754462798E-3</v>
      </c>
      <c r="AG545" s="17">
        <f t="shared" si="588"/>
        <v>6.7337186330436948E-4</v>
      </c>
      <c r="AH545" s="17">
        <f t="shared" si="589"/>
        <v>2.310181021153691E-4</v>
      </c>
      <c r="AI545" s="17">
        <f t="shared" si="590"/>
        <v>3.9079919740092297E-4</v>
      </c>
      <c r="AJ545" s="17">
        <f t="shared" si="591"/>
        <v>3.3054555312062982E-4</v>
      </c>
      <c r="AK545" s="17">
        <f t="shared" si="592"/>
        <v>1.8638790017051865E-4</v>
      </c>
      <c r="AL545" s="17">
        <f t="shared" si="593"/>
        <v>2.4974880569375982E-6</v>
      </c>
      <c r="AM545" s="17">
        <f t="shared" si="594"/>
        <v>1.33147390211388E-2</v>
      </c>
      <c r="AN545" s="17">
        <f t="shared" si="595"/>
        <v>6.2345205375796053E-3</v>
      </c>
      <c r="AO545" s="17">
        <f t="shared" si="596"/>
        <v>1.4596323019096407E-3</v>
      </c>
      <c r="AP545" s="17">
        <f t="shared" si="597"/>
        <v>2.2782040136430019E-4</v>
      </c>
      <c r="AQ545" s="17">
        <f t="shared" si="598"/>
        <v>2.6668772270533695E-5</v>
      </c>
      <c r="AR545" s="17">
        <f t="shared" si="599"/>
        <v>2.1634477399884395E-5</v>
      </c>
      <c r="AS545" s="17">
        <f t="shared" si="600"/>
        <v>3.6597722544880842E-5</v>
      </c>
      <c r="AT545" s="17">
        <f t="shared" si="601"/>
        <v>3.0955064703324829E-5</v>
      </c>
      <c r="AU545" s="17">
        <f t="shared" si="602"/>
        <v>1.7454930054949697E-5</v>
      </c>
      <c r="AV545" s="17">
        <f t="shared" si="603"/>
        <v>7.3818594665333196E-6</v>
      </c>
      <c r="AW545" s="17">
        <f t="shared" si="604"/>
        <v>5.4951426683552316E-8</v>
      </c>
      <c r="AX545" s="17">
        <f t="shared" si="605"/>
        <v>3.7539549754022168E-3</v>
      </c>
      <c r="AY545" s="17">
        <f t="shared" si="606"/>
        <v>1.7577595290555329E-3</v>
      </c>
      <c r="AZ545" s="17">
        <f t="shared" si="607"/>
        <v>4.1152845228977218E-4</v>
      </c>
      <c r="BA545" s="17">
        <f t="shared" si="608"/>
        <v>6.4231640428089875E-5</v>
      </c>
      <c r="BB545" s="17">
        <f t="shared" si="609"/>
        <v>7.5189885580105063E-6</v>
      </c>
      <c r="BC545" s="17">
        <f t="shared" si="610"/>
        <v>7.0414130554596755E-7</v>
      </c>
      <c r="BD545" s="17">
        <f t="shared" si="611"/>
        <v>1.6883619655786645E-6</v>
      </c>
      <c r="BE545" s="17">
        <f t="shared" si="612"/>
        <v>2.8560986997498631E-6</v>
      </c>
      <c r="BF545" s="17">
        <f t="shared" si="613"/>
        <v>2.415743764968389E-6</v>
      </c>
      <c r="BG545" s="17">
        <f t="shared" si="614"/>
        <v>1.3621886709761918E-6</v>
      </c>
      <c r="BH545" s="17">
        <f t="shared" si="615"/>
        <v>5.7608282040629589E-7</v>
      </c>
      <c r="BI545" s="17">
        <f t="shared" si="616"/>
        <v>1.9490481636699648E-7</v>
      </c>
      <c r="BJ545" s="18">
        <f t="shared" si="617"/>
        <v>0.67427433791944713</v>
      </c>
      <c r="BK545" s="18">
        <f t="shared" si="618"/>
        <v>0.22822105563851858</v>
      </c>
      <c r="BL545" s="18">
        <f t="shared" si="619"/>
        <v>9.5463758831656184E-2</v>
      </c>
      <c r="BM545" s="18">
        <f t="shared" si="620"/>
        <v>0.36468507213016005</v>
      </c>
      <c r="BN545" s="18">
        <f t="shared" si="621"/>
        <v>0.63348986873252344</v>
      </c>
    </row>
    <row r="546" spans="1:66" x14ac:dyDescent="0.25">
      <c r="A546" t="s">
        <v>32</v>
      </c>
      <c r="B546" t="s">
        <v>209</v>
      </c>
      <c r="C546" t="s">
        <v>34</v>
      </c>
      <c r="D546" t="s">
        <v>496</v>
      </c>
      <c r="E546" s="14">
        <f>VLOOKUP(A546,home!$A$2:$E$405,3,FALSE)</f>
        <v>1.2292993630573199</v>
      </c>
      <c r="F546" s="14">
        <f>VLOOKUP(B546,home!$B$2:$E$405,3,FALSE)</f>
        <v>0.81</v>
      </c>
      <c r="G546" s="14">
        <f>VLOOKUP(C546,away!$B$2:$E$405,4,FALSE)</f>
        <v>1.08</v>
      </c>
      <c r="H546" s="14">
        <f>VLOOKUP(A546,away!$A$2:$E$405,3,FALSE)</f>
        <v>1.1337579617834399</v>
      </c>
      <c r="I546" s="14">
        <f>VLOOKUP(C546,away!$B$2:$E$405,3,FALSE)</f>
        <v>0.36</v>
      </c>
      <c r="J546" s="14">
        <f>VLOOKUP(B546,home!$B$2:$E$405,4,FALSE)</f>
        <v>1.1000000000000001</v>
      </c>
      <c r="K546" s="16">
        <f t="shared" si="622"/>
        <v>1.0753910828025437</v>
      </c>
      <c r="L546" s="16">
        <f t="shared" si="623"/>
        <v>0.4489681528662422</v>
      </c>
      <c r="M546" s="17">
        <f t="shared" si="568"/>
        <v>0.21776054536104703</v>
      </c>
      <c r="N546" s="17">
        <f t="shared" si="569"/>
        <v>0.23417774866748875</v>
      </c>
      <c r="O546" s="17">
        <f t="shared" si="570"/>
        <v>9.776754981789483E-2</v>
      </c>
      <c r="P546" s="17">
        <f t="shared" si="571"/>
        <v>0.10513835126161754</v>
      </c>
      <c r="Q546" s="17">
        <f t="shared" si="572"/>
        <v>0.12591633135389635</v>
      </c>
      <c r="R546" s="17">
        <f t="shared" si="573"/>
        <v>2.1947258125999274E-2</v>
      </c>
      <c r="S546" s="17">
        <f t="shared" si="574"/>
        <v>1.2690628699156244E-2</v>
      </c>
      <c r="T546" s="17">
        <f t="shared" si="575"/>
        <v>5.6532422703652538E-2</v>
      </c>
      <c r="U546" s="17">
        <f t="shared" si="576"/>
        <v>2.3601885680665281E-2</v>
      </c>
      <c r="V546" s="17">
        <f t="shared" si="577"/>
        <v>6.808047781160677E-4</v>
      </c>
      <c r="W546" s="17">
        <f t="shared" si="578"/>
        <v>4.513643330573016E-2</v>
      </c>
      <c r="X546" s="17">
        <f t="shared" si="579"/>
        <v>2.0264821088244005E-2</v>
      </c>
      <c r="Y546" s="17">
        <f t="shared" si="580"/>
        <v>4.5491296460768906E-3</v>
      </c>
      <c r="Z546" s="17">
        <f t="shared" si="581"/>
        <v>3.2845399804361719E-3</v>
      </c>
      <c r="AA546" s="17">
        <f t="shared" si="582"/>
        <v>3.5321650060695002E-3</v>
      </c>
      <c r="AB546" s="17">
        <f t="shared" si="583"/>
        <v>1.8992293752571666E-3</v>
      </c>
      <c r="AC546" s="17">
        <f t="shared" si="584"/>
        <v>2.0543979794261295E-5</v>
      </c>
      <c r="AD546" s="17">
        <f t="shared" si="585"/>
        <v>1.2134829471623485E-2</v>
      </c>
      <c r="AE546" s="17">
        <f t="shared" si="586"/>
        <v>5.4481519732216344E-3</v>
      </c>
      <c r="AF546" s="17">
        <f t="shared" si="587"/>
        <v>1.2230233639759446E-3</v>
      </c>
      <c r="AG546" s="17">
        <f t="shared" si="588"/>
        <v>1.8303284687884585E-4</v>
      </c>
      <c r="AH546" s="17">
        <f t="shared" si="589"/>
        <v>3.6866346200793791E-4</v>
      </c>
      <c r="AI546" s="17">
        <f t="shared" si="590"/>
        <v>3.964573995984507E-4</v>
      </c>
      <c r="AJ546" s="17">
        <f t="shared" si="591"/>
        <v>2.1317337611962932E-4</v>
      </c>
      <c r="AK546" s="17">
        <f t="shared" si="592"/>
        <v>7.6414915923320712E-5</v>
      </c>
      <c r="AL546" s="17">
        <f t="shared" si="593"/>
        <v>3.9675877195098041E-7</v>
      </c>
      <c r="AM546" s="17">
        <f t="shared" si="594"/>
        <v>2.609937481022681E-3</v>
      </c>
      <c r="AN546" s="17">
        <f t="shared" si="595"/>
        <v>1.1717788099511262E-3</v>
      </c>
      <c r="AO546" s="17">
        <f t="shared" si="596"/>
        <v>2.6304568393578024E-4</v>
      </c>
      <c r="AP546" s="17">
        <f t="shared" si="597"/>
        <v>3.9366378278694863E-5</v>
      </c>
      <c r="AQ546" s="17">
        <f t="shared" si="598"/>
        <v>4.4185625352048486E-6</v>
      </c>
      <c r="AR546" s="17">
        <f t="shared" si="599"/>
        <v>3.3103630713395605E-5</v>
      </c>
      <c r="AS546" s="17">
        <f t="shared" si="600"/>
        <v>3.5599349277574029E-5</v>
      </c>
      <c r="AT546" s="17">
        <f t="shared" si="601"/>
        <v>1.9141611383338147E-5</v>
      </c>
      <c r="AU546" s="17">
        <f t="shared" si="602"/>
        <v>6.8615727307045023E-6</v>
      </c>
      <c r="AV546" s="17">
        <f t="shared" si="603"/>
        <v>1.84471853215018E-6</v>
      </c>
      <c r="AW546" s="17">
        <f t="shared" si="604"/>
        <v>5.3211561481120573E-9</v>
      </c>
      <c r="AX546" s="17">
        <f t="shared" si="605"/>
        <v>4.6778391562732048E-4</v>
      </c>
      <c r="AY546" s="17">
        <f t="shared" si="606"/>
        <v>2.1002008053973617E-4</v>
      </c>
      <c r="AZ546" s="17">
        <f t="shared" si="607"/>
        <v>4.7146163812372371E-5</v>
      </c>
      <c r="BA546" s="17">
        <f t="shared" si="608"/>
        <v>7.0557086938566969E-6</v>
      </c>
      <c r="BB546" s="17">
        <f t="shared" si="609"/>
        <v>7.9194712486078192E-7</v>
      </c>
      <c r="BC546" s="17">
        <f t="shared" si="610"/>
        <v>7.1111807563295343E-8</v>
      </c>
      <c r="BD546" s="17">
        <f t="shared" si="611"/>
        <v>2.477079322426568E-6</v>
      </c>
      <c r="BE546" s="17">
        <f t="shared" si="612"/>
        <v>2.663829014732098E-6</v>
      </c>
      <c r="BF546" s="17">
        <f t="shared" si="613"/>
        <v>1.4323289842767921E-6</v>
      </c>
      <c r="BG546" s="17">
        <f t="shared" si="614"/>
        <v>5.1343793911029577E-7</v>
      </c>
      <c r="BH546" s="17">
        <f t="shared" si="615"/>
        <v>1.3803664532293183E-7</v>
      </c>
      <c r="BI546" s="17">
        <f t="shared" si="616"/>
        <v>2.9688675496051681E-8</v>
      </c>
      <c r="BJ546" s="18">
        <f t="shared" si="617"/>
        <v>0.51038734026411781</v>
      </c>
      <c r="BK546" s="18">
        <f t="shared" si="618"/>
        <v>0.33650129091904285</v>
      </c>
      <c r="BL546" s="18">
        <f t="shared" si="619"/>
        <v>0.14990660244275397</v>
      </c>
      <c r="BM546" s="18">
        <f t="shared" si="620"/>
        <v>0.19716197425902338</v>
      </c>
      <c r="BN546" s="18">
        <f t="shared" si="621"/>
        <v>0.80270778458794378</v>
      </c>
    </row>
    <row r="547" spans="1:66" x14ac:dyDescent="0.25">
      <c r="A547" t="s">
        <v>32</v>
      </c>
      <c r="B547" t="s">
        <v>35</v>
      </c>
      <c r="C547" t="s">
        <v>212</v>
      </c>
      <c r="D547" t="s">
        <v>496</v>
      </c>
      <c r="E547" s="14">
        <f>VLOOKUP(A547,home!$A$2:$E$405,3,FALSE)</f>
        <v>1.2292993630573199</v>
      </c>
      <c r="F547" s="14">
        <f>VLOOKUP(B547,home!$B$2:$E$405,3,FALSE)</f>
        <v>1.9</v>
      </c>
      <c r="G547" s="14">
        <f>VLOOKUP(C547,away!$B$2:$E$405,4,FALSE)</f>
        <v>1.27</v>
      </c>
      <c r="H547" s="14">
        <f>VLOOKUP(A547,away!$A$2:$E$405,3,FALSE)</f>
        <v>1.1337579617834399</v>
      </c>
      <c r="I547" s="14">
        <f>VLOOKUP(C547,away!$B$2:$E$405,3,FALSE)</f>
        <v>0.99</v>
      </c>
      <c r="J547" s="14">
        <f>VLOOKUP(B547,home!$B$2:$E$405,4,FALSE)</f>
        <v>0.88</v>
      </c>
      <c r="K547" s="16">
        <f t="shared" si="622"/>
        <v>2.9662993630573129</v>
      </c>
      <c r="L547" s="16">
        <f t="shared" si="623"/>
        <v>0.98772993630573291</v>
      </c>
      <c r="M547" s="17">
        <f t="shared" si="568"/>
        <v>1.9177274910550008E-2</v>
      </c>
      <c r="N547" s="17">
        <f t="shared" si="569"/>
        <v>5.6885538352339469E-2</v>
      </c>
      <c r="O547" s="17">
        <f t="shared" si="570"/>
        <v>1.8941968525915089E-2</v>
      </c>
      <c r="P547" s="17">
        <f t="shared" si="571"/>
        <v>5.6187549173473593E-2</v>
      </c>
      <c r="Q547" s="17">
        <f t="shared" si="572"/>
        <v>8.4369768090858471E-2</v>
      </c>
      <c r="R547" s="17">
        <f t="shared" si="573"/>
        <v>9.3547746828036536E-3</v>
      </c>
      <c r="S547" s="17">
        <f t="shared" si="574"/>
        <v>4.1156012739650624E-2</v>
      </c>
      <c r="T547" s="17">
        <f t="shared" si="575"/>
        <v>8.3334545662513096E-2</v>
      </c>
      <c r="U547" s="17">
        <f t="shared" si="576"/>
        <v>2.774906218314515E-2</v>
      </c>
      <c r="V547" s="17">
        <f t="shared" si="577"/>
        <v>1.3398123562505818E-2</v>
      </c>
      <c r="W547" s="17">
        <f t="shared" si="578"/>
        <v>8.3421996449735566E-2</v>
      </c>
      <c r="X547" s="17">
        <f t="shared" si="579"/>
        <v>8.2398403239794388E-2</v>
      </c>
      <c r="Y547" s="17">
        <f t="shared" si="580"/>
        <v>4.06936847918681E-2</v>
      </c>
      <c r="Z547" s="17">
        <f t="shared" si="581"/>
        <v>3.0799970005333786E-3</v>
      </c>
      <c r="AA547" s="17">
        <f t="shared" si="582"/>
        <v>9.1361931409005941E-3</v>
      </c>
      <c r="AB547" s="17">
        <f t="shared" si="583"/>
        <v>1.3550341947311015E-2</v>
      </c>
      <c r="AC547" s="17">
        <f t="shared" si="584"/>
        <v>2.4534498840813805E-3</v>
      </c>
      <c r="AD547" s="17">
        <f t="shared" si="585"/>
        <v>6.186365373345501E-2</v>
      </c>
      <c r="AE547" s="17">
        <f t="shared" si="586"/>
        <v>6.1104582761785438E-2</v>
      </c>
      <c r="AF547" s="17">
        <f t="shared" si="587"/>
        <v>3.0177412819643354E-2</v>
      </c>
      <c r="AG547" s="17">
        <f t="shared" si="588"/>
        <v>9.9357113474060465E-3</v>
      </c>
      <c r="AH547" s="17">
        <f t="shared" si="589"/>
        <v>7.6055131028967052E-4</v>
      </c>
      <c r="AI547" s="17">
        <f t="shared" si="590"/>
        <v>2.2560228672846546E-3</v>
      </c>
      <c r="AJ547" s="17">
        <f t="shared" si="591"/>
        <v>3.3460195971346022E-3</v>
      </c>
      <c r="AK547" s="17">
        <f t="shared" si="592"/>
        <v>3.3084319332525526E-3</v>
      </c>
      <c r="AL547" s="17">
        <f t="shared" si="593"/>
        <v>2.8753477571651906E-4</v>
      </c>
      <c r="AM547" s="17">
        <f t="shared" si="594"/>
        <v>3.6701223333189127E-2</v>
      </c>
      <c r="AN547" s="17">
        <f t="shared" si="595"/>
        <v>3.6250896985233379E-2</v>
      </c>
      <c r="AO547" s="17">
        <f t="shared" si="596"/>
        <v>1.7903048085125123E-2</v>
      </c>
      <c r="AP547" s="17">
        <f t="shared" si="597"/>
        <v>5.8944588482663712E-3</v>
      </c>
      <c r="AQ547" s="17">
        <f t="shared" si="598"/>
        <v>1.4555333656887264E-3</v>
      </c>
      <c r="AR547" s="17">
        <f t="shared" si="599"/>
        <v>1.5024385945393163E-4</v>
      </c>
      <c r="AS547" s="17">
        <f t="shared" si="600"/>
        <v>4.4566826460146983E-4</v>
      </c>
      <c r="AT547" s="17">
        <f t="shared" si="601"/>
        <v>6.60992744711099E-4</v>
      </c>
      <c r="AU547" s="17">
        <f t="shared" si="602"/>
        <v>6.5356745254067938E-4</v>
      </c>
      <c r="AV547" s="17">
        <f t="shared" si="603"/>
        <v>4.8466917954660205E-4</v>
      </c>
      <c r="AW547" s="17">
        <f t="shared" si="604"/>
        <v>2.3401358617618256E-5</v>
      </c>
      <c r="AX547" s="17">
        <f t="shared" si="605"/>
        <v>1.8144469232777193E-2</v>
      </c>
      <c r="AY547" s="17">
        <f t="shared" si="606"/>
        <v>1.7921835439592346E-2</v>
      </c>
      <c r="AZ547" s="17">
        <f t="shared" si="607"/>
        <v>8.8509666886151875E-3</v>
      </c>
      <c r="BA547" s="17">
        <f t="shared" si="608"/>
        <v>2.9141215878633478E-3</v>
      </c>
      <c r="BB547" s="17">
        <f t="shared" si="609"/>
        <v>7.1959128259185638E-4</v>
      </c>
      <c r="BC547" s="17">
        <f t="shared" si="610"/>
        <v>1.4215237034412301E-4</v>
      </c>
      <c r="BD547" s="17">
        <f t="shared" si="611"/>
        <v>2.4733392954793222E-5</v>
      </c>
      <c r="BE547" s="17">
        <f t="shared" si="612"/>
        <v>7.3366647768049366E-5</v>
      </c>
      <c r="BF547" s="17">
        <f t="shared" si="613"/>
        <v>1.0881372027200754E-4</v>
      </c>
      <c r="BG547" s="17">
        <f t="shared" si="614"/>
        <v>1.0759135637825086E-4</v>
      </c>
      <c r="BH547" s="17">
        <f t="shared" si="615"/>
        <v>7.978704297381949E-5</v>
      </c>
      <c r="BI547" s="17">
        <f t="shared" si="616"/>
        <v>4.7334450950693411E-5</v>
      </c>
      <c r="BJ547" s="18">
        <f t="shared" si="617"/>
        <v>0.74108359446868566</v>
      </c>
      <c r="BK547" s="18">
        <f t="shared" si="618"/>
        <v>0.1505817804855703</v>
      </c>
      <c r="BL547" s="18">
        <f t="shared" si="619"/>
        <v>9.1240134300188389E-2</v>
      </c>
      <c r="BM547" s="18">
        <f t="shared" si="620"/>
        <v>0.72317019843806274</v>
      </c>
      <c r="BN547" s="18">
        <f t="shared" si="621"/>
        <v>0.24491687373594029</v>
      </c>
    </row>
    <row r="548" spans="1:66" x14ac:dyDescent="0.25">
      <c r="A548" t="s">
        <v>213</v>
      </c>
      <c r="B548" t="s">
        <v>221</v>
      </c>
      <c r="C548" t="s">
        <v>223</v>
      </c>
      <c r="D548" t="s">
        <v>496</v>
      </c>
      <c r="E548" s="14">
        <f>VLOOKUP(A548,home!$A$2:$E$405,3,FALSE)</f>
        <v>1.25308641975309</v>
      </c>
      <c r="F548" s="14">
        <f>VLOOKUP(B548,home!$B$2:$E$405,3,FALSE)</f>
        <v>1.2</v>
      </c>
      <c r="G548" s="14">
        <f>VLOOKUP(C548,away!$B$2:$E$405,4,FALSE)</f>
        <v>0.8</v>
      </c>
      <c r="H548" s="14">
        <f>VLOOKUP(A548,away!$A$2:$E$405,3,FALSE)</f>
        <v>1.2160493827160499</v>
      </c>
      <c r="I548" s="14">
        <f>VLOOKUP(C548,away!$B$2:$E$405,3,FALSE)</f>
        <v>0.92</v>
      </c>
      <c r="J548" s="14">
        <f>VLOOKUP(B548,home!$B$2:$E$405,4,FALSE)</f>
        <v>0.94</v>
      </c>
      <c r="K548" s="16">
        <f t="shared" si="622"/>
        <v>1.2029629629629666</v>
      </c>
      <c r="L548" s="16">
        <f t="shared" si="623"/>
        <v>1.0516395061728399</v>
      </c>
      <c r="M548" s="17">
        <f t="shared" si="568"/>
        <v>0.10491524249448196</v>
      </c>
      <c r="N548" s="17">
        <f t="shared" si="569"/>
        <v>0.12620915097114016</v>
      </c>
      <c r="O548" s="17">
        <f t="shared" si="570"/>
        <v>0.11033301380690076</v>
      </c>
      <c r="P548" s="17">
        <f t="shared" si="571"/>
        <v>0.13272652920178324</v>
      </c>
      <c r="Q548" s="17">
        <f t="shared" si="572"/>
        <v>7.5912467102641587E-2</v>
      </c>
      <c r="R548" s="17">
        <f t="shared" si="573"/>
        <v>5.8015278077225105E-2</v>
      </c>
      <c r="S548" s="17">
        <f t="shared" si="574"/>
        <v>4.1977531422277253E-2</v>
      </c>
      <c r="T548" s="17">
        <f t="shared" si="575"/>
        <v>7.9832549416183951E-2</v>
      </c>
      <c r="U548" s="17">
        <f t="shared" si="576"/>
        <v>6.9790230812899159E-2</v>
      </c>
      <c r="V548" s="17">
        <f t="shared" si="577"/>
        <v>5.9005641312273706E-3</v>
      </c>
      <c r="W548" s="17">
        <f t="shared" si="578"/>
        <v>3.0439962117207491E-2</v>
      </c>
      <c r="X548" s="17">
        <f t="shared" si="579"/>
        <v>3.2011866728860042E-2</v>
      </c>
      <c r="Y548" s="17">
        <f t="shared" si="580"/>
        <v>1.6832471859204563E-2</v>
      </c>
      <c r="Z548" s="17">
        <f t="shared" si="581"/>
        <v>2.0337052795870999E-2</v>
      </c>
      <c r="AA548" s="17">
        <f t="shared" si="582"/>
        <v>2.446472128925526E-2</v>
      </c>
      <c r="AB548" s="17">
        <f t="shared" si="583"/>
        <v>1.4715076805092842E-2</v>
      </c>
      <c r="AC548" s="17">
        <f t="shared" si="584"/>
        <v>4.6654409958086813E-4</v>
      </c>
      <c r="AD548" s="17">
        <f t="shared" si="585"/>
        <v>9.1545367552490955E-3</v>
      </c>
      <c r="AE548" s="17">
        <f t="shared" si="586"/>
        <v>9.6272725125312719E-3</v>
      </c>
      <c r="AF548" s="17">
        <f t="shared" si="587"/>
        <v>5.0622100554348695E-3</v>
      </c>
      <c r="AG548" s="17">
        <f t="shared" si="588"/>
        <v>1.7745400276135703E-3</v>
      </c>
      <c r="AH548" s="17">
        <f t="shared" si="589"/>
        <v>5.346812039815187E-3</v>
      </c>
      <c r="AI548" s="17">
        <f t="shared" si="590"/>
        <v>6.4320168538221402E-3</v>
      </c>
      <c r="AJ548" s="17">
        <f t="shared" si="591"/>
        <v>3.8687390261508111E-3</v>
      </c>
      <c r="AK548" s="17">
        <f t="shared" si="592"/>
        <v>1.5513165872762808E-3</v>
      </c>
      <c r="AL548" s="17">
        <f t="shared" si="593"/>
        <v>2.3608687387896615E-5</v>
      </c>
      <c r="AM548" s="17">
        <f t="shared" si="594"/>
        <v>2.2025137319295666E-3</v>
      </c>
      <c r="AN548" s="17">
        <f t="shared" si="595"/>
        <v>2.3162504533853082E-3</v>
      </c>
      <c r="AO548" s="17">
        <f t="shared" si="596"/>
        <v>1.2179302414853706E-3</v>
      </c>
      <c r="AP548" s="17">
        <f t="shared" si="597"/>
        <v>4.2694118590288094E-4</v>
      </c>
      <c r="AQ548" s="17">
        <f t="shared" si="598"/>
        <v>1.1224705447693808E-4</v>
      </c>
      <c r="AR548" s="17">
        <f t="shared" si="599"/>
        <v>1.1245837546300481E-3</v>
      </c>
      <c r="AS548" s="17">
        <f t="shared" si="600"/>
        <v>1.3528326055697805E-3</v>
      </c>
      <c r="AT548" s="17">
        <f t="shared" si="601"/>
        <v>8.1370375979456693E-4</v>
      </c>
      <c r="AU548" s="17">
        <f t="shared" si="602"/>
        <v>3.2628516195219281E-4</v>
      </c>
      <c r="AV548" s="17">
        <f t="shared" si="603"/>
        <v>9.8127241298215327E-5</v>
      </c>
      <c r="AW548" s="17">
        <f t="shared" si="604"/>
        <v>8.2963772086210897E-7</v>
      </c>
      <c r="AX548" s="17">
        <f t="shared" si="605"/>
        <v>4.4159040748810213E-4</v>
      </c>
      <c r="AY548" s="17">
        <f t="shared" si="606"/>
        <v>4.6439391806145087E-4</v>
      </c>
      <c r="AZ548" s="17">
        <f t="shared" si="607"/>
        <v>2.4418749532990718E-4</v>
      </c>
      <c r="BA548" s="17">
        <f t="shared" si="608"/>
        <v>8.5599072334108746E-5</v>
      </c>
      <c r="BB548" s="17">
        <f t="shared" si="609"/>
        <v>2.2504841539573828E-5</v>
      </c>
      <c r="BC548" s="17">
        <f t="shared" si="610"/>
        <v>4.7333960886350889E-6</v>
      </c>
      <c r="BD548" s="17">
        <f t="shared" si="611"/>
        <v>1.971094507281902E-4</v>
      </c>
      <c r="BE548" s="17">
        <f t="shared" si="612"/>
        <v>2.3711536887598654E-4</v>
      </c>
      <c r="BF548" s="17">
        <f t="shared" si="613"/>
        <v>1.4262050335355682E-4</v>
      </c>
      <c r="BG548" s="17">
        <f t="shared" si="614"/>
        <v>5.7189061097821481E-5</v>
      </c>
      <c r="BH548" s="17">
        <f t="shared" si="615"/>
        <v>1.7199080596826365E-5</v>
      </c>
      <c r="BI548" s="17">
        <f t="shared" si="616"/>
        <v>4.1379713909994224E-6</v>
      </c>
      <c r="BJ548" s="18">
        <f t="shared" si="617"/>
        <v>0.39439591934408846</v>
      </c>
      <c r="BK548" s="18">
        <f t="shared" si="618"/>
        <v>0.2864744139548</v>
      </c>
      <c r="BL548" s="18">
        <f t="shared" si="619"/>
        <v>0.29888810925772574</v>
      </c>
      <c r="BM548" s="18">
        <f t="shared" si="620"/>
        <v>0.39152024941797181</v>
      </c>
      <c r="BN548" s="18">
        <f t="shared" si="621"/>
        <v>0.60811168165417273</v>
      </c>
    </row>
    <row r="549" spans="1:66" x14ac:dyDescent="0.25">
      <c r="A549" t="s">
        <v>213</v>
      </c>
      <c r="B549" t="s">
        <v>217</v>
      </c>
      <c r="C549" t="s">
        <v>215</v>
      </c>
      <c r="D549" t="s">
        <v>496</v>
      </c>
      <c r="E549" s="14">
        <f>VLOOKUP(A549,home!$A$2:$E$405,3,FALSE)</f>
        <v>1.25308641975309</v>
      </c>
      <c r="F549" s="14">
        <f>VLOOKUP(B549,home!$B$2:$E$405,3,FALSE)</f>
        <v>0.86</v>
      </c>
      <c r="G549" s="14">
        <f>VLOOKUP(C549,away!$B$2:$E$405,4,FALSE)</f>
        <v>0.86</v>
      </c>
      <c r="H549" s="14">
        <f>VLOOKUP(A549,away!$A$2:$E$405,3,FALSE)</f>
        <v>1.2160493827160499</v>
      </c>
      <c r="I549" s="14">
        <f>VLOOKUP(C549,away!$B$2:$E$405,3,FALSE)</f>
        <v>1.17</v>
      </c>
      <c r="J549" s="14">
        <f>VLOOKUP(B549,home!$B$2:$E$405,4,FALSE)</f>
        <v>1.17</v>
      </c>
      <c r="K549" s="16">
        <f t="shared" si="622"/>
        <v>0.92678271604938545</v>
      </c>
      <c r="L549" s="16">
        <f t="shared" si="623"/>
        <v>1.6646500000000006</v>
      </c>
      <c r="M549" s="17">
        <f t="shared" si="568"/>
        <v>7.4912634629004035E-2</v>
      </c>
      <c r="N549" s="17">
        <f t="shared" si="569"/>
        <v>6.9427734987883613E-2</v>
      </c>
      <c r="O549" s="17">
        <f t="shared" si="570"/>
        <v>0.12470331723517161</v>
      </c>
      <c r="P549" s="17">
        <f t="shared" si="571"/>
        <v>0.11557287904758047</v>
      </c>
      <c r="Q549" s="17">
        <f t="shared" si="572"/>
        <v>3.2172212400613853E-2</v>
      </c>
      <c r="R549" s="17">
        <f t="shared" si="573"/>
        <v>0.10379368851776428</v>
      </c>
      <c r="S549" s="17">
        <f t="shared" si="574"/>
        <v>4.4575559374917466E-2</v>
      </c>
      <c r="T549" s="17">
        <f t="shared" si="575"/>
        <v>5.3555473372681864E-2</v>
      </c>
      <c r="U549" s="17">
        <f t="shared" si="576"/>
        <v>9.6194196553277489E-2</v>
      </c>
      <c r="V549" s="17">
        <f t="shared" si="577"/>
        <v>7.6410871553226865E-3</v>
      </c>
      <c r="W549" s="17">
        <f t="shared" si="578"/>
        <v>9.9388834633195432E-3</v>
      </c>
      <c r="X549" s="17">
        <f t="shared" si="579"/>
        <v>1.6544762357214884E-2</v>
      </c>
      <c r="Y549" s="17">
        <f t="shared" si="580"/>
        <v>1.3770619328968886E-2</v>
      </c>
      <c r="Z549" s="17">
        <f t="shared" si="581"/>
        <v>5.7593387863698775E-2</v>
      </c>
      <c r="AA549" s="17">
        <f t="shared" si="582"/>
        <v>5.337655643080446E-2</v>
      </c>
      <c r="AB549" s="17">
        <f t="shared" si="583"/>
        <v>2.4734234971152121E-2</v>
      </c>
      <c r="AC549" s="17">
        <f t="shared" si="584"/>
        <v>7.3677695188501078E-4</v>
      </c>
      <c r="AD549" s="17">
        <f t="shared" si="585"/>
        <v>2.3027963526584022E-3</v>
      </c>
      <c r="AE549" s="17">
        <f t="shared" si="586"/>
        <v>3.8333499484528104E-3</v>
      </c>
      <c r="AF549" s="17">
        <f t="shared" si="587"/>
        <v>3.1905929958459876E-3</v>
      </c>
      <c r="AG549" s="17">
        <f t="shared" si="588"/>
        <v>1.7704068768450078E-3</v>
      </c>
      <c r="AH549" s="17">
        <f t="shared" si="589"/>
        <v>2.3968208276826546E-2</v>
      </c>
      <c r="AI549" s="17">
        <f t="shared" si="590"/>
        <v>2.2213321165634667E-2</v>
      </c>
      <c r="AJ549" s="17">
        <f t="shared" si="591"/>
        <v>1.0293461061182098E-2</v>
      </c>
      <c r="AK549" s="17">
        <f t="shared" si="592"/>
        <v>3.1799339332769785E-3</v>
      </c>
      <c r="AL549" s="17">
        <f t="shared" si="593"/>
        <v>4.5467061179708249E-5</v>
      </c>
      <c r="AM549" s="17">
        <f t="shared" si="594"/>
        <v>4.2683837164507455E-4</v>
      </c>
      <c r="AN549" s="17">
        <f t="shared" si="595"/>
        <v>7.1053649535897357E-4</v>
      </c>
      <c r="AO549" s="17">
        <f t="shared" si="596"/>
        <v>5.913972884996581E-4</v>
      </c>
      <c r="AP549" s="17">
        <f t="shared" si="597"/>
        <v>3.2815649876698531E-4</v>
      </c>
      <c r="AQ549" s="17">
        <f t="shared" si="598"/>
        <v>1.3656642891811556E-4</v>
      </c>
      <c r="AR549" s="17">
        <f t="shared" si="599"/>
        <v>7.9797355816038692E-3</v>
      </c>
      <c r="AS549" s="17">
        <f t="shared" si="600"/>
        <v>7.3954810156747555E-3</v>
      </c>
      <c r="AT549" s="17">
        <f t="shared" si="601"/>
        <v>3.4270019910993587E-3</v>
      </c>
      <c r="AU549" s="17">
        <f t="shared" si="602"/>
        <v>1.0586954044059054E-3</v>
      </c>
      <c r="AV549" s="17">
        <f t="shared" si="603"/>
        <v>2.4529515059107686E-4</v>
      </c>
      <c r="AW549" s="17">
        <f t="shared" si="604"/>
        <v>1.9484768225142579E-6</v>
      </c>
      <c r="AX549" s="17">
        <f t="shared" si="605"/>
        <v>6.5931070897886509E-5</v>
      </c>
      <c r="AY549" s="17">
        <f t="shared" si="606"/>
        <v>1.097521571701668E-4</v>
      </c>
      <c r="AZ549" s="17">
        <f t="shared" si="607"/>
        <v>9.1349464216659154E-5</v>
      </c>
      <c r="BA549" s="17">
        <f t="shared" si="608"/>
        <v>5.0688295202753891E-5</v>
      </c>
      <c r="BB549" s="17">
        <f t="shared" si="609"/>
        <v>2.1094567652316071E-5</v>
      </c>
      <c r="BC549" s="17">
        <f t="shared" si="610"/>
        <v>7.0230144084855956E-6</v>
      </c>
      <c r="BD549" s="17">
        <f t="shared" si="611"/>
        <v>2.2139111393194803E-3</v>
      </c>
      <c r="BE549" s="17">
        <f t="shared" si="612"/>
        <v>2.0518145787904972E-3</v>
      </c>
      <c r="BF549" s="17">
        <f t="shared" si="613"/>
        <v>9.5079314408059122E-4</v>
      </c>
      <c r="BG549" s="17">
        <f t="shared" si="614"/>
        <v>2.9372621749071507E-4</v>
      </c>
      <c r="BH549" s="17">
        <f t="shared" si="615"/>
        <v>6.8055095405239344E-5</v>
      </c>
      <c r="BI549" s="17">
        <f t="shared" si="616"/>
        <v>1.2614457232133557E-5</v>
      </c>
      <c r="BJ549" s="18">
        <f t="shared" si="617"/>
        <v>0.2090461657372219</v>
      </c>
      <c r="BK549" s="18">
        <f t="shared" si="618"/>
        <v>0.24359415637705956</v>
      </c>
      <c r="BL549" s="18">
        <f t="shared" si="619"/>
        <v>0.48815404192078393</v>
      </c>
      <c r="BM549" s="18">
        <f t="shared" si="620"/>
        <v>0.47769748140039864</v>
      </c>
      <c r="BN549" s="18">
        <f t="shared" si="621"/>
        <v>0.5205824668180179</v>
      </c>
    </row>
    <row r="550" spans="1:66" x14ac:dyDescent="0.25">
      <c r="A550" t="s">
        <v>213</v>
      </c>
      <c r="B550" t="s">
        <v>314</v>
      </c>
      <c r="C550" t="s">
        <v>216</v>
      </c>
      <c r="D550" t="s">
        <v>496</v>
      </c>
      <c r="E550" s="14">
        <f>VLOOKUP(A550,home!$A$2:$E$405,3,FALSE)</f>
        <v>1.25308641975309</v>
      </c>
      <c r="F550" s="14">
        <f>VLOOKUP(B550,home!$B$2:$E$405,3,FALSE)</f>
        <v>0.74</v>
      </c>
      <c r="G550" s="14">
        <f>VLOOKUP(C550,away!$B$2:$E$405,4,FALSE)</f>
        <v>1.93</v>
      </c>
      <c r="H550" s="14">
        <f>VLOOKUP(A550,away!$A$2:$E$405,3,FALSE)</f>
        <v>1.2160493827160499</v>
      </c>
      <c r="I550" s="14">
        <f>VLOOKUP(C550,away!$B$2:$E$405,3,FALSE)</f>
        <v>0.8</v>
      </c>
      <c r="J550" s="14">
        <f>VLOOKUP(B550,home!$B$2:$E$405,4,FALSE)</f>
        <v>1.33</v>
      </c>
      <c r="K550" s="16">
        <f t="shared" si="622"/>
        <v>1.7896580246913629</v>
      </c>
      <c r="L550" s="16">
        <f t="shared" si="623"/>
        <v>1.2938765432098773</v>
      </c>
      <c r="M550" s="17">
        <f t="shared" si="568"/>
        <v>4.5797097286190726E-2</v>
      </c>
      <c r="N550" s="17">
        <f t="shared" si="569"/>
        <v>8.1961142665802275E-2</v>
      </c>
      <c r="O550" s="17">
        <f t="shared" si="570"/>
        <v>5.9255789925702913E-2</v>
      </c>
      <c r="P550" s="17">
        <f t="shared" si="571"/>
        <v>0.10604759994995984</v>
      </c>
      <c r="Q550" s="17">
        <f t="shared" si="572"/>
        <v>7.3341208342363365E-2</v>
      </c>
      <c r="R550" s="17">
        <f t="shared" si="573"/>
        <v>3.8334838317119584E-2</v>
      </c>
      <c r="S550" s="17">
        <f t="shared" si="574"/>
        <v>6.1390863840500319E-2</v>
      </c>
      <c r="T550" s="17">
        <f t="shared" si="575"/>
        <v>9.4894469124852526E-2</v>
      </c>
      <c r="U550" s="17">
        <f t="shared" si="576"/>
        <v>6.8606251019479009E-2</v>
      </c>
      <c r="V550" s="17">
        <f t="shared" si="577"/>
        <v>1.5795163533948615E-2</v>
      </c>
      <c r="W550" s="17">
        <f t="shared" si="578"/>
        <v>4.3751894016823889E-2</v>
      </c>
      <c r="X550" s="17">
        <f t="shared" si="579"/>
        <v>5.6609549389373008E-2</v>
      </c>
      <c r="Y550" s="17">
        <f t="shared" si="580"/>
        <v>3.6622884038295389E-2</v>
      </c>
      <c r="Z550" s="17">
        <f t="shared" si="581"/>
        <v>1.653351602875475E-2</v>
      </c>
      <c r="AA550" s="17">
        <f t="shared" si="582"/>
        <v>2.9589339637224214E-2</v>
      </c>
      <c r="AB550" s="17">
        <f t="shared" si="583"/>
        <v>2.6477399563538277E-2</v>
      </c>
      <c r="AC550" s="17">
        <f t="shared" si="584"/>
        <v>2.2859516252810839E-3</v>
      </c>
      <c r="AD550" s="17">
        <f t="shared" si="585"/>
        <v>1.9575232055663732E-2</v>
      </c>
      <c r="AE550" s="17">
        <f t="shared" si="586"/>
        <v>2.5327933584713368E-2</v>
      </c>
      <c r="AF550" s="17">
        <f t="shared" si="587"/>
        <v>1.6385609576619147E-2</v>
      </c>
      <c r="AG550" s="17">
        <f t="shared" si="588"/>
        <v>7.0669852924608832E-3</v>
      </c>
      <c r="AH550" s="17">
        <f t="shared" si="589"/>
        <v>5.3480821415975762E-3</v>
      </c>
      <c r="AI550" s="17">
        <f t="shared" si="590"/>
        <v>9.5712381214186713E-3</v>
      </c>
      <c r="AJ550" s="17">
        <f t="shared" si="591"/>
        <v>8.5646215551144073E-3</v>
      </c>
      <c r="AK550" s="17">
        <f t="shared" si="592"/>
        <v>5.1092478981850376E-3</v>
      </c>
      <c r="AL550" s="17">
        <f t="shared" si="593"/>
        <v>2.1173366682858812E-4</v>
      </c>
      <c r="AM550" s="17">
        <f t="shared" si="594"/>
        <v>7.0065942267228407E-3</v>
      </c>
      <c r="AN550" s="17">
        <f t="shared" si="595"/>
        <v>9.0656679177464321E-3</v>
      </c>
      <c r="AO550" s="17">
        <f t="shared" si="596"/>
        <v>5.8649275336512211E-3</v>
      </c>
      <c r="AP550" s="17">
        <f t="shared" si="597"/>
        <v>2.5294973878056915E-3</v>
      </c>
      <c r="AQ550" s="17">
        <f t="shared" si="598"/>
        <v>8.1821433404811105E-4</v>
      </c>
      <c r="AR550" s="17">
        <f t="shared" si="599"/>
        <v>1.3839516068345483E-3</v>
      </c>
      <c r="AS550" s="17">
        <f t="shared" si="600"/>
        <v>2.4768000989559558E-3</v>
      </c>
      <c r="AT550" s="17">
        <f t="shared" si="601"/>
        <v>2.2163125863264447E-3</v>
      </c>
      <c r="AU550" s="17">
        <f t="shared" si="602"/>
        <v>1.3221472017811962E-3</v>
      </c>
      <c r="AV550" s="17">
        <f t="shared" si="603"/>
        <v>5.9154783737273733E-4</v>
      </c>
      <c r="AW550" s="17">
        <f t="shared" si="604"/>
        <v>1.3619159610985227E-5</v>
      </c>
      <c r="AX550" s="17">
        <f t="shared" si="605"/>
        <v>2.0899012639351154E-3</v>
      </c>
      <c r="AY550" s="17">
        <f t="shared" si="606"/>
        <v>2.7040742230303207E-3</v>
      </c>
      <c r="AZ550" s="17">
        <f t="shared" si="607"/>
        <v>1.7493691041387033E-3</v>
      </c>
      <c r="BA550" s="17">
        <f t="shared" si="608"/>
        <v>7.5448921642038206E-4</v>
      </c>
      <c r="BB550" s="17">
        <f t="shared" si="609"/>
        <v>2.4405397480778331E-4</v>
      </c>
      <c r="BC550" s="17">
        <f t="shared" si="610"/>
        <v>6.3155142656184962E-5</v>
      </c>
      <c r="BD550" s="17">
        <f t="shared" si="611"/>
        <v>2.9844375350347377E-4</v>
      </c>
      <c r="BE550" s="17">
        <f t="shared" si="612"/>
        <v>5.3411225837650292E-4</v>
      </c>
      <c r="BF550" s="17">
        <f t="shared" si="613"/>
        <v>4.7793914464476766E-4</v>
      </c>
      <c r="BG550" s="17">
        <f t="shared" si="614"/>
        <v>2.8511587517587807E-4</v>
      </c>
      <c r="BH550" s="17">
        <f t="shared" si="615"/>
        <v>1.2756497849385282E-4</v>
      </c>
      <c r="BI550" s="17">
        <f t="shared" si="616"/>
        <v>4.5659537486220967E-5</v>
      </c>
      <c r="BJ550" s="18">
        <f t="shared" si="617"/>
        <v>0.48842685241193029</v>
      </c>
      <c r="BK550" s="18">
        <f t="shared" si="618"/>
        <v>0.23423248412573949</v>
      </c>
      <c r="BL550" s="18">
        <f t="shared" si="619"/>
        <v>0.26061640305833128</v>
      </c>
      <c r="BM550" s="18">
        <f t="shared" si="620"/>
        <v>0.59238112407419796</v>
      </c>
      <c r="BN550" s="18">
        <f t="shared" si="621"/>
        <v>0.40473767648713871</v>
      </c>
    </row>
    <row r="551" spans="1:66" x14ac:dyDescent="0.25">
      <c r="A551" t="s">
        <v>213</v>
      </c>
      <c r="B551" t="s">
        <v>315</v>
      </c>
      <c r="C551" t="s">
        <v>219</v>
      </c>
      <c r="D551" t="s">
        <v>496</v>
      </c>
      <c r="E551" s="14">
        <f>VLOOKUP(A551,home!$A$2:$E$405,3,FALSE)</f>
        <v>1.25308641975309</v>
      </c>
      <c r="F551" s="14">
        <f>VLOOKUP(B551,home!$B$2:$E$405,3,FALSE)</f>
        <v>2.39</v>
      </c>
      <c r="G551" s="14">
        <f>VLOOKUP(C551,away!$B$2:$E$405,4,FALSE)</f>
        <v>1.1399999999999999</v>
      </c>
      <c r="H551" s="14">
        <f>VLOOKUP(A551,away!$A$2:$E$405,3,FALSE)</f>
        <v>1.2160493827160499</v>
      </c>
      <c r="I551" s="14">
        <f>VLOOKUP(C551,away!$B$2:$E$405,3,FALSE)</f>
        <v>0.51</v>
      </c>
      <c r="J551" s="14">
        <f>VLOOKUP(B551,home!$B$2:$E$405,4,FALSE)</f>
        <v>0.06</v>
      </c>
      <c r="K551" s="16">
        <f t="shared" si="622"/>
        <v>3.4141592592592689</v>
      </c>
      <c r="L551" s="16">
        <f t="shared" si="623"/>
        <v>3.7211111111111132E-2</v>
      </c>
      <c r="M551" s="17">
        <f t="shared" si="568"/>
        <v>3.1702162892777941E-2</v>
      </c>
      <c r="N551" s="17">
        <f t="shared" si="569"/>
        <v>0.10823623297892342</v>
      </c>
      <c r="O551" s="17">
        <f t="shared" si="570"/>
        <v>1.1796727058657043E-3</v>
      </c>
      <c r="P551" s="17">
        <f t="shared" si="571"/>
        <v>4.0275904916268297E-3</v>
      </c>
      <c r="Q551" s="17">
        <f t="shared" si="572"/>
        <v>0.18476786850616742</v>
      </c>
      <c r="R551" s="17">
        <f t="shared" si="573"/>
        <v>2.1948466066356915E-5</v>
      </c>
      <c r="S551" s="17">
        <f t="shared" si="574"/>
        <v>1.2792096570119399E-4</v>
      </c>
      <c r="T551" s="17">
        <f t="shared" si="575"/>
        <v>6.8754176847461669E-3</v>
      </c>
      <c r="U551" s="17">
        <f t="shared" si="576"/>
        <v>7.4935558646990321E-5</v>
      </c>
      <c r="V551" s="17">
        <f t="shared" si="577"/>
        <v>1.8057417262748106E-6</v>
      </c>
      <c r="W551" s="17">
        <f t="shared" si="578"/>
        <v>0.21027564302464352</v>
      </c>
      <c r="X551" s="17">
        <f t="shared" si="579"/>
        <v>7.8245903165503495E-3</v>
      </c>
      <c r="Y551" s="17">
        <f t="shared" si="580"/>
        <v>1.4558084983403962E-4</v>
      </c>
      <c r="Z551" s="17">
        <f t="shared" si="581"/>
        <v>2.7224226983788645E-7</v>
      </c>
      <c r="AA551" s="17">
        <f t="shared" si="582"/>
        <v>9.2947846632878037E-7</v>
      </c>
      <c r="AB551" s="17">
        <f t="shared" si="583"/>
        <v>1.5866937560492552E-6</v>
      </c>
      <c r="AC551" s="17">
        <f t="shared" si="584"/>
        <v>1.4338115177811445E-8</v>
      </c>
      <c r="AD551" s="17">
        <f t="shared" si="585"/>
        <v>0.17947863340732087</v>
      </c>
      <c r="AE551" s="17">
        <f t="shared" si="586"/>
        <v>6.6785993697901979E-3</v>
      </c>
      <c r="AF551" s="17">
        <f t="shared" si="587"/>
        <v>1.2425905160792989E-4</v>
      </c>
      <c r="AG551" s="17">
        <f t="shared" si="588"/>
        <v>1.5412724586479904E-6</v>
      </c>
      <c r="AH551" s="17">
        <f t="shared" si="589"/>
        <v>2.5326093380196717E-9</v>
      </c>
      <c r="AI551" s="17">
        <f t="shared" si="590"/>
        <v>8.646731621486349E-9</v>
      </c>
      <c r="AJ551" s="17">
        <f t="shared" si="591"/>
        <v>1.4760659413913766E-8</v>
      </c>
      <c r="AK551" s="17">
        <f t="shared" si="592"/>
        <v>1.6798414003595392E-8</v>
      </c>
      <c r="AL551" s="17">
        <f t="shared" si="593"/>
        <v>7.2863238452615966E-11</v>
      </c>
      <c r="AM551" s="17">
        <f t="shared" si="594"/>
        <v>0.12255372761736087</v>
      </c>
      <c r="AN551" s="17">
        <f t="shared" si="595"/>
        <v>4.5603603754504635E-3</v>
      </c>
      <c r="AO551" s="17">
        <f t="shared" si="596"/>
        <v>8.4848038318797826E-5</v>
      </c>
      <c r="AP551" s="17">
        <f t="shared" si="597"/>
        <v>1.0524299271468667E-6</v>
      </c>
      <c r="AQ551" s="17">
        <f t="shared" si="598"/>
        <v>9.7905217389301599E-9</v>
      </c>
      <c r="AR551" s="17">
        <f t="shared" si="599"/>
        <v>1.8848241495617559E-11</v>
      </c>
      <c r="AS551" s="17">
        <f t="shared" si="600"/>
        <v>6.4350898223017449E-11</v>
      </c>
      <c r="AT551" s="17">
        <f t="shared" si="601"/>
        <v>1.0985210750488294E-10</v>
      </c>
      <c r="AU551" s="17">
        <f t="shared" si="602"/>
        <v>1.2501752999564692E-10</v>
      </c>
      <c r="AV551" s="17">
        <f t="shared" si="603"/>
        <v>1.0670743940109033E-10</v>
      </c>
      <c r="AW551" s="17">
        <f t="shared" si="604"/>
        <v>2.5713570340911599E-13</v>
      </c>
      <c r="AX551" s="17">
        <f t="shared" si="605"/>
        <v>6.973632398359185E-2</v>
      </c>
      <c r="AY551" s="17">
        <f t="shared" si="606"/>
        <v>2.5949661002338804E-3</v>
      </c>
      <c r="AZ551" s="17">
        <f t="shared" si="607"/>
        <v>4.828078594268482E-5</v>
      </c>
      <c r="BA551" s="17">
        <f t="shared" si="608"/>
        <v>5.9886056341500568E-7</v>
      </c>
      <c r="BB551" s="17">
        <f t="shared" si="609"/>
        <v>5.5710667413245956E-9</v>
      </c>
      <c r="BC551" s="17">
        <f t="shared" si="610"/>
        <v>4.1461116703769145E-11</v>
      </c>
      <c r="BD551" s="17">
        <f t="shared" si="611"/>
        <v>1.1689400142374647E-13</v>
      </c>
      <c r="BE551" s="17">
        <f t="shared" si="612"/>
        <v>3.9909473731275015E-13</v>
      </c>
      <c r="BF551" s="17">
        <f t="shared" si="613"/>
        <v>6.8128649635898583E-13</v>
      </c>
      <c r="BG551" s="17">
        <f t="shared" si="614"/>
        <v>7.7534019991744594E-13</v>
      </c>
      <c r="BH551" s="17">
        <f t="shared" si="615"/>
        <v>6.6178373065602017E-13</v>
      </c>
      <c r="BI551" s="17">
        <f t="shared" si="616"/>
        <v>4.518870103292786E-13</v>
      </c>
      <c r="BJ551" s="18">
        <f t="shared" si="617"/>
        <v>0.9039885400564811</v>
      </c>
      <c r="BK551" s="18">
        <f t="shared" si="618"/>
        <v>3.8454460603044541E-2</v>
      </c>
      <c r="BL551" s="18">
        <f t="shared" si="619"/>
        <v>1.2791160690783093E-3</v>
      </c>
      <c r="BM551" s="18">
        <f t="shared" si="620"/>
        <v>0.61119194682946953</v>
      </c>
      <c r="BN551" s="18">
        <f t="shared" si="621"/>
        <v>0.32993547604142764</v>
      </c>
    </row>
    <row r="552" spans="1:66" x14ac:dyDescent="0.25">
      <c r="A552" t="s">
        <v>213</v>
      </c>
      <c r="B552" t="s">
        <v>220</v>
      </c>
      <c r="C552" t="s">
        <v>218</v>
      </c>
      <c r="D552" t="s">
        <v>496</v>
      </c>
      <c r="E552" s="14">
        <f>VLOOKUP(A552,home!$A$2:$E$405,3,FALSE)</f>
        <v>1.25308641975309</v>
      </c>
      <c r="F552" s="14">
        <f>VLOOKUP(B552,home!$B$2:$E$405,3,FALSE)</f>
        <v>0.63</v>
      </c>
      <c r="G552" s="14">
        <f>VLOOKUP(C552,away!$B$2:$E$405,4,FALSE)</f>
        <v>0.51</v>
      </c>
      <c r="H552" s="14">
        <f>VLOOKUP(A552,away!$A$2:$E$405,3,FALSE)</f>
        <v>1.2160493827160499</v>
      </c>
      <c r="I552" s="14">
        <f>VLOOKUP(C552,away!$B$2:$E$405,3,FALSE)</f>
        <v>1.25</v>
      </c>
      <c r="J552" s="14">
        <f>VLOOKUP(B552,home!$B$2:$E$405,4,FALSE)</f>
        <v>1.59</v>
      </c>
      <c r="K552" s="16">
        <f t="shared" si="622"/>
        <v>0.40261666666666784</v>
      </c>
      <c r="L552" s="16">
        <f t="shared" si="623"/>
        <v>2.4168981481481491</v>
      </c>
      <c r="M552" s="17">
        <f t="shared" si="568"/>
        <v>5.9634869646183843E-2</v>
      </c>
      <c r="N552" s="17">
        <f t="shared" si="569"/>
        <v>2.4009992434047788E-2</v>
      </c>
      <c r="O552" s="17">
        <f t="shared" si="570"/>
        <v>0.14413140601291799</v>
      </c>
      <c r="P552" s="17">
        <f t="shared" si="571"/>
        <v>5.8029706250901168E-2</v>
      </c>
      <c r="Q552" s="17">
        <f t="shared" si="572"/>
        <v>4.8334115602441169E-3</v>
      </c>
      <c r="R552" s="17">
        <f t="shared" si="573"/>
        <v>0.17417546414130528</v>
      </c>
      <c r="S552" s="17">
        <f t="shared" si="574"/>
        <v>1.411693706863568E-2</v>
      </c>
      <c r="T552" s="17">
        <f t="shared" si="575"/>
        <v>1.1681863449191861E-2</v>
      </c>
      <c r="U552" s="17">
        <f t="shared" si="576"/>
        <v>7.012594478769206E-2</v>
      </c>
      <c r="V552" s="17">
        <f t="shared" si="577"/>
        <v>1.5263286882615718E-3</v>
      </c>
      <c r="W552" s="17">
        <f t="shared" si="578"/>
        <v>6.4867068367120836E-4</v>
      </c>
      <c r="X552" s="17">
        <f t="shared" si="579"/>
        <v>1.5677709741229371E-3</v>
      </c>
      <c r="Y552" s="17">
        <f t="shared" si="580"/>
        <v>1.8945713820390734E-3</v>
      </c>
      <c r="Z552" s="17">
        <f t="shared" si="581"/>
        <v>0.14032145224532167</v>
      </c>
      <c r="AA552" s="17">
        <f t="shared" si="582"/>
        <v>5.6495755364837426E-2</v>
      </c>
      <c r="AB552" s="17">
        <f t="shared" si="583"/>
        <v>1.1373066352903178E-2</v>
      </c>
      <c r="AC552" s="17">
        <f t="shared" si="584"/>
        <v>9.2827826600911157E-5</v>
      </c>
      <c r="AD552" s="17">
        <f t="shared" si="585"/>
        <v>6.5291407106022594E-5</v>
      </c>
      <c r="AE552" s="17">
        <f t="shared" si="586"/>
        <v>1.578026809245329E-4</v>
      </c>
      <c r="AF552" s="17">
        <f t="shared" si="587"/>
        <v>1.9069650364965843E-4</v>
      </c>
      <c r="AG552" s="17">
        <f t="shared" si="588"/>
        <v>1.5363134217639539E-4</v>
      </c>
      <c r="AH552" s="17">
        <f t="shared" si="589"/>
        <v>8.4785664519294215E-2</v>
      </c>
      <c r="AI552" s="17">
        <f t="shared" si="590"/>
        <v>3.4136121629876608E-2</v>
      </c>
      <c r="AJ552" s="17">
        <f t="shared" si="591"/>
        <v>6.8718857517744286E-3</v>
      </c>
      <c r="AK552" s="17">
        <f t="shared" si="592"/>
        <v>9.2224524503119664E-4</v>
      </c>
      <c r="AL552" s="17">
        <f t="shared" si="593"/>
        <v>3.613168967431577E-6</v>
      </c>
      <c r="AM552" s="17">
        <f t="shared" si="594"/>
        <v>5.2574817382006414E-6</v>
      </c>
      <c r="AN552" s="17">
        <f t="shared" si="595"/>
        <v>1.2706797876979841E-5</v>
      </c>
      <c r="AO552" s="17">
        <f t="shared" si="596"/>
        <v>1.5355518128882709E-5</v>
      </c>
      <c r="AP552" s="17">
        <f t="shared" si="597"/>
        <v>1.2370907776517313E-5</v>
      </c>
      <c r="AQ552" s="17">
        <f t="shared" si="598"/>
        <v>7.4748060239940579E-6</v>
      </c>
      <c r="AR552" s="17">
        <f t="shared" si="599"/>
        <v>4.0983663113238519E-2</v>
      </c>
      <c r="AS552" s="17">
        <f t="shared" si="600"/>
        <v>1.6500705830441765E-2</v>
      </c>
      <c r="AT552" s="17">
        <f t="shared" si="601"/>
        <v>3.3217295895498562E-3</v>
      </c>
      <c r="AU552" s="17">
        <f t="shared" si="602"/>
        <v>4.4579456497086741E-4</v>
      </c>
      <c r="AV552" s="17">
        <f t="shared" si="603"/>
        <v>4.4871080441671978E-5</v>
      </c>
      <c r="AW552" s="17">
        <f t="shared" si="604"/>
        <v>9.7664306069266707E-8</v>
      </c>
      <c r="AX552" s="17">
        <f t="shared" si="605"/>
        <v>3.5279162874920345E-7</v>
      </c>
      <c r="AY552" s="17">
        <f t="shared" si="606"/>
        <v>8.5266143420611909E-7</v>
      </c>
      <c r="AZ552" s="17">
        <f t="shared" si="607"/>
        <v>1.0303979206650572E-6</v>
      </c>
      <c r="BA552" s="17">
        <f t="shared" si="608"/>
        <v>8.3012227543702656E-7</v>
      </c>
      <c r="BB552" s="17">
        <f t="shared" si="609"/>
        <v>5.0158024756006932E-7</v>
      </c>
      <c r="BC552" s="17">
        <f t="shared" si="610"/>
        <v>2.4245367429512453E-7</v>
      </c>
      <c r="BD552" s="17">
        <f t="shared" si="611"/>
        <v>1.6508889913785608E-2</v>
      </c>
      <c r="BE552" s="17">
        <f t="shared" si="612"/>
        <v>6.6467542274553353E-3</v>
      </c>
      <c r="BF552" s="17">
        <f t="shared" si="613"/>
        <v>1.3380470156053247E-3</v>
      </c>
      <c r="BG552" s="17">
        <f t="shared" si="614"/>
        <v>1.7957334308876628E-4</v>
      </c>
      <c r="BH552" s="17">
        <f t="shared" si="615"/>
        <v>1.8074805204147245E-5</v>
      </c>
      <c r="BI552" s="17">
        <f t="shared" si="616"/>
        <v>1.455443564388621E-6</v>
      </c>
      <c r="BJ552" s="18">
        <f t="shared" si="617"/>
        <v>4.5260677935899087E-2</v>
      </c>
      <c r="BK552" s="18">
        <f t="shared" si="618"/>
        <v>0.13340513531098483</v>
      </c>
      <c r="BL552" s="18">
        <f t="shared" si="619"/>
        <v>0.66900711273297853</v>
      </c>
      <c r="BM552" s="18">
        <f t="shared" si="620"/>
        <v>0.52317877318245565</v>
      </c>
      <c r="BN552" s="18">
        <f t="shared" si="621"/>
        <v>0.46481485004560019</v>
      </c>
    </row>
    <row r="553" spans="1:66" x14ac:dyDescent="0.25">
      <c r="A553" t="s">
        <v>37</v>
      </c>
      <c r="B553" t="s">
        <v>224</v>
      </c>
      <c r="C553" t="s">
        <v>229</v>
      </c>
      <c r="D553" t="s">
        <v>496</v>
      </c>
      <c r="E553" s="14">
        <f>VLOOKUP(A553,home!$A$2:$E$405,3,FALSE)</f>
        <v>1.77142857142857</v>
      </c>
      <c r="F553" s="14">
        <f>VLOOKUP(B553,home!$B$2:$E$405,3,FALSE)</f>
        <v>0.85</v>
      </c>
      <c r="G553" s="14">
        <f>VLOOKUP(C553,away!$B$2:$E$405,4,FALSE)</f>
        <v>1.05</v>
      </c>
      <c r="H553" s="14">
        <f>VLOOKUP(A553,away!$A$2:$E$405,3,FALSE)</f>
        <v>1.3142857142857101</v>
      </c>
      <c r="I553" s="14">
        <f>VLOOKUP(C553,away!$B$2:$E$405,3,FALSE)</f>
        <v>0.4</v>
      </c>
      <c r="J553" s="14">
        <f>VLOOKUP(B553,home!$B$2:$E$405,4,FALSE)</f>
        <v>1.9</v>
      </c>
      <c r="K553" s="16">
        <f t="shared" si="622"/>
        <v>1.5809999999999989</v>
      </c>
      <c r="L553" s="16">
        <f t="shared" si="623"/>
        <v>0.99885714285713956</v>
      </c>
      <c r="M553" s="17">
        <f t="shared" si="568"/>
        <v>7.5784829653804314E-2</v>
      </c>
      <c r="N553" s="17">
        <f t="shared" si="569"/>
        <v>0.11981581568266453</v>
      </c>
      <c r="O553" s="17">
        <f t="shared" si="570"/>
        <v>7.5698218419914004E-2</v>
      </c>
      <c r="P553" s="17">
        <f t="shared" si="571"/>
        <v>0.11967888332188395</v>
      </c>
      <c r="Q553" s="17">
        <f t="shared" si="572"/>
        <v>9.4714402297146241E-2</v>
      </c>
      <c r="R553" s="17">
        <f t="shared" si="573"/>
        <v>3.7805853085145495E-2</v>
      </c>
      <c r="S553" s="17">
        <f t="shared" si="574"/>
        <v>4.7249017971679609E-2</v>
      </c>
      <c r="T553" s="17">
        <f t="shared" si="575"/>
        <v>9.4606157265949203E-2</v>
      </c>
      <c r="U553" s="17">
        <f t="shared" si="576"/>
        <v>5.977105372761498E-2</v>
      </c>
      <c r="V553" s="17">
        <f t="shared" si="577"/>
        <v>8.2905916875122259E-3</v>
      </c>
      <c r="W553" s="17">
        <f t="shared" si="578"/>
        <v>4.991449001059603E-2</v>
      </c>
      <c r="X553" s="17">
        <f t="shared" si="579"/>
        <v>4.9857444879155187E-2</v>
      </c>
      <c r="Y553" s="17">
        <f t="shared" si="580"/>
        <v>2.4900232471075132E-2</v>
      </c>
      <c r="Z553" s="17">
        <f t="shared" si="581"/>
        <v>1.2587548798635068E-2</v>
      </c>
      <c r="AA553" s="17">
        <f t="shared" si="582"/>
        <v>1.9900914650642029E-2</v>
      </c>
      <c r="AB553" s="17">
        <f t="shared" si="583"/>
        <v>1.5731673031332511E-2</v>
      </c>
      <c r="AC553" s="17">
        <f t="shared" si="584"/>
        <v>8.1827784644673059E-4</v>
      </c>
      <c r="AD553" s="17">
        <f t="shared" si="585"/>
        <v>1.9728702176688078E-2</v>
      </c>
      <c r="AE553" s="17">
        <f t="shared" si="586"/>
        <v>1.9706155088486083E-2</v>
      </c>
      <c r="AF553" s="17">
        <f t="shared" si="587"/>
        <v>9.8418168841924447E-3</v>
      </c>
      <c r="AG553" s="17">
        <f t="shared" si="588"/>
        <v>3.2768563644892069E-3</v>
      </c>
      <c r="AH553" s="17">
        <f t="shared" si="589"/>
        <v>3.1432907571448607E-3</v>
      </c>
      <c r="AI553" s="17">
        <f t="shared" si="590"/>
        <v>4.9695426870460212E-3</v>
      </c>
      <c r="AJ553" s="17">
        <f t="shared" si="591"/>
        <v>3.9284234941098766E-3</v>
      </c>
      <c r="AK553" s="17">
        <f t="shared" si="592"/>
        <v>2.070279181395903E-3</v>
      </c>
      <c r="AL553" s="17">
        <f t="shared" si="593"/>
        <v>5.1688750562423225E-5</v>
      </c>
      <c r="AM553" s="17">
        <f t="shared" si="594"/>
        <v>6.2382156282687574E-3</v>
      </c>
      <c r="AN553" s="17">
        <f t="shared" si="595"/>
        <v>6.2310862389792871E-3</v>
      </c>
      <c r="AO553" s="17">
        <f t="shared" si="596"/>
        <v>3.1119824987816446E-3</v>
      </c>
      <c r="AP553" s="17">
        <f t="shared" si="597"/>
        <v>1.0361419824514852E-3</v>
      </c>
      <c r="AQ553" s="17">
        <f t="shared" si="598"/>
        <v>2.5873945504645572E-4</v>
      </c>
      <c r="AR553" s="17">
        <f t="shared" si="599"/>
        <v>6.2793968497019427E-4</v>
      </c>
      <c r="AS553" s="17">
        <f t="shared" si="600"/>
        <v>9.9277264193787639E-4</v>
      </c>
      <c r="AT553" s="17">
        <f t="shared" si="601"/>
        <v>7.8478677345189074E-4</v>
      </c>
      <c r="AU553" s="17">
        <f t="shared" si="602"/>
        <v>4.1358262960914608E-4</v>
      </c>
      <c r="AV553" s="17">
        <f t="shared" si="603"/>
        <v>1.6346853435301496E-4</v>
      </c>
      <c r="AW553" s="17">
        <f t="shared" si="604"/>
        <v>2.2674033458619905E-6</v>
      </c>
      <c r="AX553" s="17">
        <f t="shared" si="605"/>
        <v>1.6437698180488162E-3</v>
      </c>
      <c r="AY553" s="17">
        <f t="shared" si="606"/>
        <v>1.6418912239710409E-3</v>
      </c>
      <c r="AZ553" s="17">
        <f t="shared" si="607"/>
        <v>8.200073884289627E-4</v>
      </c>
      <c r="BA553" s="17">
        <f t="shared" si="608"/>
        <v>2.7302341237596612E-4</v>
      </c>
      <c r="BB553" s="17">
        <f t="shared" si="609"/>
        <v>6.8177846404741022E-5</v>
      </c>
      <c r="BC553" s="17">
        <f t="shared" si="610"/>
        <v>1.3619985773198509E-5</v>
      </c>
      <c r="BD553" s="17">
        <f t="shared" si="611"/>
        <v>1.045370066026567E-4</v>
      </c>
      <c r="BE553" s="17">
        <f t="shared" si="612"/>
        <v>1.6527300743880013E-4</v>
      </c>
      <c r="BF553" s="17">
        <f t="shared" si="613"/>
        <v>1.3064831238037141E-4</v>
      </c>
      <c r="BG553" s="17">
        <f t="shared" si="614"/>
        <v>6.8851660624455675E-5</v>
      </c>
      <c r="BH553" s="17">
        <f t="shared" si="615"/>
        <v>2.72136188618161E-5</v>
      </c>
      <c r="BI553" s="17">
        <f t="shared" si="616"/>
        <v>8.6049462841062333E-6</v>
      </c>
      <c r="BJ553" s="18">
        <f t="shared" si="617"/>
        <v>0.50769872859897258</v>
      </c>
      <c r="BK553" s="18">
        <f t="shared" si="618"/>
        <v>0.25351518045586025</v>
      </c>
      <c r="BL553" s="18">
        <f t="shared" si="619"/>
        <v>0.22650692785086002</v>
      </c>
      <c r="BM553" s="18">
        <f t="shared" si="620"/>
        <v>0.47517075942314424</v>
      </c>
      <c r="BN553" s="18">
        <f t="shared" si="621"/>
        <v>0.52349800246055855</v>
      </c>
    </row>
    <row r="554" spans="1:66" x14ac:dyDescent="0.25">
      <c r="A554" t="s">
        <v>37</v>
      </c>
      <c r="B554" t="s">
        <v>231</v>
      </c>
      <c r="C554" t="s">
        <v>38</v>
      </c>
      <c r="D554" t="s">
        <v>496</v>
      </c>
      <c r="E554" s="14">
        <f>VLOOKUP(A554,home!$A$2:$E$405,3,FALSE)</f>
        <v>1.77142857142857</v>
      </c>
      <c r="F554" s="14">
        <f>VLOOKUP(B554,home!$B$2:$E$405,3,FALSE)</f>
        <v>1.02</v>
      </c>
      <c r="G554" s="14">
        <f>VLOOKUP(C554,away!$B$2:$E$405,4,FALSE)</f>
        <v>0.89</v>
      </c>
      <c r="H554" s="14">
        <f>VLOOKUP(A554,away!$A$2:$E$405,3,FALSE)</f>
        <v>1.3142857142857101</v>
      </c>
      <c r="I554" s="14">
        <f>VLOOKUP(C554,away!$B$2:$E$405,3,FALSE)</f>
        <v>0.4</v>
      </c>
      <c r="J554" s="14">
        <f>VLOOKUP(B554,home!$B$2:$E$405,4,FALSE)</f>
        <v>0.76</v>
      </c>
      <c r="K554" s="16">
        <f t="shared" si="622"/>
        <v>1.6081028571428559</v>
      </c>
      <c r="L554" s="16">
        <f t="shared" si="623"/>
        <v>0.39954285714285587</v>
      </c>
      <c r="M554" s="17">
        <f t="shared" si="568"/>
        <v>0.13430449390994476</v>
      </c>
      <c r="N554" s="17">
        <f t="shared" si="569"/>
        <v>0.21597544038370747</v>
      </c>
      <c r="O554" s="17">
        <f t="shared" si="570"/>
        <v>5.3660401223904614E-2</v>
      </c>
      <c r="P554" s="17">
        <f t="shared" si="571"/>
        <v>8.6291444523593025E-2</v>
      </c>
      <c r="Q554" s="17">
        <f t="shared" si="572"/>
        <v>0.17365536137686327</v>
      </c>
      <c r="R554" s="17">
        <f t="shared" si="573"/>
        <v>1.0719815010215425E-2</v>
      </c>
      <c r="S554" s="17">
        <f t="shared" si="574"/>
        <v>1.3860692932139047E-2</v>
      </c>
      <c r="T554" s="17">
        <f t="shared" si="575"/>
        <v>6.9382759242687109E-2</v>
      </c>
      <c r="U554" s="17">
        <f t="shared" si="576"/>
        <v>1.7238565145970299E-2</v>
      </c>
      <c r="V554" s="17">
        <f t="shared" si="577"/>
        <v>9.8950872370678379E-4</v>
      </c>
      <c r="W554" s="17">
        <f t="shared" si="578"/>
        <v>9.3085227596102979E-2</v>
      </c>
      <c r="X554" s="17">
        <f t="shared" si="579"/>
        <v>3.7191537791540004E-2</v>
      </c>
      <c r="Y554" s="17">
        <f t="shared" si="580"/>
        <v>7.4298066353841955E-3</v>
      </c>
      <c r="Z554" s="17">
        <f t="shared" si="581"/>
        <v>1.4276751724081149E-3</v>
      </c>
      <c r="AA554" s="17">
        <f t="shared" si="582"/>
        <v>2.2958485238214095E-3</v>
      </c>
      <c r="AB554" s="17">
        <f t="shared" si="583"/>
        <v>1.8459802853622086E-3</v>
      </c>
      <c r="AC554" s="17">
        <f t="shared" si="584"/>
        <v>3.9735331378137487E-5</v>
      </c>
      <c r="AD554" s="17">
        <f t="shared" si="585"/>
        <v>3.7422655113771561E-2</v>
      </c>
      <c r="AE554" s="17">
        <f t="shared" si="586"/>
        <v>1.4951954546027997E-2</v>
      </c>
      <c r="AF554" s="17">
        <f t="shared" si="587"/>
        <v>2.9869733195950691E-3</v>
      </c>
      <c r="AG554" s="17">
        <f t="shared" si="588"/>
        <v>3.9780795144016501E-4</v>
      </c>
      <c r="AH554" s="17">
        <f t="shared" si="589"/>
        <v>1.4260435436396437E-4</v>
      </c>
      <c r="AI554" s="17">
        <f t="shared" si="590"/>
        <v>2.2932246969370343E-4</v>
      </c>
      <c r="AJ554" s="17">
        <f t="shared" si="591"/>
        <v>1.8438705936075025E-4</v>
      </c>
      <c r="AK554" s="17">
        <f t="shared" si="592"/>
        <v>9.8837785659397257E-5</v>
      </c>
      <c r="AL554" s="17">
        <f t="shared" si="593"/>
        <v>1.0212075689864147E-6</v>
      </c>
      <c r="AM554" s="17">
        <f t="shared" si="594"/>
        <v>1.2035895722065551E-2</v>
      </c>
      <c r="AN554" s="17">
        <f t="shared" si="595"/>
        <v>4.8088561650675475E-3</v>
      </c>
      <c r="AO554" s="17">
        <f t="shared" si="596"/>
        <v>9.6067206589006237E-4</v>
      </c>
      <c r="AP554" s="17">
        <f t="shared" si="597"/>
        <v>1.2794322066101517E-4</v>
      </c>
      <c r="AQ554" s="17">
        <f t="shared" si="598"/>
        <v>1.2779699983740214E-5</v>
      </c>
      <c r="AR554" s="17">
        <f t="shared" si="599"/>
        <v>1.1395310236718122E-5</v>
      </c>
      <c r="AS554" s="17">
        <f t="shared" si="600"/>
        <v>1.8324830949695648E-5</v>
      </c>
      <c r="AT554" s="17">
        <f t="shared" si="601"/>
        <v>1.4734106503432704E-5</v>
      </c>
      <c r="AU554" s="17">
        <f t="shared" si="602"/>
        <v>7.897986255205753E-6</v>
      </c>
      <c r="AV554" s="17">
        <f t="shared" si="603"/>
        <v>3.1751935656678448E-6</v>
      </c>
      <c r="AW554" s="17">
        <f t="shared" si="604"/>
        <v>1.8225888907119576E-8</v>
      </c>
      <c r="AX554" s="17">
        <f t="shared" si="605"/>
        <v>3.2258263831545157E-3</v>
      </c>
      <c r="AY554" s="17">
        <f t="shared" si="606"/>
        <v>1.2888558897723602E-3</v>
      </c>
      <c r="AZ554" s="17">
        <f t="shared" si="607"/>
        <v>2.5747658232252324E-4</v>
      </c>
      <c r="BA554" s="17">
        <f t="shared" si="608"/>
        <v>3.4290976449506238E-5</v>
      </c>
      <c r="BB554" s="17">
        <f t="shared" si="609"/>
        <v>3.4251786762135256E-6</v>
      </c>
      <c r="BC554" s="17">
        <f t="shared" si="610"/>
        <v>2.7370113490382736E-7</v>
      </c>
      <c r="BD554" s="17">
        <f t="shared" si="611"/>
        <v>7.5881913500126557E-7</v>
      </c>
      <c r="BE554" s="17">
        <f t="shared" si="612"/>
        <v>1.2202592190502057E-6</v>
      </c>
      <c r="BF554" s="17">
        <f t="shared" si="613"/>
        <v>9.8115116830477317E-7</v>
      </c>
      <c r="BG554" s="17">
        <f t="shared" si="614"/>
        <v>5.2593066567998543E-7</v>
      </c>
      <c r="BH554" s="17">
        <f t="shared" si="615"/>
        <v>2.1143765153475723E-7</v>
      </c>
      <c r="BI554" s="17">
        <f t="shared" si="616"/>
        <v>6.8002698308123739E-8</v>
      </c>
      <c r="BJ554" s="18">
        <f t="shared" si="617"/>
        <v>0.67523581954229761</v>
      </c>
      <c r="BK554" s="18">
        <f t="shared" si="618"/>
        <v>0.23677575251810309</v>
      </c>
      <c r="BL554" s="18">
        <f t="shared" si="619"/>
        <v>8.6475054886400379E-2</v>
      </c>
      <c r="BM554" s="18">
        <f t="shared" si="620"/>
        <v>0.32401850802709736</v>
      </c>
      <c r="BN554" s="18">
        <f t="shared" si="621"/>
        <v>0.67460695642822865</v>
      </c>
    </row>
    <row r="555" spans="1:66" x14ac:dyDescent="0.25">
      <c r="A555" t="s">
        <v>340</v>
      </c>
      <c r="B555" t="s">
        <v>387</v>
      </c>
      <c r="C555" t="s">
        <v>353</v>
      </c>
      <c r="D555" t="s">
        <v>496</v>
      </c>
      <c r="E555" s="14">
        <f>VLOOKUP(A555,home!$A$2:$E$405,3,FALSE)</f>
        <v>1.36279069767442</v>
      </c>
      <c r="F555" s="14">
        <f>VLOOKUP(B555,home!$B$2:$E$405,3,FALSE)</f>
        <v>1.07</v>
      </c>
      <c r="G555" s="14">
        <f>VLOOKUP(C555,away!$B$2:$E$405,4,FALSE)</f>
        <v>0.56999999999999995</v>
      </c>
      <c r="H555" s="14">
        <f>VLOOKUP(A555,away!$A$2:$E$405,3,FALSE)</f>
        <v>1.15348837209302</v>
      </c>
      <c r="I555" s="14">
        <f>VLOOKUP(C555,away!$B$2:$E$405,3,FALSE)</f>
        <v>1.3</v>
      </c>
      <c r="J555" s="14">
        <f>VLOOKUP(B555,home!$B$2:$E$405,4,FALSE)</f>
        <v>1.02</v>
      </c>
      <c r="K555" s="16">
        <f t="shared" si="622"/>
        <v>0.83116604651162873</v>
      </c>
      <c r="L555" s="16">
        <f t="shared" si="623"/>
        <v>1.5295255813953448</v>
      </c>
      <c r="M555" s="17">
        <f t="shared" si="568"/>
        <v>9.4354942112668996E-2</v>
      </c>
      <c r="N555" s="17">
        <f t="shared" si="569"/>
        <v>7.842462420462068E-2</v>
      </c>
      <c r="O555" s="17">
        <f t="shared" si="570"/>
        <v>0.14431829769240415</v>
      </c>
      <c r="P555" s="17">
        <f t="shared" si="571"/>
        <v>0.11995246893228387</v>
      </c>
      <c r="Q555" s="17">
        <f t="shared" si="572"/>
        <v>3.2591942424657377E-2</v>
      </c>
      <c r="R555" s="17">
        <f t="shared" si="573"/>
        <v>0.11036926409198049</v>
      </c>
      <c r="S555" s="17">
        <f t="shared" si="574"/>
        <v>3.8123585476235962E-2</v>
      </c>
      <c r="T555" s="17">
        <f t="shared" si="575"/>
        <v>4.9850209685877667E-2</v>
      </c>
      <c r="U555" s="17">
        <f t="shared" si="576"/>
        <v>9.1735184891729299E-2</v>
      </c>
      <c r="V555" s="17">
        <f t="shared" si="577"/>
        <v>5.3851247451998062E-3</v>
      </c>
      <c r="W555" s="17">
        <f t="shared" si="578"/>
        <v>9.0297719777456976E-3</v>
      </c>
      <c r="X555" s="17">
        <f t="shared" si="579"/>
        <v>1.381126723412888E-2</v>
      </c>
      <c r="Y555" s="17">
        <f t="shared" si="580"/>
        <v>1.056234327304373E-2</v>
      </c>
      <c r="Z555" s="17">
        <f t="shared" si="581"/>
        <v>5.6270870942820926E-2</v>
      </c>
      <c r="AA555" s="17">
        <f t="shared" si="582"/>
        <v>4.6770437335310562E-2</v>
      </c>
      <c r="AB555" s="17">
        <f t="shared" si="583"/>
        <v>1.9436999746804975E-2</v>
      </c>
      <c r="AC555" s="17">
        <f t="shared" si="584"/>
        <v>4.2787836163613101E-4</v>
      </c>
      <c r="AD555" s="17">
        <f t="shared" si="585"/>
        <v>1.8763099689110957E-3</v>
      </c>
      <c r="AE555" s="17">
        <f t="shared" si="586"/>
        <v>2.8698640960766247E-3</v>
      </c>
      <c r="AF555" s="17">
        <f t="shared" si="587"/>
        <v>2.1947652750386134E-3</v>
      </c>
      <c r="AG555" s="17">
        <f t="shared" si="588"/>
        <v>1.1189832111099163E-3</v>
      </c>
      <c r="AH555" s="17">
        <f t="shared" si="589"/>
        <v>2.1516934148610143E-2</v>
      </c>
      <c r="AI555" s="17">
        <f t="shared" si="590"/>
        <v>1.7884145089351353E-2</v>
      </c>
      <c r="AJ555" s="17">
        <f t="shared" si="591"/>
        <v>7.4323470845782599E-3</v>
      </c>
      <c r="AK555" s="17">
        <f t="shared" si="592"/>
        <v>2.0591715141970472E-3</v>
      </c>
      <c r="AL555" s="17">
        <f t="shared" si="593"/>
        <v>2.1758294682505306E-5</v>
      </c>
      <c r="AM555" s="17">
        <f t="shared" si="594"/>
        <v>3.1190502777803857E-4</v>
      </c>
      <c r="AN555" s="17">
        <f t="shared" si="595"/>
        <v>4.7706671895233555E-4</v>
      </c>
      <c r="AO555" s="17">
        <f t="shared" si="596"/>
        <v>3.6484287533497046E-4</v>
      </c>
      <c r="AP555" s="17">
        <f t="shared" si="597"/>
        <v>1.8601217033822328E-4</v>
      </c>
      <c r="AQ555" s="17">
        <f t="shared" si="598"/>
        <v>7.1127593245795206E-5</v>
      </c>
      <c r="AR555" s="17">
        <f t="shared" si="599"/>
        <v>6.5821402426996566E-3</v>
      </c>
      <c r="AS555" s="17">
        <f t="shared" si="600"/>
        <v>5.4708514831097663E-3</v>
      </c>
      <c r="AT555" s="17">
        <f t="shared" si="601"/>
        <v>2.2735929991343122E-3</v>
      </c>
      <c r="AU555" s="17">
        <f t="shared" si="602"/>
        <v>6.2991110148899433E-4</v>
      </c>
      <c r="AV555" s="17">
        <f t="shared" si="603"/>
        <v>1.3089017996959819E-4</v>
      </c>
      <c r="AW555" s="17">
        <f t="shared" si="604"/>
        <v>7.6836379399011584E-7</v>
      </c>
      <c r="AX555" s="17">
        <f t="shared" si="605"/>
        <v>4.3207478137561982E-5</v>
      </c>
      <c r="AY555" s="17">
        <f t="shared" si="606"/>
        <v>6.6086943118981136E-5</v>
      </c>
      <c r="AZ555" s="17">
        <f t="shared" si="607"/>
        <v>5.0540835048350373E-5</v>
      </c>
      <c r="BA555" s="17">
        <f t="shared" si="608"/>
        <v>2.5767833370511437E-5</v>
      </c>
      <c r="BB555" s="17">
        <f t="shared" si="609"/>
        <v>9.8531400793324655E-6</v>
      </c>
      <c r="BC555" s="17">
        <f t="shared" si="610"/>
        <v>3.014125961682153E-6</v>
      </c>
      <c r="BD555" s="17">
        <f t="shared" si="611"/>
        <v>1.6779253135901469E-3</v>
      </c>
      <c r="BE555" s="17">
        <f t="shared" si="612"/>
        <v>1.3946345492385074E-3</v>
      </c>
      <c r="BF555" s="17">
        <f t="shared" si="613"/>
        <v>5.7958644230954868E-4</v>
      </c>
      <c r="BG555" s="17">
        <f t="shared" si="614"/>
        <v>1.6057752395538924E-4</v>
      </c>
      <c r="BH555" s="17">
        <f t="shared" si="615"/>
        <v>3.3366646436156806E-5</v>
      </c>
      <c r="BI555" s="17">
        <f t="shared" si="616"/>
        <v>5.5466447207383578E-6</v>
      </c>
      <c r="BJ555" s="18">
        <f t="shared" si="617"/>
        <v>0.20393950609257611</v>
      </c>
      <c r="BK555" s="18">
        <f t="shared" si="618"/>
        <v>0.25833184486582628</v>
      </c>
      <c r="BL555" s="18">
        <f t="shared" si="619"/>
        <v>0.48046180472161903</v>
      </c>
      <c r="BM555" s="18">
        <f t="shared" si="620"/>
        <v>0.4189271685849017</v>
      </c>
      <c r="BN555" s="18">
        <f t="shared" si="621"/>
        <v>0.5800115394586155</v>
      </c>
    </row>
    <row r="556" spans="1:66" x14ac:dyDescent="0.25">
      <c r="A556" t="s">
        <v>340</v>
      </c>
      <c r="B556" t="s">
        <v>415</v>
      </c>
      <c r="C556" t="s">
        <v>390</v>
      </c>
      <c r="D556" t="s">
        <v>496</v>
      </c>
      <c r="E556" s="14">
        <f>VLOOKUP(A556,home!$A$2:$E$405,3,FALSE)</f>
        <v>1.36279069767442</v>
      </c>
      <c r="F556" s="14">
        <f>VLOOKUP(B556,home!$B$2:$E$405,3,FALSE)</f>
        <v>1.32</v>
      </c>
      <c r="G556" s="14">
        <f>VLOOKUP(C556,away!$B$2:$E$405,4,FALSE)</f>
        <v>1.33</v>
      </c>
      <c r="H556" s="14">
        <f>VLOOKUP(A556,away!$A$2:$E$405,3,FALSE)</f>
        <v>1.15348837209302</v>
      </c>
      <c r="I556" s="14">
        <f>VLOOKUP(C556,away!$B$2:$E$405,3,FALSE)</f>
        <v>0.8</v>
      </c>
      <c r="J556" s="14">
        <f>VLOOKUP(B556,home!$B$2:$E$405,4,FALSE)</f>
        <v>0.61</v>
      </c>
      <c r="K556" s="16">
        <f t="shared" si="622"/>
        <v>2.392515348837212</v>
      </c>
      <c r="L556" s="16">
        <f t="shared" si="623"/>
        <v>0.56290232558139375</v>
      </c>
      <c r="M556" s="17">
        <f t="shared" si="568"/>
        <v>5.2056913193666648E-2</v>
      </c>
      <c r="N556" s="17">
        <f t="shared" si="569"/>
        <v>0.12454696382893382</v>
      </c>
      <c r="O556" s="17">
        <f t="shared" si="570"/>
        <v>2.93029574993037E-2</v>
      </c>
      <c r="P556" s="17">
        <f t="shared" si="571"/>
        <v>7.0107775583408583E-2</v>
      </c>
      <c r="Q556" s="17">
        <f t="shared" si="572"/>
        <v>0.14899026130589862</v>
      </c>
      <c r="R556" s="17">
        <f t="shared" si="573"/>
        <v>8.2473514613853952E-3</v>
      </c>
      <c r="S556" s="17">
        <f t="shared" si="574"/>
        <v>2.3604454700223949E-2</v>
      </c>
      <c r="T556" s="17">
        <f t="shared" si="575"/>
        <v>8.3866964578069886E-2</v>
      </c>
      <c r="U556" s="17">
        <f t="shared" si="576"/>
        <v>1.9731914958619569E-2</v>
      </c>
      <c r="V556" s="17">
        <f t="shared" si="577"/>
        <v>3.532150809923269E-3</v>
      </c>
      <c r="W556" s="17">
        <f t="shared" si="578"/>
        <v>0.1188204956672098</v>
      </c>
      <c r="X556" s="17">
        <f t="shared" si="579"/>
        <v>6.6884333337806329E-2</v>
      </c>
      <c r="Y556" s="17">
        <f t="shared" si="580"/>
        <v>1.8824673390406155E-2</v>
      </c>
      <c r="Z556" s="17">
        <f t="shared" si="581"/>
        <v>1.5474844391669819E-3</v>
      </c>
      <c r="AA556" s="17">
        <f t="shared" si="582"/>
        <v>3.7023802727937489E-3</v>
      </c>
      <c r="AB556" s="17">
        <f t="shared" si="583"/>
        <v>4.4290008149455743E-3</v>
      </c>
      <c r="AC556" s="17">
        <f t="shared" si="584"/>
        <v>2.9730829816444846E-4</v>
      </c>
      <c r="AD556" s="17">
        <f t="shared" si="585"/>
        <v>7.1069964910061192E-2</v>
      </c>
      <c r="AE556" s="17">
        <f t="shared" si="586"/>
        <v>4.0005448526861505E-2</v>
      </c>
      <c r="AF556" s="17">
        <f t="shared" si="587"/>
        <v>1.1259580005848537E-2</v>
      </c>
      <c r="AG556" s="17">
        <f t="shared" si="588"/>
        <v>2.1126812567873019E-3</v>
      </c>
      <c r="AH556" s="17">
        <f t="shared" si="589"/>
        <v>2.177706474020282E-4</v>
      </c>
      <c r="AI556" s="17">
        <f t="shared" si="590"/>
        <v>5.2101961643556899E-4</v>
      </c>
      <c r="AJ556" s="17">
        <f t="shared" si="591"/>
        <v>6.2327371468368792E-4</v>
      </c>
      <c r="AK556" s="17">
        <f t="shared" si="592"/>
        <v>4.9706397630250288E-4</v>
      </c>
      <c r="AL556" s="17">
        <f t="shared" si="593"/>
        <v>1.6016027204113349E-5</v>
      </c>
      <c r="AM556" s="17">
        <f t="shared" si="594"/>
        <v>3.400719637772872E-2</v>
      </c>
      <c r="AN556" s="17">
        <f t="shared" si="595"/>
        <v>1.914272992752665E-2</v>
      </c>
      <c r="AO556" s="17">
        <f t="shared" si="596"/>
        <v>5.3877435970906464E-3</v>
      </c>
      <c r="AP556" s="17">
        <f t="shared" si="597"/>
        <v>1.010924466812863E-3</v>
      </c>
      <c r="AQ556" s="17">
        <f t="shared" si="598"/>
        <v>1.4226293333902276E-4</v>
      </c>
      <c r="AR556" s="17">
        <f t="shared" si="599"/>
        <v>2.4516720773193487E-5</v>
      </c>
      <c r="AS556" s="17">
        <f t="shared" si="600"/>
        <v>5.8656630753021539E-5</v>
      </c>
      <c r="AT556" s="17">
        <f t="shared" si="601"/>
        <v>7.0168444693840436E-5</v>
      </c>
      <c r="AU556" s="17">
        <f t="shared" si="602"/>
        <v>5.5959693644682753E-5</v>
      </c>
      <c r="AV556" s="17">
        <f t="shared" si="603"/>
        <v>3.3471106490282906E-5</v>
      </c>
      <c r="AW556" s="17">
        <f t="shared" si="604"/>
        <v>5.9915622050173067E-7</v>
      </c>
      <c r="AX556" s="17">
        <f t="shared" si="605"/>
        <v>1.3560456550772855E-2</v>
      </c>
      <c r="AY556" s="17">
        <f t="shared" si="606"/>
        <v>7.6332125283754869E-3</v>
      </c>
      <c r="AZ556" s="17">
        <f t="shared" si="607"/>
        <v>2.1483765419397951E-3</v>
      </c>
      <c r="BA556" s="17">
        <f t="shared" si="608"/>
        <v>4.0310871722747452E-4</v>
      </c>
      <c r="BB556" s="17">
        <f t="shared" si="609"/>
        <v>5.6727708597369462E-5</v>
      </c>
      <c r="BC556" s="17">
        <f t="shared" si="610"/>
        <v>6.3864318188725815E-6</v>
      </c>
      <c r="BD556" s="17">
        <f t="shared" si="611"/>
        <v>2.3000865231433783E-6</v>
      </c>
      <c r="BE556" s="17">
        <f t="shared" si="612"/>
        <v>5.5029923102741506E-6</v>
      </c>
      <c r="BF556" s="17">
        <f t="shared" si="613"/>
        <v>6.5829967834320277E-6</v>
      </c>
      <c r="BG556" s="17">
        <f t="shared" si="614"/>
        <v>5.2499736152357066E-6</v>
      </c>
      <c r="BH556" s="17">
        <f t="shared" si="615"/>
        <v>3.1401606138604527E-6</v>
      </c>
      <c r="BI556" s="17">
        <f t="shared" si="616"/>
        <v>1.5025764932950442E-6</v>
      </c>
      <c r="BJ556" s="18">
        <f t="shared" si="617"/>
        <v>0.76988049258911295</v>
      </c>
      <c r="BK556" s="18">
        <f t="shared" si="618"/>
        <v>0.15724783114096652</v>
      </c>
      <c r="BL556" s="18">
        <f t="shared" si="619"/>
        <v>6.7539784344566048E-2</v>
      </c>
      <c r="BM556" s="18">
        <f t="shared" si="620"/>
        <v>0.5553307562690607</v>
      </c>
      <c r="BN556" s="18">
        <f t="shared" si="621"/>
        <v>0.43325222287259674</v>
      </c>
    </row>
    <row r="557" spans="1:66" x14ac:dyDescent="0.25">
      <c r="A557" t="s">
        <v>340</v>
      </c>
      <c r="B557" t="s">
        <v>377</v>
      </c>
      <c r="C557" t="s">
        <v>429</v>
      </c>
      <c r="D557" t="s">
        <v>496</v>
      </c>
      <c r="E557" s="14">
        <f>VLOOKUP(A557,home!$A$2:$E$405,3,FALSE)</f>
        <v>1.36279069767442</v>
      </c>
      <c r="F557" s="14">
        <f>VLOOKUP(B557,home!$B$2:$E$405,3,FALSE)</f>
        <v>0.33</v>
      </c>
      <c r="G557" s="14">
        <f>VLOOKUP(C557,away!$B$2:$E$405,4,FALSE)</f>
        <v>0.93</v>
      </c>
      <c r="H557" s="14">
        <f>VLOOKUP(A557,away!$A$2:$E$405,3,FALSE)</f>
        <v>1.15348837209302</v>
      </c>
      <c r="I557" s="14">
        <f>VLOOKUP(C557,away!$B$2:$E$405,3,FALSE)</f>
        <v>0.6</v>
      </c>
      <c r="J557" s="14">
        <f>VLOOKUP(B557,home!$B$2:$E$405,4,FALSE)</f>
        <v>0.95</v>
      </c>
      <c r="K557" s="16">
        <f t="shared" si="622"/>
        <v>0.41824046511627955</v>
      </c>
      <c r="L557" s="16">
        <f t="shared" si="623"/>
        <v>0.65748837209302136</v>
      </c>
      <c r="M557" s="17">
        <f t="shared" si="568"/>
        <v>0.34104909542477196</v>
      </c>
      <c r="N557" s="17">
        <f t="shared" si="569"/>
        <v>0.14264053229794307</v>
      </c>
      <c r="O557" s="17">
        <f t="shared" si="570"/>
        <v>0.22423581455463079</v>
      </c>
      <c r="P557" s="17">
        <f t="shared" si="571"/>
        <v>9.3784491375056608E-2</v>
      </c>
      <c r="Q557" s="17">
        <f t="shared" si="572"/>
        <v>2.9829021286362698E-2</v>
      </c>
      <c r="R557" s="17">
        <f t="shared" si="573"/>
        <v>7.3716220338238422E-2</v>
      </c>
      <c r="S557" s="17">
        <f t="shared" si="574"/>
        <v>6.4474081154821368E-3</v>
      </c>
      <c r="T557" s="17">
        <f t="shared" si="575"/>
        <v>1.9612234646698687E-2</v>
      </c>
      <c r="U557" s="17">
        <f t="shared" si="576"/>
        <v>3.0831106280878987E-2</v>
      </c>
      <c r="V557" s="17">
        <f t="shared" si="577"/>
        <v>1.9699571407740519E-4</v>
      </c>
      <c r="W557" s="17">
        <f t="shared" si="578"/>
        <v>4.1585679122572465E-3</v>
      </c>
      <c r="X557" s="17">
        <f t="shared" si="579"/>
        <v>2.7342100468682913E-3</v>
      </c>
      <c r="Y557" s="17">
        <f t="shared" si="580"/>
        <v>8.9885565633790823E-4</v>
      </c>
      <c r="Z557" s="17">
        <f t="shared" si="581"/>
        <v>1.615585256901295E-2</v>
      </c>
      <c r="AA557" s="17">
        <f t="shared" si="582"/>
        <v>6.7570312928140171E-3</v>
      </c>
      <c r="AB557" s="17">
        <f t="shared" si="583"/>
        <v>1.413031955355895E-3</v>
      </c>
      <c r="AC557" s="17">
        <f t="shared" si="584"/>
        <v>3.385719075285367E-6</v>
      </c>
      <c r="AD557" s="17">
        <f t="shared" si="585"/>
        <v>4.3482034446002652E-4</v>
      </c>
      <c r="AE557" s="17">
        <f t="shared" si="586"/>
        <v>2.8588932043194958E-4</v>
      </c>
      <c r="AF557" s="17">
        <f t="shared" si="587"/>
        <v>9.3984451944791351E-5</v>
      </c>
      <c r="AG557" s="17">
        <f t="shared" si="588"/>
        <v>2.0597894770411887E-5</v>
      </c>
      <c r="AH557" s="17">
        <f t="shared" si="589"/>
        <v>2.6555713013437952E-3</v>
      </c>
      <c r="AI557" s="17">
        <f t="shared" si="590"/>
        <v>1.1106673762234728E-3</v>
      </c>
      <c r="AJ557" s="17">
        <f t="shared" si="591"/>
        <v>2.3226302001059151E-4</v>
      </c>
      <c r="AK557" s="17">
        <f t="shared" si="592"/>
        <v>3.2380597839513854E-5</v>
      </c>
      <c r="AL557" s="17">
        <f t="shared" si="593"/>
        <v>3.7241317531599202E-8</v>
      </c>
      <c r="AM557" s="17">
        <f t="shared" si="594"/>
        <v>3.637189262179648E-5</v>
      </c>
      <c r="AN557" s="17">
        <f t="shared" si="595"/>
        <v>2.3914096469847141E-5</v>
      </c>
      <c r="AO557" s="17">
        <f t="shared" si="596"/>
        <v>7.8616201790176325E-6</v>
      </c>
      <c r="AP557" s="17">
        <f t="shared" si="597"/>
        <v>1.7229746178386501E-6</v>
      </c>
      <c r="AQ557" s="17">
        <f t="shared" si="598"/>
        <v>2.8320894416008238E-7</v>
      </c>
      <c r="AR557" s="17">
        <f t="shared" si="599"/>
        <v>3.4920145037949573E-4</v>
      </c>
      <c r="AS557" s="17">
        <f t="shared" si="600"/>
        <v>1.4605017702599973E-4</v>
      </c>
      <c r="AT557" s="17">
        <f t="shared" si="601"/>
        <v>3.0542046984834541E-5</v>
      </c>
      <c r="AU557" s="17">
        <f t="shared" si="602"/>
        <v>4.2579733121801549E-6</v>
      </c>
      <c r="AV557" s="17">
        <f t="shared" si="603"/>
        <v>4.4521418463473323E-7</v>
      </c>
      <c r="AW557" s="17">
        <f t="shared" si="604"/>
        <v>2.8447012384340721E-10</v>
      </c>
      <c r="AX557" s="17">
        <f t="shared" si="605"/>
        <v>2.5353662145499225E-6</v>
      </c>
      <c r="AY557" s="17">
        <f t="shared" si="606"/>
        <v>1.6669738050640743E-6</v>
      </c>
      <c r="AZ557" s="17">
        <f t="shared" si="607"/>
        <v>5.4800794670664392E-7</v>
      </c>
      <c r="BA557" s="17">
        <f t="shared" si="608"/>
        <v>1.2010295092473017E-7</v>
      </c>
      <c r="BB557" s="17">
        <f t="shared" si="609"/>
        <v>1.9741573421767217E-8</v>
      </c>
      <c r="BC557" s="17">
        <f t="shared" si="610"/>
        <v>2.5959709943265179E-9</v>
      </c>
      <c r="BD557" s="17">
        <f t="shared" si="611"/>
        <v>3.8265982190422751E-5</v>
      </c>
      <c r="BE557" s="17">
        <f t="shared" si="612"/>
        <v>1.6004382189453684E-5</v>
      </c>
      <c r="BF557" s="17">
        <f t="shared" si="613"/>
        <v>3.3468401254079036E-6</v>
      </c>
      <c r="BG557" s="17">
        <f t="shared" si="614"/>
        <v>4.6659465690680981E-7</v>
      </c>
      <c r="BH557" s="17">
        <f t="shared" si="615"/>
        <v>4.8787191581368736E-8</v>
      </c>
      <c r="BI557" s="17">
        <f t="shared" si="616"/>
        <v>4.0809555397417405E-9</v>
      </c>
      <c r="BJ557" s="18">
        <f t="shared" si="617"/>
        <v>0.20078376043936941</v>
      </c>
      <c r="BK557" s="18">
        <f t="shared" si="618"/>
        <v>0.44148308056358593</v>
      </c>
      <c r="BL557" s="18">
        <f t="shared" si="619"/>
        <v>0.3415727202465319</v>
      </c>
      <c r="BM557" s="18">
        <f t="shared" si="620"/>
        <v>9.4738571852161779E-2</v>
      </c>
      <c r="BN557" s="18">
        <f t="shared" si="621"/>
        <v>0.90525517527700361</v>
      </c>
    </row>
    <row r="558" spans="1:66" x14ac:dyDescent="0.25">
      <c r="A558" t="s">
        <v>340</v>
      </c>
      <c r="B558" t="s">
        <v>354</v>
      </c>
      <c r="C558" t="s">
        <v>341</v>
      </c>
      <c r="D558" t="s">
        <v>496</v>
      </c>
      <c r="E558" s="14">
        <f>VLOOKUP(A558,home!$A$2:$E$405,3,FALSE)</f>
        <v>1.36279069767442</v>
      </c>
      <c r="F558" s="14">
        <f>VLOOKUP(B558,home!$B$2:$E$405,3,FALSE)</f>
        <v>1.69</v>
      </c>
      <c r="G558" s="14">
        <f>VLOOKUP(C558,away!$B$2:$E$405,4,FALSE)</f>
        <v>1.03</v>
      </c>
      <c r="H558" s="14">
        <f>VLOOKUP(A558,away!$A$2:$E$405,3,FALSE)</f>
        <v>1.15348837209302</v>
      </c>
      <c r="I558" s="14">
        <f>VLOOKUP(C558,away!$B$2:$E$405,3,FALSE)</f>
        <v>0.66</v>
      </c>
      <c r="J558" s="14">
        <f>VLOOKUP(B558,home!$B$2:$E$405,4,FALSE)</f>
        <v>0.95</v>
      </c>
      <c r="K558" s="16">
        <f t="shared" si="622"/>
        <v>2.3722097674418627</v>
      </c>
      <c r="L558" s="16">
        <f t="shared" si="623"/>
        <v>0.72323720930232349</v>
      </c>
      <c r="M558" s="17">
        <f t="shared" si="568"/>
        <v>4.525478010462549E-2</v>
      </c>
      <c r="N558" s="17">
        <f t="shared" si="569"/>
        <v>0.10735383138762626</v>
      </c>
      <c r="O558" s="17">
        <f t="shared" si="570"/>
        <v>3.2729940870459648E-2</v>
      </c>
      <c r="P558" s="17">
        <f t="shared" si="571"/>
        <v>7.7642285420698981E-2</v>
      </c>
      <c r="Q558" s="17">
        <f t="shared" si="572"/>
        <v>0.12733290369501696</v>
      </c>
      <c r="R558" s="17">
        <f t="shared" si="573"/>
        <v>1.1835755547890648E-2</v>
      </c>
      <c r="S558" s="17">
        <f t="shared" si="574"/>
        <v>3.3302142179302816E-2</v>
      </c>
      <c r="T558" s="17">
        <f t="shared" si="575"/>
        <v>9.2091893920745571E-2</v>
      </c>
      <c r="U558" s="17">
        <f t="shared" si="576"/>
        <v>2.8076894915760403E-2</v>
      </c>
      <c r="V558" s="17">
        <f t="shared" si="577"/>
        <v>6.3483887404412161E-3</v>
      </c>
      <c r="W558" s="17">
        <f t="shared" si="578"/>
        <v>0.10068678595401775</v>
      </c>
      <c r="X558" s="17">
        <f t="shared" si="579"/>
        <v>7.2820430087004173E-2</v>
      </c>
      <c r="Y558" s="17">
        <f t="shared" si="580"/>
        <v>2.6333222318159925E-2</v>
      </c>
      <c r="Z558" s="17">
        <f t="shared" si="581"/>
        <v>2.8533529374803086E-3</v>
      </c>
      <c r="AA558" s="17">
        <f t="shared" si="582"/>
        <v>6.7687517082497184E-3</v>
      </c>
      <c r="AB558" s="17">
        <f t="shared" si="583"/>
        <v>8.0284494578493903E-3</v>
      </c>
      <c r="AC558" s="17">
        <f t="shared" si="584"/>
        <v>6.807339045280616E-4</v>
      </c>
      <c r="AD558" s="17">
        <f t="shared" si="585"/>
        <v>5.9712544273112275E-2</v>
      </c>
      <c r="AE558" s="17">
        <f t="shared" si="586"/>
        <v>4.3186333880427155E-2</v>
      </c>
      <c r="AF558" s="17">
        <f t="shared" si="587"/>
        <v>1.5616981797839258E-2</v>
      </c>
      <c r="AG558" s="17">
        <f t="shared" si="588"/>
        <v>3.7649274443981502E-3</v>
      </c>
      <c r="AH558" s="17">
        <f t="shared" si="589"/>
        <v>5.1591275391446134E-4</v>
      </c>
      <c r="AI558" s="17">
        <f t="shared" si="590"/>
        <v>1.2238532739837151E-3</v>
      </c>
      <c r="AJ558" s="17">
        <f t="shared" si="591"/>
        <v>1.451618345229936E-3</v>
      </c>
      <c r="AK558" s="17">
        <f t="shared" si="592"/>
        <v>1.1478477390507492E-3</v>
      </c>
      <c r="AL558" s="17">
        <f t="shared" si="593"/>
        <v>4.6716599650884115E-5</v>
      </c>
      <c r="AM558" s="17">
        <f t="shared" si="594"/>
        <v>2.8330136152696306E-2</v>
      </c>
      <c r="AN558" s="17">
        <f t="shared" si="595"/>
        <v>2.0489408610230936E-2</v>
      </c>
      <c r="AO558" s="17">
        <f t="shared" si="596"/>
        <v>7.4093513517592101E-3</v>
      </c>
      <c r="AP558" s="17">
        <f t="shared" si="597"/>
        <v>1.7862395314622436E-3</v>
      </c>
      <c r="AQ558" s="17">
        <f t="shared" si="598"/>
        <v>3.2296872347006069E-4</v>
      </c>
      <c r="AR558" s="17">
        <f t="shared" si="599"/>
        <v>7.4625460076914294E-5</v>
      </c>
      <c r="AS558" s="17">
        <f t="shared" si="600"/>
        <v>1.7702724529429885E-4</v>
      </c>
      <c r="AT558" s="17">
        <f t="shared" si="601"/>
        <v>2.0997288019523121E-4</v>
      </c>
      <c r="AU558" s="17">
        <f t="shared" si="602"/>
        <v>1.6603323909900917E-4</v>
      </c>
      <c r="AV558" s="17">
        <f t="shared" si="603"/>
        <v>9.8466417877669956E-5</v>
      </c>
      <c r="AW558" s="17">
        <f t="shared" si="604"/>
        <v>2.226396830709688E-6</v>
      </c>
      <c r="AX558" s="17">
        <f t="shared" si="605"/>
        <v>1.1200837615730676E-2</v>
      </c>
      <c r="AY558" s="17">
        <f t="shared" si="606"/>
        <v>8.1008625390495449E-3</v>
      </c>
      <c r="AZ558" s="17">
        <f t="shared" si="607"/>
        <v>2.9294226078419635E-3</v>
      </c>
      <c r="BA558" s="17">
        <f t="shared" si="608"/>
        <v>7.0622247725425234E-4</v>
      </c>
      <c r="BB558" s="17">
        <f t="shared" si="609"/>
        <v>1.2769159339898474E-4</v>
      </c>
      <c r="BC558" s="17">
        <f t="shared" si="610"/>
        <v>1.8470262332249749E-5</v>
      </c>
      <c r="BD558" s="17">
        <f t="shared" si="611"/>
        <v>8.9953182481549064E-6</v>
      </c>
      <c r="BE558" s="17">
        <f t="shared" si="612"/>
        <v>2.1338781809521088E-5</v>
      </c>
      <c r="BF558" s="17">
        <f t="shared" si="613"/>
        <v>2.5310033316928345E-5</v>
      </c>
      <c r="BG558" s="17">
        <f t="shared" si="614"/>
        <v>2.0013569416232129E-5</v>
      </c>
      <c r="BH558" s="17">
        <f t="shared" si="615"/>
        <v>1.1869096212640402E-5</v>
      </c>
      <c r="BI558" s="17">
        <f t="shared" si="616"/>
        <v>5.6311971932665526E-6</v>
      </c>
      <c r="BJ558" s="18">
        <f t="shared" si="617"/>
        <v>0.73032146622357397</v>
      </c>
      <c r="BK558" s="18">
        <f t="shared" si="618"/>
        <v>0.17137590948829701</v>
      </c>
      <c r="BL558" s="18">
        <f t="shared" si="619"/>
        <v>9.2598307851128533E-2</v>
      </c>
      <c r="BM558" s="18">
        <f t="shared" si="620"/>
        <v>0.58690090333194289</v>
      </c>
      <c r="BN558" s="18">
        <f t="shared" si="621"/>
        <v>0.40214949702631797</v>
      </c>
    </row>
    <row r="559" spans="1:66" x14ac:dyDescent="0.25">
      <c r="A559" t="s">
        <v>342</v>
      </c>
      <c r="B559" t="s">
        <v>363</v>
      </c>
      <c r="C559" t="s">
        <v>430</v>
      </c>
      <c r="D559" t="s">
        <v>496</v>
      </c>
      <c r="E559" s="14">
        <f>VLOOKUP(A559,home!$A$2:$E$405,3,FALSE)</f>
        <v>1.1178707224334601</v>
      </c>
      <c r="F559" s="14">
        <f>VLOOKUP(B559,home!$B$2:$E$405,3,FALSE)</f>
        <v>1.1200000000000001</v>
      </c>
      <c r="G559" s="14">
        <f>VLOOKUP(C559,away!$B$2:$E$405,4,FALSE)</f>
        <v>0.89</v>
      </c>
      <c r="H559" s="14">
        <f>VLOOKUP(A559,away!$A$2:$E$405,3,FALSE)</f>
        <v>0.85171102661596998</v>
      </c>
      <c r="I559" s="14">
        <f>VLOOKUP(C559,away!$B$2:$E$405,3,FALSE)</f>
        <v>0.75</v>
      </c>
      <c r="J559" s="14">
        <f>VLOOKUP(B559,home!$B$2:$E$405,4,FALSE)</f>
        <v>1.47</v>
      </c>
      <c r="K559" s="16">
        <f t="shared" si="622"/>
        <v>1.1142935361216733</v>
      </c>
      <c r="L559" s="16">
        <f t="shared" si="623"/>
        <v>0.939011406844107</v>
      </c>
      <c r="M559" s="17">
        <f t="shared" si="568"/>
        <v>0.12831014436287216</v>
      </c>
      <c r="N559" s="17">
        <f t="shared" si="569"/>
        <v>0.14297516448238717</v>
      </c>
      <c r="O559" s="17">
        <f t="shared" si="570"/>
        <v>0.12048468917055107</v>
      </c>
      <c r="P559" s="17">
        <f t="shared" si="571"/>
        <v>0.13425531034437399</v>
      </c>
      <c r="Q559" s="17">
        <f t="shared" si="572"/>
        <v>7.9658150804328545E-2</v>
      </c>
      <c r="R559" s="17">
        <f t="shared" si="573"/>
        <v>5.6568248740607036E-2</v>
      </c>
      <c r="S559" s="17">
        <f t="shared" si="574"/>
        <v>3.5118985418427569E-2</v>
      </c>
      <c r="T559" s="17">
        <f t="shared" si="575"/>
        <v>7.4799912253372597E-2</v>
      </c>
      <c r="U559" s="17">
        <f t="shared" si="576"/>
        <v>6.3033633921381393E-2</v>
      </c>
      <c r="V559" s="17">
        <f t="shared" si="577"/>
        <v>4.0829111626733E-3</v>
      </c>
      <c r="W559" s="17">
        <f t="shared" si="578"/>
        <v>2.9587520846889592E-2</v>
      </c>
      <c r="X559" s="17">
        <f t="shared" si="579"/>
        <v>2.7783019575467142E-2</v>
      </c>
      <c r="Y559" s="17">
        <f t="shared" si="580"/>
        <v>1.304428614896838E-2</v>
      </c>
      <c r="Z559" s="17">
        <f t="shared" si="581"/>
        <v>1.7706076944208268E-2</v>
      </c>
      <c r="AA559" s="17">
        <f t="shared" si="582"/>
        <v>1.9729767089004258E-2</v>
      </c>
      <c r="AB559" s="17">
        <f t="shared" si="583"/>
        <v>1.0992375968231785E-2</v>
      </c>
      <c r="AC559" s="17">
        <f t="shared" si="584"/>
        <v>2.6700563504501159E-4</v>
      </c>
      <c r="AD559" s="17">
        <f t="shared" si="585"/>
        <v>8.2422958073885815E-3</v>
      </c>
      <c r="AE559" s="17">
        <f t="shared" si="586"/>
        <v>7.7396097817212387E-3</v>
      </c>
      <c r="AF559" s="17">
        <f t="shared" si="587"/>
        <v>3.6337909347792349E-3</v>
      </c>
      <c r="AG559" s="17">
        <f t="shared" si="588"/>
        <v>1.1373903792814709E-3</v>
      </c>
      <c r="AH559" s="17">
        <f t="shared" si="589"/>
        <v>4.156552055267753E-3</v>
      </c>
      <c r="AI559" s="17">
        <f t="shared" si="590"/>
        <v>4.6316190877381128E-3</v>
      </c>
      <c r="AJ559" s="17">
        <f t="shared" si="591"/>
        <v>2.5804916056221703E-3</v>
      </c>
      <c r="AK559" s="17">
        <f t="shared" si="592"/>
        <v>9.5847503872034093E-4</v>
      </c>
      <c r="AL559" s="17">
        <f t="shared" si="593"/>
        <v>1.1175086607427244E-5</v>
      </c>
      <c r="AM559" s="17">
        <f t="shared" si="594"/>
        <v>1.836867388195174E-3</v>
      </c>
      <c r="AN559" s="17">
        <f t="shared" si="595"/>
        <v>1.7248394303752109E-3</v>
      </c>
      <c r="AO559" s="17">
        <f t="shared" si="596"/>
        <v>8.0982195004840731E-4</v>
      </c>
      <c r="AP559" s="17">
        <f t="shared" si="597"/>
        <v>2.5347734953606437E-4</v>
      </c>
      <c r="AQ559" s="17">
        <f t="shared" si="598"/>
        <v>5.9504530647743816E-5</v>
      </c>
      <c r="AR559" s="17">
        <f t="shared" si="599"/>
        <v>7.8060995860754765E-4</v>
      </c>
      <c r="AS559" s="17">
        <f t="shared" si="600"/>
        <v>8.6982863110859714E-4</v>
      </c>
      <c r="AT559" s="17">
        <f t="shared" si="601"/>
        <v>4.8462221058893673E-4</v>
      </c>
      <c r="AU559" s="17">
        <f t="shared" si="602"/>
        <v>1.8000379890674952E-4</v>
      </c>
      <c r="AV559" s="17">
        <f t="shared" si="603"/>
        <v>5.0144267399784125E-5</v>
      </c>
      <c r="AW559" s="17">
        <f t="shared" si="604"/>
        <v>3.248021355805187E-7</v>
      </c>
      <c r="AX559" s="17">
        <f t="shared" si="605"/>
        <v>3.411349095630966E-4</v>
      </c>
      <c r="AY559" s="17">
        <f t="shared" si="606"/>
        <v>3.2032957135248057E-4</v>
      </c>
      <c r="AZ559" s="17">
        <f t="shared" si="607"/>
        <v>1.5039656072473123E-4</v>
      </c>
      <c r="BA559" s="17">
        <f t="shared" si="608"/>
        <v>4.7074695356881684E-5</v>
      </c>
      <c r="BB559" s="17">
        <f t="shared" si="609"/>
        <v>1.1050918978455807E-5</v>
      </c>
      <c r="BC559" s="17">
        <f t="shared" si="610"/>
        <v>2.0753877953760063E-6</v>
      </c>
      <c r="BD559" s="17">
        <f t="shared" si="611"/>
        <v>1.2216694257143217E-4</v>
      </c>
      <c r="BE559" s="17">
        <f t="shared" si="612"/>
        <v>1.3612983443509453E-4</v>
      </c>
      <c r="BF559" s="17">
        <f t="shared" si="613"/>
        <v>7.584429729216971E-5</v>
      </c>
      <c r="BG559" s="17">
        <f t="shared" si="614"/>
        <v>2.8170936741451747E-5</v>
      </c>
      <c r="BH559" s="17">
        <f t="shared" si="615"/>
        <v>7.8476731793730592E-6</v>
      </c>
      <c r="BI559" s="17">
        <f t="shared" si="616"/>
        <v>1.7489222994741648E-6</v>
      </c>
      <c r="BJ559" s="18">
        <f t="shared" si="617"/>
        <v>0.39415771370715746</v>
      </c>
      <c r="BK559" s="18">
        <f t="shared" si="618"/>
        <v>0.30236586158135187</v>
      </c>
      <c r="BL559" s="18">
        <f t="shared" si="619"/>
        <v>0.28587297015025459</v>
      </c>
      <c r="BM559" s="18">
        <f t="shared" si="620"/>
        <v>0.33753090970863542</v>
      </c>
      <c r="BN559" s="18">
        <f t="shared" si="621"/>
        <v>0.66225170790512011</v>
      </c>
    </row>
    <row r="560" spans="1:66" x14ac:dyDescent="0.25">
      <c r="A560" t="s">
        <v>342</v>
      </c>
      <c r="B560" t="s">
        <v>402</v>
      </c>
      <c r="C560" t="s">
        <v>386</v>
      </c>
      <c r="D560" t="s">
        <v>496</v>
      </c>
      <c r="E560" s="14">
        <f>VLOOKUP(A560,home!$A$2:$E$405,3,FALSE)</f>
        <v>1.1178707224334601</v>
      </c>
      <c r="F560" s="14">
        <f>VLOOKUP(B560,home!$B$2:$E$405,3,FALSE)</f>
        <v>0.75</v>
      </c>
      <c r="G560" s="14">
        <f>VLOOKUP(C560,away!$B$2:$E$405,4,FALSE)</f>
        <v>0.97</v>
      </c>
      <c r="H560" s="14">
        <f>VLOOKUP(A560,away!$A$2:$E$405,3,FALSE)</f>
        <v>0.85171102661596998</v>
      </c>
      <c r="I560" s="14">
        <f>VLOOKUP(C560,away!$B$2:$E$405,3,FALSE)</f>
        <v>0.67</v>
      </c>
      <c r="J560" s="14">
        <f>VLOOKUP(B560,home!$B$2:$E$405,4,FALSE)</f>
        <v>0.78</v>
      </c>
      <c r="K560" s="16">
        <f t="shared" si="622"/>
        <v>0.81325095057034213</v>
      </c>
      <c r="L560" s="16">
        <f t="shared" si="623"/>
        <v>0.44510418250950595</v>
      </c>
      <c r="M560" s="17">
        <f t="shared" si="568"/>
        <v>0.28412098356055626</v>
      </c>
      <c r="N560" s="17">
        <f t="shared" si="569"/>
        <v>0.23106165995760289</v>
      </c>
      <c r="O560" s="17">
        <f t="shared" si="570"/>
        <v>0.12646343812151817</v>
      </c>
      <c r="P560" s="17">
        <f t="shared" si="571"/>
        <v>0.10284651126471828</v>
      </c>
      <c r="Q560" s="17">
        <f t="shared" si="572"/>
        <v>9.3955557300440862E-2</v>
      </c>
      <c r="R560" s="17">
        <f t="shared" si="573"/>
        <v>2.8144702621209917E-2</v>
      </c>
      <c r="S560" s="17">
        <f t="shared" si="574"/>
        <v>9.307131021061496E-3</v>
      </c>
      <c r="T560" s="17">
        <f t="shared" si="575"/>
        <v>4.1820011524437775E-2</v>
      </c>
      <c r="U560" s="17">
        <f t="shared" si="576"/>
        <v>2.2888706160218562E-2</v>
      </c>
      <c r="V560" s="17">
        <f t="shared" si="577"/>
        <v>3.7433425695563709E-4</v>
      </c>
      <c r="W560" s="17">
        <f t="shared" si="578"/>
        <v>2.5469815428649928E-2</v>
      </c>
      <c r="X560" s="17">
        <f t="shared" si="579"/>
        <v>1.1336721375037228E-2</v>
      </c>
      <c r="Y560" s="17">
        <f t="shared" si="580"/>
        <v>2.5230110499869941E-3</v>
      </c>
      <c r="Z560" s="17">
        <f t="shared" si="581"/>
        <v>4.1757749507289306E-3</v>
      </c>
      <c r="AA560" s="17">
        <f t="shared" si="582"/>
        <v>3.3959529480481259E-3</v>
      </c>
      <c r="AB560" s="17">
        <f t="shared" si="583"/>
        <v>1.380880981546147E-3</v>
      </c>
      <c r="AC560" s="17">
        <f t="shared" si="584"/>
        <v>8.4688773890208772E-6</v>
      </c>
      <c r="AD560" s="17">
        <f t="shared" si="585"/>
        <v>5.1783379020501792E-3</v>
      </c>
      <c r="AE560" s="17">
        <f t="shared" si="586"/>
        <v>2.3048998586500348E-3</v>
      </c>
      <c r="AF560" s="17">
        <f t="shared" si="587"/>
        <v>5.1296028367534983E-4</v>
      </c>
      <c r="AG560" s="17">
        <f t="shared" si="588"/>
        <v>7.6106922575053631E-5</v>
      </c>
      <c r="AH560" s="17">
        <f t="shared" si="589"/>
        <v>4.6466372394696822E-4</v>
      </c>
      <c r="AI560" s="17">
        <f t="shared" si="590"/>
        <v>3.7788821519542691E-4</v>
      </c>
      <c r="AJ560" s="17">
        <f t="shared" si="591"/>
        <v>1.5365897510850548E-4</v>
      </c>
      <c r="AK560" s="17">
        <f t="shared" si="592"/>
        <v>4.1654435856885541E-5</v>
      </c>
      <c r="AL560" s="17">
        <f t="shared" si="593"/>
        <v>1.2262304358858652E-7</v>
      </c>
      <c r="AM560" s="17">
        <f t="shared" si="594"/>
        <v>8.4225764424334802E-4</v>
      </c>
      <c r="AN560" s="17">
        <f t="shared" si="595"/>
        <v>3.7489240020331774E-4</v>
      </c>
      <c r="AO560" s="17">
        <f t="shared" si="596"/>
        <v>8.3433087660762152E-5</v>
      </c>
      <c r="AP560" s="17">
        <f t="shared" si="597"/>
        <v>1.2378805425829163E-5</v>
      </c>
      <c r="AQ560" s="17">
        <f t="shared" si="598"/>
        <v>1.3774645173769814E-6</v>
      </c>
      <c r="AR560" s="17">
        <f t="shared" si="599"/>
        <v>4.1364753397847613E-5</v>
      </c>
      <c r="AS560" s="17">
        <f t="shared" si="600"/>
        <v>3.363992502090736E-5</v>
      </c>
      <c r="AT560" s="17">
        <f t="shared" si="601"/>
        <v>1.3678850500183974E-5</v>
      </c>
      <c r="AU560" s="17">
        <f t="shared" si="602"/>
        <v>3.7081127239947388E-6</v>
      </c>
      <c r="AV560" s="17">
        <f t="shared" si="603"/>
        <v>7.5390654940267537E-7</v>
      </c>
      <c r="AW560" s="17">
        <f t="shared" si="604"/>
        <v>1.2329794703517831E-9</v>
      </c>
      <c r="AX560" s="17">
        <f t="shared" si="605"/>
        <v>1.1416113830100661E-4</v>
      </c>
      <c r="AY560" s="17">
        <f t="shared" si="606"/>
        <v>5.0813600137824198E-5</v>
      </c>
      <c r="AZ560" s="17">
        <f t="shared" si="607"/>
        <v>1.1308672974855581E-5</v>
      </c>
      <c r="BA560" s="17">
        <f t="shared" si="608"/>
        <v>1.6778458799134788E-6</v>
      </c>
      <c r="BB560" s="17">
        <f t="shared" si="609"/>
        <v>1.867040546889579E-7</v>
      </c>
      <c r="BC560" s="17">
        <f t="shared" si="610"/>
        <v>1.6620551126707741E-8</v>
      </c>
      <c r="BD560" s="17">
        <f t="shared" si="611"/>
        <v>3.0686041243093791E-6</v>
      </c>
      <c r="BE560" s="17">
        <f t="shared" si="612"/>
        <v>2.4955452210186742E-6</v>
      </c>
      <c r="BF560" s="17">
        <f t="shared" si="613"/>
        <v>1.0147522615923557E-6</v>
      </c>
      <c r="BG560" s="17">
        <f t="shared" si="614"/>
        <v>2.750827471111293E-7</v>
      </c>
      <c r="BH560" s="17">
        <f t="shared" si="615"/>
        <v>5.5927826393406723E-8</v>
      </c>
      <c r="BI560" s="17">
        <f t="shared" si="616"/>
        <v>9.0966715955542201E-9</v>
      </c>
      <c r="BJ560" s="18">
        <f t="shared" si="617"/>
        <v>0.41573158558705631</v>
      </c>
      <c r="BK560" s="18">
        <f t="shared" si="618"/>
        <v>0.39670836520386216</v>
      </c>
      <c r="BL560" s="18">
        <f t="shared" si="619"/>
        <v>0.18341161073969303</v>
      </c>
      <c r="BM560" s="18">
        <f t="shared" si="620"/>
        <v>0.13338367128813569</v>
      </c>
      <c r="BN560" s="18">
        <f t="shared" si="621"/>
        <v>0.86659285282604637</v>
      </c>
    </row>
    <row r="561" spans="1:66" x14ac:dyDescent="0.25">
      <c r="A561" t="s">
        <v>342</v>
      </c>
      <c r="B561" t="s">
        <v>426</v>
      </c>
      <c r="C561" t="s">
        <v>409</v>
      </c>
      <c r="D561" t="s">
        <v>496</v>
      </c>
      <c r="E561" s="14">
        <f>VLOOKUP(A561,home!$A$2:$E$405,3,FALSE)</f>
        <v>1.1178707224334601</v>
      </c>
      <c r="F561" s="14">
        <f>VLOOKUP(B561,home!$B$2:$E$405,3,FALSE)</f>
        <v>0.97</v>
      </c>
      <c r="G561" s="14">
        <f>VLOOKUP(C561,away!$B$2:$E$405,4,FALSE)</f>
        <v>1.04</v>
      </c>
      <c r="H561" s="14">
        <f>VLOOKUP(A561,away!$A$2:$E$405,3,FALSE)</f>
        <v>0.85171102661596998</v>
      </c>
      <c r="I561" s="14">
        <f>VLOOKUP(C561,away!$B$2:$E$405,3,FALSE)</f>
        <v>0.82</v>
      </c>
      <c r="J561" s="14">
        <f>VLOOKUP(B561,home!$B$2:$E$405,4,FALSE)</f>
        <v>0.68</v>
      </c>
      <c r="K561" s="16">
        <f t="shared" si="622"/>
        <v>1.1277079847908744</v>
      </c>
      <c r="L561" s="16">
        <f t="shared" si="623"/>
        <v>0.47491406844106487</v>
      </c>
      <c r="M561" s="17">
        <f t="shared" si="568"/>
        <v>0.20136782800667852</v>
      </c>
      <c r="N561" s="17">
        <f t="shared" si="569"/>
        <v>0.22708410752312683</v>
      </c>
      <c r="O561" s="17">
        <f t="shared" si="570"/>
        <v>9.5632414451792311E-2</v>
      </c>
      <c r="P561" s="17">
        <f t="shared" si="571"/>
        <v>0.10784543738211641</v>
      </c>
      <c r="Q561" s="17">
        <f t="shared" si="572"/>
        <v>0.12804228063646983</v>
      </c>
      <c r="R561" s="17">
        <f t="shared" si="573"/>
        <v>2.2708589511071384E-2</v>
      </c>
      <c r="S561" s="17">
        <f t="shared" si="574"/>
        <v>1.4439543892476026E-2</v>
      </c>
      <c r="T561" s="17">
        <f t="shared" si="575"/>
        <v>6.0809080429538483E-2</v>
      </c>
      <c r="U561" s="17">
        <f t="shared" si="576"/>
        <v>2.56086577149735E-2</v>
      </c>
      <c r="V561" s="17">
        <f t="shared" si="577"/>
        <v>8.5925616381684765E-4</v>
      </c>
      <c r="W561" s="17">
        <f t="shared" si="578"/>
        <v>4.8131434088193654E-2</v>
      </c>
      <c r="X561" s="17">
        <f t="shared" si="579"/>
        <v>2.2858295182727004E-2</v>
      </c>
      <c r="Y561" s="17">
        <f t="shared" si="580"/>
        <v>5.4278629814278377E-3</v>
      </c>
      <c r="Z561" s="17">
        <f t="shared" si="581"/>
        <v>3.5948762110870015E-3</v>
      </c>
      <c r="AA561" s="17">
        <f t="shared" si="582"/>
        <v>4.0539706075775764E-3</v>
      </c>
      <c r="AB561" s="17">
        <f t="shared" si="583"/>
        <v>2.2858475121363734E-3</v>
      </c>
      <c r="AC561" s="17">
        <f t="shared" si="584"/>
        <v>2.8761687544445416E-5</v>
      </c>
      <c r="AD561" s="17">
        <f t="shared" si="585"/>
        <v>1.3569550635172919E-2</v>
      </c>
      <c r="AE561" s="17">
        <f t="shared" si="586"/>
        <v>6.4443704990670078E-3</v>
      </c>
      <c r="AF561" s="17">
        <f t="shared" si="587"/>
        <v>1.5302611061267439E-3</v>
      </c>
      <c r="AG561" s="17">
        <f t="shared" si="588"/>
        <v>2.4224750922925874E-4</v>
      </c>
      <c r="AH561" s="17">
        <f t="shared" si="589"/>
        <v>4.26814321737332E-4</v>
      </c>
      <c r="AI561" s="17">
        <f t="shared" si="590"/>
        <v>4.813219186462906E-4</v>
      </c>
      <c r="AJ561" s="17">
        <f t="shared" si="591"/>
        <v>2.7139528545614289E-4</v>
      </c>
      <c r="AK561" s="17">
        <f t="shared" si="592"/>
        <v>1.0201821014783029E-4</v>
      </c>
      <c r="AL561" s="17">
        <f t="shared" si="593"/>
        <v>6.1614942243417537E-7</v>
      </c>
      <c r="AM561" s="17">
        <f t="shared" si="594"/>
        <v>3.0604981202617143E-3</v>
      </c>
      <c r="AN561" s="17">
        <f t="shared" si="595"/>
        <v>1.4534736137497223E-3</v>
      </c>
      <c r="AO561" s="17">
        <f t="shared" si="596"/>
        <v>3.4513753363880868E-4</v>
      </c>
      <c r="AP561" s="17">
        <f t="shared" si="597"/>
        <v>5.4636890090707184E-5</v>
      </c>
      <c r="AQ561" s="17">
        <f t="shared" si="598"/>
        <v>6.4869569399862619E-6</v>
      </c>
      <c r="AR561" s="17">
        <f t="shared" si="599"/>
        <v>4.0540025201038001E-5</v>
      </c>
      <c r="AS561" s="17">
        <f t="shared" si="600"/>
        <v>4.5717310122833836E-5</v>
      </c>
      <c r="AT561" s="17">
        <f t="shared" si="601"/>
        <v>2.57778878343402E-5</v>
      </c>
      <c r="AU561" s="17">
        <f t="shared" si="602"/>
        <v>9.6899766472763251E-6</v>
      </c>
      <c r="AV561" s="17">
        <f t="shared" si="603"/>
        <v>2.7318660093926551E-6</v>
      </c>
      <c r="AW561" s="17">
        <f t="shared" si="604"/>
        <v>9.1663246602724161E-9</v>
      </c>
      <c r="AX561" s="17">
        <f t="shared" si="605"/>
        <v>5.7522469460943285E-4</v>
      </c>
      <c r="AY561" s="17">
        <f t="shared" si="606"/>
        <v>2.7318229998473488E-4</v>
      </c>
      <c r="AZ561" s="17">
        <f t="shared" si="607"/>
        <v>6.4869058755918932E-5</v>
      </c>
      <c r="BA561" s="17">
        <f t="shared" si="608"/>
        <v>1.026907620323865E-5</v>
      </c>
      <c r="BB561" s="17">
        <f t="shared" si="609"/>
        <v>1.2192321897028475E-6</v>
      </c>
      <c r="BC561" s="17">
        <f t="shared" si="610"/>
        <v>1.1580610391721753E-7</v>
      </c>
      <c r="BD561" s="17">
        <f t="shared" si="611"/>
        <v>3.208838050488042E-6</v>
      </c>
      <c r="BE561" s="17">
        <f t="shared" si="612"/>
        <v>3.6186322914361482E-6</v>
      </c>
      <c r="BF561" s="17">
        <f t="shared" si="613"/>
        <v>2.0403802645373221E-6</v>
      </c>
      <c r="BG561" s="17">
        <f t="shared" si="614"/>
        <v>7.669843721094846E-7</v>
      </c>
      <c r="BH561" s="17">
        <f t="shared" si="615"/>
        <v>2.1623360015942032E-7</v>
      </c>
      <c r="BI561" s="17">
        <f t="shared" si="616"/>
        <v>4.876967149597108E-8</v>
      </c>
      <c r="BJ561" s="18">
        <f t="shared" si="617"/>
        <v>0.51998460387360745</v>
      </c>
      <c r="BK561" s="18">
        <f t="shared" si="618"/>
        <v>0.32481462558203938</v>
      </c>
      <c r="BL561" s="18">
        <f t="shared" si="619"/>
        <v>0.15170538643760381</v>
      </c>
      <c r="BM561" s="18">
        <f t="shared" si="620"/>
        <v>0.21714566145942243</v>
      </c>
      <c r="BN561" s="18">
        <f t="shared" si="621"/>
        <v>0.78268065751125515</v>
      </c>
    </row>
    <row r="562" spans="1:66" x14ac:dyDescent="0.25">
      <c r="A562" t="s">
        <v>40</v>
      </c>
      <c r="B562" t="s">
        <v>237</v>
      </c>
      <c r="C562" t="s">
        <v>333</v>
      </c>
      <c r="D562" t="s">
        <v>496</v>
      </c>
      <c r="E562" s="14">
        <f>VLOOKUP(A562,home!$A$2:$E$405,3,FALSE)</f>
        <v>1.5125</v>
      </c>
      <c r="F562" s="14">
        <f>VLOOKUP(B562,home!$B$2:$E$405,3,FALSE)</f>
        <v>0.48</v>
      </c>
      <c r="G562" s="14">
        <f>VLOOKUP(C562,away!$B$2:$E$405,4,FALSE)</f>
        <v>1.32</v>
      </c>
      <c r="H562" s="14">
        <f>VLOOKUP(A562,away!$A$2:$E$405,3,FALSE)</f>
        <v>1.1875</v>
      </c>
      <c r="I562" s="14">
        <f>VLOOKUP(C562,away!$B$2:$E$405,3,FALSE)</f>
        <v>0.66</v>
      </c>
      <c r="J562" s="14">
        <f>VLOOKUP(B562,home!$B$2:$E$405,4,FALSE)</f>
        <v>0.92</v>
      </c>
      <c r="K562" s="16">
        <f t="shared" si="622"/>
        <v>0.95832000000000006</v>
      </c>
      <c r="L562" s="16">
        <f t="shared" si="623"/>
        <v>0.72105000000000008</v>
      </c>
      <c r="M562" s="17">
        <f t="shared" si="568"/>
        <v>0.18649142863799859</v>
      </c>
      <c r="N562" s="17">
        <f t="shared" si="569"/>
        <v>0.17871846589236678</v>
      </c>
      <c r="O562" s="17">
        <f t="shared" si="570"/>
        <v>0.13446964461942887</v>
      </c>
      <c r="P562" s="17">
        <f t="shared" si="571"/>
        <v>0.12886494983169106</v>
      </c>
      <c r="Q562" s="17">
        <f t="shared" si="572"/>
        <v>8.5634740116986477E-2</v>
      </c>
      <c r="R562" s="17">
        <f t="shared" si="573"/>
        <v>4.84796686264196E-2</v>
      </c>
      <c r="S562" s="17">
        <f t="shared" si="574"/>
        <v>2.226131170800183E-2</v>
      </c>
      <c r="T562" s="17">
        <f t="shared" si="575"/>
        <v>6.1746929361353106E-2</v>
      </c>
      <c r="U562" s="17">
        <f t="shared" si="576"/>
        <v>4.6459036038070424E-2</v>
      </c>
      <c r="V562" s="17">
        <f t="shared" si="577"/>
        <v>1.7091657225751869E-3</v>
      </c>
      <c r="W562" s="17">
        <f t="shared" si="578"/>
        <v>2.7355161382970165E-2</v>
      </c>
      <c r="X562" s="17">
        <f t="shared" si="579"/>
        <v>1.9724439115190638E-2</v>
      </c>
      <c r="Y562" s="17">
        <f t="shared" si="580"/>
        <v>7.1111534120041047E-3</v>
      </c>
      <c r="Z562" s="17">
        <f t="shared" si="581"/>
        <v>1.1652088354359951E-2</v>
      </c>
      <c r="AA562" s="17">
        <f t="shared" si="582"/>
        <v>1.1166429311750228E-2</v>
      </c>
      <c r="AB562" s="17">
        <f t="shared" si="583"/>
        <v>5.3505062690182405E-3</v>
      </c>
      <c r="AC562" s="17">
        <f t="shared" si="584"/>
        <v>7.3814235291622715E-5</v>
      </c>
      <c r="AD562" s="17">
        <f t="shared" si="585"/>
        <v>6.5537495641319922E-3</v>
      </c>
      <c r="AE562" s="17">
        <f t="shared" si="586"/>
        <v>4.7255811232173733E-3</v>
      </c>
      <c r="AF562" s="17">
        <f t="shared" si="587"/>
        <v>1.7036901344479436E-3</v>
      </c>
      <c r="AG562" s="17">
        <f t="shared" si="588"/>
        <v>4.0948192381456326E-4</v>
      </c>
      <c r="AH562" s="17">
        <f t="shared" si="589"/>
        <v>2.1004345769778106E-3</v>
      </c>
      <c r="AI562" s="17">
        <f t="shared" si="590"/>
        <v>2.0128884638093755E-3</v>
      </c>
      <c r="AJ562" s="17">
        <f t="shared" si="591"/>
        <v>9.6449563631890046E-4</v>
      </c>
      <c r="AK562" s="17">
        <f t="shared" si="592"/>
        <v>3.0809848606570958E-4</v>
      </c>
      <c r="AL562" s="17">
        <f t="shared" si="593"/>
        <v>2.0402155310169522E-6</v>
      </c>
      <c r="AM562" s="17">
        <f t="shared" si="594"/>
        <v>1.2561178564597945E-3</v>
      </c>
      <c r="AN562" s="17">
        <f t="shared" si="595"/>
        <v>9.0572378040033484E-4</v>
      </c>
      <c r="AO562" s="17">
        <f t="shared" si="596"/>
        <v>3.2653606592883075E-4</v>
      </c>
      <c r="AP562" s="17">
        <f t="shared" si="597"/>
        <v>7.8482943445994476E-5</v>
      </c>
      <c r="AQ562" s="17">
        <f t="shared" si="598"/>
        <v>1.4147531592933579E-5</v>
      </c>
      <c r="AR562" s="17">
        <f t="shared" si="599"/>
        <v>3.0290367034597023E-4</v>
      </c>
      <c r="AS562" s="17">
        <f t="shared" si="600"/>
        <v>2.9027864536595018E-4</v>
      </c>
      <c r="AT562" s="17">
        <f t="shared" si="601"/>
        <v>1.390899157135487E-4</v>
      </c>
      <c r="AU562" s="17">
        <f t="shared" si="602"/>
        <v>4.4430882675536002E-5</v>
      </c>
      <c r="AV562" s="17">
        <f t="shared" si="603"/>
        <v>1.0644750871404916E-5</v>
      </c>
      <c r="AW562" s="17">
        <f t="shared" si="604"/>
        <v>3.9160613017990743E-8</v>
      </c>
      <c r="AX562" s="17">
        <f t="shared" si="605"/>
        <v>2.0062714403375832E-4</v>
      </c>
      <c r="AY562" s="17">
        <f t="shared" si="606"/>
        <v>1.4466220220554145E-4</v>
      </c>
      <c r="AZ562" s="17">
        <f t="shared" si="607"/>
        <v>5.2154340450152833E-5</v>
      </c>
      <c r="BA562" s="17">
        <f t="shared" si="608"/>
        <v>1.2535295727194234E-5</v>
      </c>
      <c r="BB562" s="17">
        <f t="shared" si="609"/>
        <v>2.2596437460233506E-6</v>
      </c>
      <c r="BC562" s="17">
        <f t="shared" si="610"/>
        <v>3.258632246140275E-7</v>
      </c>
      <c r="BD562" s="17">
        <f t="shared" si="611"/>
        <v>3.6401448583826957E-5</v>
      </c>
      <c r="BE562" s="17">
        <f t="shared" si="612"/>
        <v>3.4884236206853048E-5</v>
      </c>
      <c r="BF562" s="17">
        <f t="shared" si="613"/>
        <v>1.671513062087571E-5</v>
      </c>
      <c r="BG562" s="17">
        <f t="shared" si="614"/>
        <v>5.3394813255325374E-6</v>
      </c>
      <c r="BH562" s="17">
        <f t="shared" si="615"/>
        <v>1.2792329359710853E-6</v>
      </c>
      <c r="BI562" s="17">
        <f t="shared" si="616"/>
        <v>2.4518290143996216E-7</v>
      </c>
      <c r="BJ562" s="18">
        <f t="shared" si="617"/>
        <v>0.39667696469369823</v>
      </c>
      <c r="BK562" s="18">
        <f t="shared" si="618"/>
        <v>0.33954737255329487</v>
      </c>
      <c r="BL562" s="18">
        <f t="shared" si="619"/>
        <v>0.25219341460540606</v>
      </c>
      <c r="BM562" s="18">
        <f t="shared" si="620"/>
        <v>0.23726631944027532</v>
      </c>
      <c r="BN562" s="18">
        <f t="shared" si="621"/>
        <v>0.76265889772489137</v>
      </c>
    </row>
    <row r="563" spans="1:66" x14ac:dyDescent="0.25">
      <c r="A563" t="s">
        <v>40</v>
      </c>
      <c r="B563" t="s">
        <v>239</v>
      </c>
      <c r="C563" t="s">
        <v>236</v>
      </c>
      <c r="D563" t="s">
        <v>496</v>
      </c>
      <c r="E563" s="14">
        <f>VLOOKUP(A563,home!$A$2:$E$405,3,FALSE)</f>
        <v>1.5125</v>
      </c>
      <c r="F563" s="14">
        <f>VLOOKUP(B563,home!$B$2:$E$405,3,FALSE)</f>
        <v>0.96</v>
      </c>
      <c r="G563" s="14">
        <f>VLOOKUP(C563,away!$B$2:$E$405,4,FALSE)</f>
        <v>0.96</v>
      </c>
      <c r="H563" s="14">
        <f>VLOOKUP(A563,away!$A$2:$E$405,3,FALSE)</f>
        <v>1.1875</v>
      </c>
      <c r="I563" s="14">
        <f>VLOOKUP(C563,away!$B$2:$E$405,3,FALSE)</f>
        <v>0.84</v>
      </c>
      <c r="J563" s="14">
        <f>VLOOKUP(B563,home!$B$2:$E$405,4,FALSE)</f>
        <v>1.1499999999999999</v>
      </c>
      <c r="K563" s="16">
        <f t="shared" si="622"/>
        <v>1.3939199999999998</v>
      </c>
      <c r="L563" s="16">
        <f t="shared" si="623"/>
        <v>1.147125</v>
      </c>
      <c r="M563" s="17">
        <f t="shared" si="568"/>
        <v>7.8784027449937788E-2</v>
      </c>
      <c r="N563" s="17">
        <f t="shared" si="569"/>
        <v>0.10981863154301726</v>
      </c>
      <c r="O563" s="17">
        <f t="shared" si="570"/>
        <v>9.0375127488509899E-2</v>
      </c>
      <c r="P563" s="17">
        <f t="shared" si="571"/>
        <v>0.12597569770878367</v>
      </c>
      <c r="Q563" s="17">
        <f t="shared" si="572"/>
        <v>7.6539193440221323E-2</v>
      </c>
      <c r="R563" s="17">
        <f t="shared" si="573"/>
        <v>5.1835784060128461E-2</v>
      </c>
      <c r="S563" s="17">
        <f t="shared" si="574"/>
        <v>5.0358800276170013E-2</v>
      </c>
      <c r="T563" s="17">
        <f t="shared" si="575"/>
        <v>8.7800022275113895E-2</v>
      </c>
      <c r="U563" s="17">
        <f t="shared" si="576"/>
        <v>7.2254936117094243E-2</v>
      </c>
      <c r="V563" s="17">
        <f t="shared" si="577"/>
        <v>8.9470828682022153E-3</v>
      </c>
      <c r="W563" s="17">
        <f t="shared" si="578"/>
        <v>3.5563170840064426E-2</v>
      </c>
      <c r="X563" s="17">
        <f t="shared" si="579"/>
        <v>4.0795402349908902E-2</v>
      </c>
      <c r="Y563" s="17">
        <f t="shared" si="580"/>
        <v>2.3398712960319624E-2</v>
      </c>
      <c r="Z563" s="17">
        <f t="shared" si="581"/>
        <v>1.9820707929991618E-2</v>
      </c>
      <c r="AA563" s="17">
        <f t="shared" si="582"/>
        <v>2.7628481197773908E-2</v>
      </c>
      <c r="AB563" s="17">
        <f t="shared" si="583"/>
        <v>1.9255946255600506E-2</v>
      </c>
      <c r="AC563" s="17">
        <f t="shared" si="584"/>
        <v>8.941493625534455E-4</v>
      </c>
      <c r="AD563" s="17">
        <f t="shared" si="585"/>
        <v>1.2393053774345651E-2</v>
      </c>
      <c r="AE563" s="17">
        <f t="shared" si="586"/>
        <v>1.4216381810896257E-2</v>
      </c>
      <c r="AF563" s="17">
        <f t="shared" si="587"/>
        <v>8.153983492412184E-3</v>
      </c>
      <c r="AG563" s="17">
        <f t="shared" si="588"/>
        <v>3.1178794379111085E-3</v>
      </c>
      <c r="AH563" s="17">
        <f t="shared" si="589"/>
        <v>5.6842073960479108E-3</v>
      </c>
      <c r="AI563" s="17">
        <f t="shared" si="590"/>
        <v>7.9233303734991007E-3</v>
      </c>
      <c r="AJ563" s="17">
        <f t="shared" si="591"/>
        <v>5.5222443371139348E-3</v>
      </c>
      <c r="AK563" s="17">
        <f t="shared" si="592"/>
        <v>2.5658556087966179E-3</v>
      </c>
      <c r="AL563" s="17">
        <f t="shared" si="593"/>
        <v>5.7189810396586145E-5</v>
      </c>
      <c r="AM563" s="17">
        <f t="shared" si="594"/>
        <v>3.4549851034271785E-3</v>
      </c>
      <c r="AN563" s="17">
        <f t="shared" si="595"/>
        <v>3.9632997867689026E-3</v>
      </c>
      <c r="AO563" s="17">
        <f t="shared" si="596"/>
        <v>2.2732001339486386E-3</v>
      </c>
      <c r="AP563" s="17">
        <f t="shared" si="597"/>
        <v>8.6921490121861058E-4</v>
      </c>
      <c r="AQ563" s="17">
        <f t="shared" si="598"/>
        <v>2.4927453589009978E-4</v>
      </c>
      <c r="AR563" s="17">
        <f t="shared" si="599"/>
        <v>1.304099281838292E-3</v>
      </c>
      <c r="AS563" s="17">
        <f t="shared" si="600"/>
        <v>1.8178100709400314E-3</v>
      </c>
      <c r="AT563" s="17">
        <f t="shared" si="601"/>
        <v>1.2669409070423644E-3</v>
      </c>
      <c r="AU563" s="17">
        <f t="shared" si="602"/>
        <v>5.8867142304816402E-4</v>
      </c>
      <c r="AV563" s="17">
        <f t="shared" si="603"/>
        <v>2.0514021750382423E-4</v>
      </c>
      <c r="AW563" s="17">
        <f t="shared" si="604"/>
        <v>2.5401815076458357E-6</v>
      </c>
      <c r="AX563" s="17">
        <f t="shared" si="605"/>
        <v>8.0266213922820079E-4</v>
      </c>
      <c r="AY563" s="17">
        <f t="shared" si="606"/>
        <v>9.2075380646214995E-4</v>
      </c>
      <c r="AZ563" s="17">
        <f t="shared" si="607"/>
        <v>5.2810985511894681E-4</v>
      </c>
      <c r="BA563" s="17">
        <f t="shared" si="608"/>
        <v>2.0193600585110728E-4</v>
      </c>
      <c r="BB563" s="17">
        <f t="shared" si="609"/>
        <v>5.791146017798788E-5</v>
      </c>
      <c r="BC563" s="17">
        <f t="shared" si="610"/>
        <v>1.328633675133487E-5</v>
      </c>
      <c r="BD563" s="17">
        <f t="shared" si="611"/>
        <v>2.4932748144645847E-4</v>
      </c>
      <c r="BE563" s="17">
        <f t="shared" si="612"/>
        <v>3.4754256293784727E-4</v>
      </c>
      <c r="BF563" s="17">
        <f t="shared" si="613"/>
        <v>2.4222326466516209E-4</v>
      </c>
      <c r="BG563" s="17">
        <f t="shared" si="614"/>
        <v>1.1254661769402087E-4</v>
      </c>
      <c r="BH563" s="17">
        <f t="shared" si="615"/>
        <v>3.9220245334012397E-5</v>
      </c>
      <c r="BI563" s="17">
        <f t="shared" si="616"/>
        <v>1.0933976875197315E-5</v>
      </c>
      <c r="BJ563" s="18">
        <f t="shared" si="617"/>
        <v>0.42513106598905381</v>
      </c>
      <c r="BK563" s="18">
        <f t="shared" si="618"/>
        <v>0.26593770128250588</v>
      </c>
      <c r="BL563" s="18">
        <f t="shared" si="619"/>
        <v>0.28923036888388998</v>
      </c>
      <c r="BM563" s="18">
        <f t="shared" si="620"/>
        <v>0.46587316876988838</v>
      </c>
      <c r="BN563" s="18">
        <f t="shared" si="621"/>
        <v>0.53332846169059833</v>
      </c>
    </row>
    <row r="564" spans="1:66" x14ac:dyDescent="0.25">
      <c r="A564" t="s">
        <v>40</v>
      </c>
      <c r="B564" t="s">
        <v>42</v>
      </c>
      <c r="C564" t="s">
        <v>332</v>
      </c>
      <c r="D564" t="s">
        <v>496</v>
      </c>
      <c r="E564" s="14">
        <f>VLOOKUP(A564,home!$A$2:$E$405,3,FALSE)</f>
        <v>1.5125</v>
      </c>
      <c r="F564" s="14">
        <f>VLOOKUP(B564,home!$B$2:$E$405,3,FALSE)</f>
        <v>1.32</v>
      </c>
      <c r="G564" s="14">
        <f>VLOOKUP(C564,away!$B$2:$E$405,4,FALSE)</f>
        <v>0.6</v>
      </c>
      <c r="H564" s="14">
        <f>VLOOKUP(A564,away!$A$2:$E$405,3,FALSE)</f>
        <v>1.1875</v>
      </c>
      <c r="I564" s="14">
        <f>VLOOKUP(C564,away!$B$2:$E$405,3,FALSE)</f>
        <v>1.44</v>
      </c>
      <c r="J564" s="14">
        <f>VLOOKUP(B564,home!$B$2:$E$405,4,FALSE)</f>
        <v>0.92</v>
      </c>
      <c r="K564" s="16">
        <f t="shared" si="622"/>
        <v>1.1979</v>
      </c>
      <c r="L564" s="16">
        <f t="shared" si="623"/>
        <v>1.5731999999999999</v>
      </c>
      <c r="M564" s="17">
        <f t="shared" si="568"/>
        <v>6.2593114433552963E-2</v>
      </c>
      <c r="N564" s="17">
        <f t="shared" si="569"/>
        <v>7.4980291779953093E-2</v>
      </c>
      <c r="O564" s="17">
        <f t="shared" si="570"/>
        <v>9.84714876268655E-2</v>
      </c>
      <c r="P564" s="17">
        <f t="shared" si="571"/>
        <v>0.11795899502822219</v>
      </c>
      <c r="Q564" s="17">
        <f t="shared" si="572"/>
        <v>4.4909445761602905E-2</v>
      </c>
      <c r="R564" s="17">
        <f t="shared" si="573"/>
        <v>7.7457672167292421E-2</v>
      </c>
      <c r="S564" s="17">
        <f t="shared" si="574"/>
        <v>5.5574501420756095E-2</v>
      </c>
      <c r="T564" s="17">
        <f t="shared" si="575"/>
        <v>7.0651540072153685E-2</v>
      </c>
      <c r="U564" s="17">
        <f t="shared" si="576"/>
        <v>9.2786545489199582E-2</v>
      </c>
      <c r="V564" s="17">
        <f t="shared" si="577"/>
        <v>1.163690713003627E-2</v>
      </c>
      <c r="W564" s="17">
        <f t="shared" si="578"/>
        <v>1.7932341692608038E-2</v>
      </c>
      <c r="X564" s="17">
        <f t="shared" si="579"/>
        <v>2.8211159950810964E-2</v>
      </c>
      <c r="Y564" s="17">
        <f t="shared" si="580"/>
        <v>2.2190898417307908E-2</v>
      </c>
      <c r="Z564" s="17">
        <f t="shared" si="581"/>
        <v>4.0618803284528153E-2</v>
      </c>
      <c r="AA564" s="17">
        <f t="shared" si="582"/>
        <v>4.8657264454536275E-2</v>
      </c>
      <c r="AB564" s="17">
        <f t="shared" si="583"/>
        <v>2.9143268545044503E-2</v>
      </c>
      <c r="AC564" s="17">
        <f t="shared" si="584"/>
        <v>1.3706358545965021E-3</v>
      </c>
      <c r="AD564" s="17">
        <f t="shared" si="585"/>
        <v>5.3702880283937942E-3</v>
      </c>
      <c r="AE564" s="17">
        <f t="shared" si="586"/>
        <v>8.4485371262691174E-3</v>
      </c>
      <c r="AF564" s="17">
        <f t="shared" si="587"/>
        <v>6.6456193035232883E-3</v>
      </c>
      <c r="AG564" s="17">
        <f t="shared" si="588"/>
        <v>3.4849627627676133E-3</v>
      </c>
      <c r="AH564" s="17">
        <f t="shared" si="589"/>
        <v>1.597537533180492E-2</v>
      </c>
      <c r="AI564" s="17">
        <f t="shared" si="590"/>
        <v>1.9136902109969114E-2</v>
      </c>
      <c r="AJ564" s="17">
        <f t="shared" si="591"/>
        <v>1.1462047518766002E-2</v>
      </c>
      <c r="AK564" s="17">
        <f t="shared" si="592"/>
        <v>4.5767955742432639E-3</v>
      </c>
      <c r="AL564" s="17">
        <f t="shared" si="593"/>
        <v>1.0332051978623634E-4</v>
      </c>
      <c r="AM564" s="17">
        <f t="shared" si="594"/>
        <v>1.2866136058425851E-3</v>
      </c>
      <c r="AN564" s="17">
        <f t="shared" si="595"/>
        <v>2.0241005247115546E-3</v>
      </c>
      <c r="AO564" s="17">
        <f t="shared" si="596"/>
        <v>1.5921574727381092E-3</v>
      </c>
      <c r="AP564" s="17">
        <f t="shared" si="597"/>
        <v>8.3492737870386466E-4</v>
      </c>
      <c r="AQ564" s="17">
        <f t="shared" si="598"/>
        <v>3.2837693804422993E-4</v>
      </c>
      <c r="AR564" s="17">
        <f t="shared" si="599"/>
        <v>5.0264920943990923E-3</v>
      </c>
      <c r="AS564" s="17">
        <f t="shared" si="600"/>
        <v>6.021234879880673E-3</v>
      </c>
      <c r="AT564" s="17">
        <f t="shared" si="601"/>
        <v>3.6064186313045296E-3</v>
      </c>
      <c r="AU564" s="17">
        <f t="shared" si="602"/>
        <v>1.4400429594798984E-3</v>
      </c>
      <c r="AV564" s="17">
        <f t="shared" si="603"/>
        <v>4.3125686529024276E-4</v>
      </c>
      <c r="AW564" s="17">
        <f t="shared" si="604"/>
        <v>5.4086463334894559E-6</v>
      </c>
      <c r="AX564" s="17">
        <f t="shared" si="605"/>
        <v>2.5687240640647206E-4</v>
      </c>
      <c r="AY564" s="17">
        <f t="shared" si="606"/>
        <v>4.0411166975866185E-4</v>
      </c>
      <c r="AZ564" s="17">
        <f t="shared" si="607"/>
        <v>3.1787423943216344E-4</v>
      </c>
      <c r="BA564" s="17">
        <f t="shared" si="608"/>
        <v>1.6669325115822655E-4</v>
      </c>
      <c r="BB564" s="17">
        <f t="shared" si="609"/>
        <v>6.5560455680530489E-5</v>
      </c>
      <c r="BC564" s="17">
        <f t="shared" si="610"/>
        <v>2.0627941775322083E-5</v>
      </c>
      <c r="BD564" s="17">
        <f t="shared" si="611"/>
        <v>1.3179462271514434E-3</v>
      </c>
      <c r="BE564" s="17">
        <f t="shared" si="612"/>
        <v>1.578767785504714E-3</v>
      </c>
      <c r="BF564" s="17">
        <f t="shared" si="613"/>
        <v>9.4560296512804858E-4</v>
      </c>
      <c r="BG564" s="17">
        <f t="shared" si="614"/>
        <v>3.7757926397562978E-4</v>
      </c>
      <c r="BH564" s="17">
        <f t="shared" si="615"/>
        <v>1.1307555007910177E-4</v>
      </c>
      <c r="BI564" s="17">
        <f t="shared" si="616"/>
        <v>2.7090640287951199E-5</v>
      </c>
      <c r="BJ564" s="18">
        <f t="shared" si="617"/>
        <v>0.29012300077964215</v>
      </c>
      <c r="BK564" s="18">
        <f t="shared" si="618"/>
        <v>0.24964158605670889</v>
      </c>
      <c r="BL564" s="18">
        <f t="shared" si="619"/>
        <v>0.41855286668020281</v>
      </c>
      <c r="BM564" s="18">
        <f t="shared" si="620"/>
        <v>0.52216654698016796</v>
      </c>
      <c r="BN564" s="18">
        <f t="shared" si="621"/>
        <v>0.47637100679748906</v>
      </c>
    </row>
    <row r="565" spans="1:66" x14ac:dyDescent="0.25">
      <c r="A565" t="s">
        <v>10</v>
      </c>
      <c r="B565" t="s">
        <v>243</v>
      </c>
      <c r="C565" t="s">
        <v>241</v>
      </c>
      <c r="D565" t="s">
        <v>497</v>
      </c>
      <c r="E565" s="14">
        <f>VLOOKUP(A565,home!$A$2:$E$405,3,FALSE)</f>
        <v>1.5</v>
      </c>
      <c r="F565" s="14">
        <f>VLOOKUP(B565,home!$B$2:$E$405,3,FALSE)</f>
        <v>0.97</v>
      </c>
      <c r="G565" s="14">
        <f>VLOOKUP(C565,away!$B$2:$E$405,4,FALSE)</f>
        <v>0.92</v>
      </c>
      <c r="H565" s="14">
        <f>VLOOKUP(A565,away!$A$2:$E$405,3,FALSE)</f>
        <v>1.42307692307692</v>
      </c>
      <c r="I565" s="14">
        <f>VLOOKUP(C565,away!$B$2:$E$405,3,FALSE)</f>
        <v>1.08</v>
      </c>
      <c r="J565" s="14">
        <f>VLOOKUP(B565,home!$B$2:$E$405,4,FALSE)</f>
        <v>0.81</v>
      </c>
      <c r="K565" s="16">
        <f t="shared" si="622"/>
        <v>1.3386000000000002</v>
      </c>
      <c r="L565" s="16">
        <f t="shared" si="623"/>
        <v>1.2449076923076898</v>
      </c>
      <c r="M565" s="17">
        <f t="shared" si="568"/>
        <v>7.5508677745328726E-2</v>
      </c>
      <c r="N565" s="17">
        <f t="shared" si="569"/>
        <v>0.10107591602989706</v>
      </c>
      <c r="O565" s="17">
        <f t="shared" si="570"/>
        <v>9.4001333761142197E-2</v>
      </c>
      <c r="P565" s="17">
        <f t="shared" si="571"/>
        <v>0.12583018537266499</v>
      </c>
      <c r="Q565" s="17">
        <f t="shared" si="572"/>
        <v>6.7650110598810126E-2</v>
      </c>
      <c r="R565" s="17">
        <f t="shared" si="573"/>
        <v>5.8511491743214239E-2</v>
      </c>
      <c r="S565" s="17">
        <f t="shared" si="574"/>
        <v>5.2421907069809412E-2</v>
      </c>
      <c r="T565" s="17">
        <f t="shared" si="575"/>
        <v>8.42181430699247E-2</v>
      </c>
      <c r="U565" s="17">
        <f t="shared" si="576"/>
        <v>7.8323482847466611E-2</v>
      </c>
      <c r="V565" s="17">
        <f t="shared" si="577"/>
        <v>9.7064020853782854E-3</v>
      </c>
      <c r="W565" s="17">
        <f t="shared" si="578"/>
        <v>3.0185479349189102E-2</v>
      </c>
      <c r="X565" s="17">
        <f t="shared" si="579"/>
        <v>3.7578135437800433E-2</v>
      </c>
      <c r="Y565" s="17">
        <f t="shared" si="580"/>
        <v>2.339065493454898E-2</v>
      </c>
      <c r="Z565" s="17">
        <f t="shared" si="581"/>
        <v>2.4280468719841766E-2</v>
      </c>
      <c r="AA565" s="17">
        <f t="shared" si="582"/>
        <v>3.2501835428380199E-2</v>
      </c>
      <c r="AB565" s="17">
        <f t="shared" si="583"/>
        <v>2.1753478452214873E-2</v>
      </c>
      <c r="AC565" s="17">
        <f t="shared" si="584"/>
        <v>1.0109420617058888E-3</v>
      </c>
      <c r="AD565" s="17">
        <f t="shared" si="585"/>
        <v>1.0101570664206128E-2</v>
      </c>
      <c r="AE565" s="17">
        <f t="shared" si="586"/>
        <v>1.257552302425991E-2</v>
      </c>
      <c r="AF565" s="17">
        <f t="shared" si="587"/>
        <v>7.8276826738468124E-3</v>
      </c>
      <c r="AG565" s="17">
        <f t="shared" si="588"/>
        <v>3.2482474578718417E-3</v>
      </c>
      <c r="AH565" s="17">
        <f t="shared" si="589"/>
        <v>7.5567355705418171E-3</v>
      </c>
      <c r="AI565" s="17">
        <f t="shared" si="590"/>
        <v>1.0115446234727278E-2</v>
      </c>
      <c r="AJ565" s="17">
        <f t="shared" si="591"/>
        <v>6.7702681649029692E-3</v>
      </c>
      <c r="AK565" s="17">
        <f t="shared" si="592"/>
        <v>3.0208936551797076E-3</v>
      </c>
      <c r="AL565" s="17">
        <f t="shared" si="593"/>
        <v>6.7386706176745655E-5</v>
      </c>
      <c r="AM565" s="17">
        <f t="shared" si="594"/>
        <v>2.7043924982212654E-3</v>
      </c>
      <c r="AN565" s="17">
        <f t="shared" si="595"/>
        <v>3.3667190240548634E-3</v>
      </c>
      <c r="AO565" s="17">
        <f t="shared" si="596"/>
        <v>2.0956272054422692E-3</v>
      </c>
      <c r="AP565" s="17">
        <f t="shared" si="597"/>
        <v>8.6962080942144956E-4</v>
      </c>
      <c r="AQ565" s="17">
        <f t="shared" si="598"/>
        <v>2.7064940875990058E-4</v>
      </c>
      <c r="AR565" s="17">
        <f t="shared" si="599"/>
        <v>1.8814876481005282E-3</v>
      </c>
      <c r="AS565" s="17">
        <f t="shared" si="600"/>
        <v>2.5185593657473678E-3</v>
      </c>
      <c r="AT565" s="17">
        <f t="shared" si="601"/>
        <v>1.6856717834947137E-3</v>
      </c>
      <c r="AU565" s="17">
        <f t="shared" si="602"/>
        <v>7.5214674979534189E-4</v>
      </c>
      <c r="AV565" s="17">
        <f t="shared" si="603"/>
        <v>2.5170590981901105E-4</v>
      </c>
      <c r="AW565" s="17">
        <f t="shared" si="604"/>
        <v>3.1193183438066537E-6</v>
      </c>
      <c r="AX565" s="17">
        <f t="shared" si="605"/>
        <v>6.0334996635316436E-4</v>
      </c>
      <c r="AY565" s="17">
        <f t="shared" si="606"/>
        <v>7.5111501426664018E-4</v>
      </c>
      <c r="AZ565" s="17">
        <f t="shared" si="607"/>
        <v>4.675344295341703E-4</v>
      </c>
      <c r="BA565" s="17">
        <f t="shared" si="608"/>
        <v>1.9401240258192542E-4</v>
      </c>
      <c r="BB565" s="17">
        <f t="shared" si="609"/>
        <v>6.0381883094333821E-5</v>
      </c>
      <c r="BC565" s="17">
        <f t="shared" si="610"/>
        <v>1.5033974148031956E-5</v>
      </c>
      <c r="BD565" s="17">
        <f t="shared" si="611"/>
        <v>3.9037974101704172E-4</v>
      </c>
      <c r="BE565" s="17">
        <f t="shared" si="612"/>
        <v>5.225623213254122E-4</v>
      </c>
      <c r="BF565" s="17">
        <f t="shared" si="613"/>
        <v>3.4975096166309851E-4</v>
      </c>
      <c r="BG565" s="17">
        <f t="shared" si="614"/>
        <v>1.5605887909407468E-4</v>
      </c>
      <c r="BH565" s="17">
        <f t="shared" si="615"/>
        <v>5.2225103888832069E-5</v>
      </c>
      <c r="BI565" s="17">
        <f t="shared" si="616"/>
        <v>1.3981704813118124E-5</v>
      </c>
      <c r="BJ565" s="18">
        <f t="shared" si="617"/>
        <v>0.38924989985623309</v>
      </c>
      <c r="BK565" s="18">
        <f t="shared" si="618"/>
        <v>0.26529661605533067</v>
      </c>
      <c r="BL565" s="18">
        <f t="shared" si="619"/>
        <v>0.3211294960265284</v>
      </c>
      <c r="BM565" s="18">
        <f t="shared" si="620"/>
        <v>0.47663076971095375</v>
      </c>
      <c r="BN565" s="18">
        <f t="shared" si="621"/>
        <v>0.52257771525105734</v>
      </c>
    </row>
    <row r="566" spans="1:66" x14ac:dyDescent="0.25">
      <c r="A566" t="s">
        <v>10</v>
      </c>
      <c r="B566" t="s">
        <v>244</v>
      </c>
      <c r="C566" t="s">
        <v>50</v>
      </c>
      <c r="D566" t="s">
        <v>497</v>
      </c>
      <c r="E566" s="14">
        <f>VLOOKUP(A566,home!$A$2:$E$405,3,FALSE)</f>
        <v>1.5</v>
      </c>
      <c r="F566" s="14">
        <f>VLOOKUP(B566,home!$B$2:$E$405,3,FALSE)</f>
        <v>1.33</v>
      </c>
      <c r="G566" s="14">
        <f>VLOOKUP(C566,away!$B$2:$E$405,4,FALSE)</f>
        <v>0.94</v>
      </c>
      <c r="H566" s="14">
        <f>VLOOKUP(A566,away!$A$2:$E$405,3,FALSE)</f>
        <v>1.42307692307692</v>
      </c>
      <c r="I566" s="14">
        <f>VLOOKUP(C566,away!$B$2:$E$405,3,FALSE)</f>
        <v>0.94</v>
      </c>
      <c r="J566" s="14">
        <f>VLOOKUP(B566,home!$B$2:$E$405,4,FALSE)</f>
        <v>1.19</v>
      </c>
      <c r="K566" s="16">
        <f t="shared" si="622"/>
        <v>1.8753</v>
      </c>
      <c r="L566" s="16">
        <f t="shared" si="623"/>
        <v>1.5918538461538427</v>
      </c>
      <c r="M566" s="17">
        <f t="shared" si="568"/>
        <v>3.1205720670393306E-2</v>
      </c>
      <c r="N566" s="17">
        <f t="shared" si="569"/>
        <v>5.8520087973188563E-2</v>
      </c>
      <c r="O566" s="17">
        <f t="shared" si="570"/>
        <v>4.9674946471168054E-2</v>
      </c>
      <c r="P566" s="17">
        <f t="shared" si="571"/>
        <v>9.3155427117381451E-2</v>
      </c>
      <c r="Q566" s="17">
        <f t="shared" si="572"/>
        <v>5.4871360488060267E-2</v>
      </c>
      <c r="R566" s="17">
        <f t="shared" si="573"/>
        <v>3.9537627298807568E-2</v>
      </c>
      <c r="S566" s="17">
        <f t="shared" si="574"/>
        <v>6.952197718073401E-2</v>
      </c>
      <c r="T566" s="17">
        <f t="shared" si="575"/>
        <v>8.7347186236612737E-2</v>
      </c>
      <c r="U566" s="17">
        <f t="shared" si="576"/>
        <v>7.4144912473453839E-2</v>
      </c>
      <c r="V566" s="17">
        <f t="shared" si="577"/>
        <v>2.3059694537427886E-2</v>
      </c>
      <c r="W566" s="17">
        <f t="shared" si="578"/>
        <v>3.4300087441086473E-2</v>
      </c>
      <c r="X566" s="17">
        <f t="shared" si="579"/>
        <v>5.4600726116506619E-2</v>
      </c>
      <c r="Y566" s="17">
        <f t="shared" si="580"/>
        <v>4.3458187935676823E-2</v>
      </c>
      <c r="Z566" s="17">
        <f t="shared" si="581"/>
        <v>2.0979374694467992E-2</v>
      </c>
      <c r="AA566" s="17">
        <f t="shared" si="582"/>
        <v>3.9342621364535826E-2</v>
      </c>
      <c r="AB566" s="17">
        <f t="shared" si="583"/>
        <v>3.6889608922457025E-2</v>
      </c>
      <c r="AC566" s="17">
        <f t="shared" si="584"/>
        <v>4.302367578127483E-3</v>
      </c>
      <c r="AD566" s="17">
        <f t="shared" si="585"/>
        <v>1.6080738494567363E-2</v>
      </c>
      <c r="AE566" s="17">
        <f t="shared" si="586"/>
        <v>2.5598185421571211E-2</v>
      </c>
      <c r="AF566" s="17">
        <f t="shared" si="587"/>
        <v>2.0374284958943684E-2</v>
      </c>
      <c r="AG566" s="17">
        <f t="shared" si="588"/>
        <v>1.0810961291509626E-2</v>
      </c>
      <c r="AH566" s="17">
        <f t="shared" si="589"/>
        <v>8.3490245743228775E-3</v>
      </c>
      <c r="AI566" s="17">
        <f t="shared" si="590"/>
        <v>1.5656925784227692E-2</v>
      </c>
      <c r="AJ566" s="17">
        <f t="shared" si="591"/>
        <v>1.4680716461581098E-2</v>
      </c>
      <c r="AK566" s="17">
        <f t="shared" si="592"/>
        <v>9.176915860134343E-3</v>
      </c>
      <c r="AL566" s="17">
        <f t="shared" si="593"/>
        <v>5.1373771314525845E-4</v>
      </c>
      <c r="AM566" s="17">
        <f t="shared" si="594"/>
        <v>6.0312417797724347E-3</v>
      </c>
      <c r="AN566" s="17">
        <f t="shared" si="595"/>
        <v>9.600855424214497E-3</v>
      </c>
      <c r="AO566" s="17">
        <f t="shared" si="596"/>
        <v>7.6415793167014176E-3</v>
      </c>
      <c r="AP566" s="17">
        <f t="shared" si="597"/>
        <v>4.0547591419936007E-3</v>
      </c>
      <c r="AQ566" s="17">
        <f t="shared" si="598"/>
        <v>1.6136459838524938E-3</v>
      </c>
      <c r="AR566" s="17">
        <f t="shared" si="599"/>
        <v>2.6580853760537629E-3</v>
      </c>
      <c r="AS566" s="17">
        <f t="shared" si="600"/>
        <v>4.9847075057136217E-3</v>
      </c>
      <c r="AT566" s="17">
        <f t="shared" si="601"/>
        <v>4.6739109927323779E-3</v>
      </c>
      <c r="AU566" s="17">
        <f t="shared" si="602"/>
        <v>2.9216617615570092E-3</v>
      </c>
      <c r="AV566" s="17">
        <f t="shared" si="603"/>
        <v>1.3697480753619648E-3</v>
      </c>
      <c r="AW566" s="17">
        <f t="shared" si="604"/>
        <v>4.2600323012567322E-5</v>
      </c>
      <c r="AX566" s="17">
        <f t="shared" si="605"/>
        <v>1.8850646182678745E-3</v>
      </c>
      <c r="AY566" s="17">
        <f t="shared" si="606"/>
        <v>3.0007473628382414E-3</v>
      </c>
      <c r="AZ566" s="17">
        <f t="shared" si="607"/>
        <v>2.3883756154350283E-3</v>
      </c>
      <c r="BA566" s="17">
        <f t="shared" si="608"/>
        <v>1.2673149698301E-3</v>
      </c>
      <c r="BB566" s="17">
        <f t="shared" si="609"/>
        <v>5.0434505225309693E-4</v>
      </c>
      <c r="BC566" s="17">
        <f t="shared" si="610"/>
        <v>1.6056872224355054E-4</v>
      </c>
      <c r="BD566" s="17">
        <f t="shared" si="611"/>
        <v>7.0521390487941077E-4</v>
      </c>
      <c r="BE566" s="17">
        <f t="shared" si="612"/>
        <v>1.322487635820359E-3</v>
      </c>
      <c r="BF566" s="17">
        <f t="shared" si="613"/>
        <v>1.24003053172696E-3</v>
      </c>
      <c r="BG566" s="17">
        <f t="shared" si="614"/>
        <v>7.7514308538252261E-4</v>
      </c>
      <c r="BH566" s="17">
        <f t="shared" si="615"/>
        <v>3.6340645700446111E-4</v>
      </c>
      <c r="BI566" s="17">
        <f t="shared" si="616"/>
        <v>1.3629922576409317E-4</v>
      </c>
      <c r="BJ566" s="18">
        <f t="shared" si="617"/>
        <v>0.44411030434512577</v>
      </c>
      <c r="BK566" s="18">
        <f t="shared" si="618"/>
        <v>0.22475967216004761</v>
      </c>
      <c r="BL566" s="18">
        <f t="shared" si="619"/>
        <v>0.30860399376268488</v>
      </c>
      <c r="BM566" s="18">
        <f t="shared" si="620"/>
        <v>0.66853002790350136</v>
      </c>
      <c r="BN566" s="18">
        <f t="shared" si="621"/>
        <v>0.32696517001899922</v>
      </c>
    </row>
    <row r="567" spans="1:66" x14ac:dyDescent="0.25">
      <c r="A567" t="s">
        <v>10</v>
      </c>
      <c r="B567" t="s">
        <v>49</v>
      </c>
      <c r="C567" t="s">
        <v>245</v>
      </c>
      <c r="D567" t="s">
        <v>497</v>
      </c>
      <c r="E567" s="14">
        <f>VLOOKUP(A567,home!$A$2:$E$405,3,FALSE)</f>
        <v>1.5</v>
      </c>
      <c r="F567" s="14">
        <f>VLOOKUP(B567,home!$B$2:$E$405,3,FALSE)</f>
        <v>0.72</v>
      </c>
      <c r="G567" s="14">
        <f>VLOOKUP(C567,away!$B$2:$E$405,4,FALSE)</f>
        <v>0.36</v>
      </c>
      <c r="H567" s="14">
        <f>VLOOKUP(A567,away!$A$2:$E$405,3,FALSE)</f>
        <v>1.42307692307692</v>
      </c>
      <c r="I567" s="14">
        <f>VLOOKUP(C567,away!$B$2:$E$405,3,FALSE)</f>
        <v>1.59</v>
      </c>
      <c r="J567" s="14">
        <f>VLOOKUP(B567,home!$B$2:$E$405,4,FALSE)</f>
        <v>0.53</v>
      </c>
      <c r="K567" s="16">
        <f t="shared" si="622"/>
        <v>0.38880000000000003</v>
      </c>
      <c r="L567" s="16">
        <f t="shared" si="623"/>
        <v>1.1992269230769208</v>
      </c>
      <c r="M567" s="17">
        <f t="shared" si="568"/>
        <v>0.20432836985846875</v>
      </c>
      <c r="N567" s="17">
        <f t="shared" si="569"/>
        <v>7.9442870200972654E-2</v>
      </c>
      <c r="O567" s="17">
        <f t="shared" si="570"/>
        <v>0.2450360822826945</v>
      </c>
      <c r="P567" s="17">
        <f t="shared" si="571"/>
        <v>9.5270028791511627E-2</v>
      </c>
      <c r="Q567" s="17">
        <f t="shared" si="572"/>
        <v>1.5443693967069082E-2</v>
      </c>
      <c r="R567" s="17">
        <f t="shared" si="573"/>
        <v>0.14692693349934952</v>
      </c>
      <c r="S567" s="17">
        <f t="shared" si="574"/>
        <v>1.1105137275139954E-2</v>
      </c>
      <c r="T567" s="17">
        <f t="shared" si="575"/>
        <v>1.8520493597069861E-2</v>
      </c>
      <c r="U567" s="17">
        <f t="shared" si="576"/>
        <v>5.7125191744547089E-2</v>
      </c>
      <c r="V567" s="17">
        <f t="shared" si="577"/>
        <v>5.7531943892791769E-4</v>
      </c>
      <c r="W567" s="17">
        <f t="shared" si="578"/>
        <v>2.0015027381321535E-3</v>
      </c>
      <c r="X567" s="17">
        <f t="shared" si="579"/>
        <v>2.4002559701802539E-3</v>
      </c>
      <c r="Y567" s="17">
        <f t="shared" si="580"/>
        <v>1.4392257908581382E-3</v>
      </c>
      <c r="Z567" s="17">
        <f t="shared" si="581"/>
        <v>5.8732911459184099E-2</v>
      </c>
      <c r="AA567" s="17">
        <f t="shared" si="582"/>
        <v>2.283535597533078E-2</v>
      </c>
      <c r="AB567" s="17">
        <f t="shared" si="583"/>
        <v>4.4391932016043028E-3</v>
      </c>
      <c r="AC567" s="17">
        <f t="shared" si="584"/>
        <v>1.6765507020924377E-5</v>
      </c>
      <c r="AD567" s="17">
        <f t="shared" si="585"/>
        <v>1.9454606614644531E-4</v>
      </c>
      <c r="AE567" s="17">
        <f t="shared" si="586"/>
        <v>2.3330488030152068E-4</v>
      </c>
      <c r="AF567" s="17">
        <f t="shared" si="587"/>
        <v>1.3989274687141104E-4</v>
      </c>
      <c r="AG567" s="17">
        <f t="shared" si="588"/>
        <v>5.5921049463793605E-5</v>
      </c>
      <c r="AH567" s="17">
        <f t="shared" si="589"/>
        <v>1.7608522173136645E-2</v>
      </c>
      <c r="AI567" s="17">
        <f t="shared" si="590"/>
        <v>6.8461934209155285E-3</v>
      </c>
      <c r="AJ567" s="17">
        <f t="shared" si="591"/>
        <v>1.3309000010259787E-3</v>
      </c>
      <c r="AK567" s="17">
        <f t="shared" si="592"/>
        <v>1.7248464013296685E-4</v>
      </c>
      <c r="AL567" s="17">
        <f t="shared" si="593"/>
        <v>3.1268302834190188E-7</v>
      </c>
      <c r="AM567" s="17">
        <f t="shared" si="594"/>
        <v>1.5127902103547586E-5</v>
      </c>
      <c r="AN567" s="17">
        <f t="shared" si="595"/>
        <v>1.8141787492246249E-5</v>
      </c>
      <c r="AO567" s="17">
        <f t="shared" si="596"/>
        <v>1.0878059996720921E-5</v>
      </c>
      <c r="AP567" s="17">
        <f t="shared" si="597"/>
        <v>4.3484208063045905E-6</v>
      </c>
      <c r="AQ567" s="17">
        <f t="shared" si="598"/>
        <v>1.3036858259470794E-6</v>
      </c>
      <c r="AR567" s="17">
        <f t="shared" si="599"/>
        <v>4.2233227731244757E-3</v>
      </c>
      <c r="AS567" s="17">
        <f t="shared" si="600"/>
        <v>1.6420278941907964E-3</v>
      </c>
      <c r="AT567" s="17">
        <f t="shared" si="601"/>
        <v>3.1921022263069079E-4</v>
      </c>
      <c r="AU567" s="17">
        <f t="shared" si="602"/>
        <v>4.1369644852937531E-5</v>
      </c>
      <c r="AV567" s="17">
        <f t="shared" si="603"/>
        <v>4.0211294797055279E-6</v>
      </c>
      <c r="AW567" s="17">
        <f t="shared" si="604"/>
        <v>4.0497613845497922E-9</v>
      </c>
      <c r="AX567" s="17">
        <f t="shared" si="605"/>
        <v>9.8028805630988344E-7</v>
      </c>
      <c r="AY567" s="17">
        <f t="shared" si="606"/>
        <v>1.1755878294975567E-6</v>
      </c>
      <c r="AZ567" s="17">
        <f t="shared" si="607"/>
        <v>7.0489828778751559E-7</v>
      </c>
      <c r="BA567" s="17">
        <f t="shared" si="608"/>
        <v>2.817776682485374E-7</v>
      </c>
      <c r="BB567" s="17">
        <f t="shared" si="609"/>
        <v>8.447884152137074E-8</v>
      </c>
      <c r="BC567" s="17">
        <f t="shared" si="610"/>
        <v>2.0261860236555237E-8</v>
      </c>
      <c r="BD567" s="17">
        <f t="shared" si="611"/>
        <v>8.4412039572912586E-4</v>
      </c>
      <c r="BE567" s="17">
        <f t="shared" si="612"/>
        <v>3.2819400985948413E-4</v>
      </c>
      <c r="BF567" s="17">
        <f t="shared" si="613"/>
        <v>6.380091551668371E-5</v>
      </c>
      <c r="BG567" s="17">
        <f t="shared" si="614"/>
        <v>8.2685986509622098E-6</v>
      </c>
      <c r="BH567" s="17">
        <f t="shared" si="615"/>
        <v>8.0370778887352677E-7</v>
      </c>
      <c r="BI567" s="17">
        <f t="shared" si="616"/>
        <v>6.2496317662805443E-8</v>
      </c>
      <c r="BJ567" s="18">
        <f t="shared" si="617"/>
        <v>0.11992475415583369</v>
      </c>
      <c r="BK567" s="18">
        <f t="shared" si="618"/>
        <v>0.31129710914192699</v>
      </c>
      <c r="BL567" s="18">
        <f t="shared" si="619"/>
        <v>0.50979605872687872</v>
      </c>
      <c r="BM567" s="18">
        <f t="shared" si="620"/>
        <v>0.21330168334568927</v>
      </c>
      <c r="BN567" s="18">
        <f t="shared" si="621"/>
        <v>0.7864479786000661</v>
      </c>
    </row>
    <row r="568" spans="1:66" x14ac:dyDescent="0.25">
      <c r="A568" t="s">
        <v>10</v>
      </c>
      <c r="B568" t="s">
        <v>242</v>
      </c>
      <c r="C568" t="s">
        <v>12</v>
      </c>
      <c r="D568" t="s">
        <v>497</v>
      </c>
      <c r="E568" s="14">
        <f>VLOOKUP(A568,home!$A$2:$E$405,3,FALSE)</f>
        <v>1.5</v>
      </c>
      <c r="F568" s="14">
        <f>VLOOKUP(B568,home!$B$2:$E$405,3,FALSE)</f>
        <v>0.92</v>
      </c>
      <c r="G568" s="14">
        <f>VLOOKUP(C568,away!$B$2:$E$405,4,FALSE)</f>
        <v>1.08</v>
      </c>
      <c r="H568" s="14">
        <f>VLOOKUP(A568,away!$A$2:$E$405,3,FALSE)</f>
        <v>1.42307692307692</v>
      </c>
      <c r="I568" s="14">
        <f>VLOOKUP(C568,away!$B$2:$E$405,3,FALSE)</f>
        <v>0.92</v>
      </c>
      <c r="J568" s="14">
        <f>VLOOKUP(B568,home!$B$2:$E$405,4,FALSE)</f>
        <v>1.35</v>
      </c>
      <c r="K568" s="16">
        <f t="shared" si="622"/>
        <v>1.4904000000000002</v>
      </c>
      <c r="L568" s="16">
        <f t="shared" si="623"/>
        <v>1.7674615384615349</v>
      </c>
      <c r="M568" s="17">
        <f t="shared" si="568"/>
        <v>3.8470577968250257E-2</v>
      </c>
      <c r="N568" s="17">
        <f t="shared" si="569"/>
        <v>5.7336549403880194E-2</v>
      </c>
      <c r="O568" s="17">
        <f t="shared" si="570"/>
        <v>6.7995266921268033E-2</v>
      </c>
      <c r="P568" s="17">
        <f t="shared" si="571"/>
        <v>0.10134014581945787</v>
      </c>
      <c r="Q568" s="17">
        <f t="shared" si="572"/>
        <v>4.2727196615771526E-2</v>
      </c>
      <c r="R568" s="17">
        <f t="shared" si="573"/>
        <v>6.0089509540383564E-2</v>
      </c>
      <c r="S568" s="17">
        <f t="shared" si="574"/>
        <v>6.673817822014963E-2</v>
      </c>
      <c r="T568" s="17">
        <f t="shared" si="575"/>
        <v>7.5518676664660028E-2</v>
      </c>
      <c r="U568" s="17">
        <f t="shared" si="576"/>
        <v>8.9557405018987679E-2</v>
      </c>
      <c r="V568" s="17">
        <f t="shared" si="577"/>
        <v>1.9533706217823119E-2</v>
      </c>
      <c r="W568" s="17">
        <f t="shared" si="578"/>
        <v>2.1226871278715306E-2</v>
      </c>
      <c r="X568" s="17">
        <f t="shared" si="579"/>
        <v>3.7517678567003117E-2</v>
      </c>
      <c r="Y568" s="17">
        <f t="shared" si="580"/>
        <v>3.3155526939770349E-2</v>
      </c>
      <c r="Z568" s="17">
        <f t="shared" si="581"/>
        <v>3.5401965659215127E-2</v>
      </c>
      <c r="AA568" s="17">
        <f t="shared" si="582"/>
        <v>5.2763089618494227E-2</v>
      </c>
      <c r="AB568" s="17">
        <f t="shared" si="583"/>
        <v>3.931905438370191E-2</v>
      </c>
      <c r="AC568" s="17">
        <f t="shared" si="584"/>
        <v>3.2160106844222091E-3</v>
      </c>
      <c r="AD568" s="17">
        <f t="shared" si="585"/>
        <v>7.9091322384493255E-3</v>
      </c>
      <c r="AE568" s="17">
        <f t="shared" si="586"/>
        <v>1.3979087034065368E-2</v>
      </c>
      <c r="AF568" s="17">
        <f t="shared" si="587"/>
        <v>1.2353749337758438E-2</v>
      </c>
      <c r="AG568" s="17">
        <f t="shared" si="588"/>
        <v>7.2782589367608973E-3</v>
      </c>
      <c r="AH568" s="17">
        <f t="shared" si="589"/>
        <v>1.5642903172149707E-2</v>
      </c>
      <c r="AI568" s="17">
        <f t="shared" si="590"/>
        <v>2.3314182887771925E-2</v>
      </c>
      <c r="AJ568" s="17">
        <f t="shared" si="591"/>
        <v>1.7373729087967645E-2</v>
      </c>
      <c r="AK568" s="17">
        <f t="shared" si="592"/>
        <v>8.6312686109023297E-3</v>
      </c>
      <c r="AL568" s="17">
        <f t="shared" si="593"/>
        <v>3.3886778824612914E-4</v>
      </c>
      <c r="AM568" s="17">
        <f t="shared" si="594"/>
        <v>2.3575541376369713E-3</v>
      </c>
      <c r="AN568" s="17">
        <f t="shared" si="595"/>
        <v>4.1668862631141978E-3</v>
      </c>
      <c r="AO568" s="17">
        <f t="shared" si="596"/>
        <v>3.6824056025990294E-3</v>
      </c>
      <c r="AP568" s="17">
        <f t="shared" si="597"/>
        <v>2.1695034238696847E-3</v>
      </c>
      <c r="AQ568" s="17">
        <f t="shared" si="598"/>
        <v>9.5862846481257059E-4</v>
      </c>
      <c r="AR568" s="17">
        <f t="shared" si="599"/>
        <v>5.5296459413305106E-3</v>
      </c>
      <c r="AS568" s="17">
        <f t="shared" si="600"/>
        <v>8.2413843109589938E-3</v>
      </c>
      <c r="AT568" s="17">
        <f t="shared" si="601"/>
        <v>6.1414795885266433E-3</v>
      </c>
      <c r="AU568" s="17">
        <f t="shared" si="602"/>
        <v>3.051087059580038E-3</v>
      </c>
      <c r="AV568" s="17">
        <f t="shared" si="603"/>
        <v>1.1368350383995226E-3</v>
      </c>
      <c r="AW568" s="17">
        <f t="shared" si="604"/>
        <v>2.4795941389230463E-5</v>
      </c>
      <c r="AX568" s="17">
        <f t="shared" si="605"/>
        <v>5.8561644778902478E-4</v>
      </c>
      <c r="AY568" s="17">
        <f t="shared" si="606"/>
        <v>1.0350545477575688E-3</v>
      </c>
      <c r="AZ568" s="17">
        <f t="shared" si="607"/>
        <v>9.1470955168560062E-4</v>
      </c>
      <c r="BA568" s="17">
        <f t="shared" si="608"/>
        <v>5.3890465048923061E-4</v>
      </c>
      <c r="BB568" s="17">
        <f t="shared" si="609"/>
        <v>2.3812331065944296E-4</v>
      </c>
      <c r="BC568" s="17">
        <f t="shared" si="610"/>
        <v>8.4174758600338631E-5</v>
      </c>
      <c r="BD568" s="17">
        <f t="shared" si="611"/>
        <v>1.6289060871019338E-3</v>
      </c>
      <c r="BE568" s="17">
        <f t="shared" si="612"/>
        <v>2.4277216322167224E-3</v>
      </c>
      <c r="BF568" s="17">
        <f t="shared" si="613"/>
        <v>1.8091381603279018E-3</v>
      </c>
      <c r="BG568" s="17">
        <f t="shared" si="614"/>
        <v>8.9877983805090205E-4</v>
      </c>
      <c r="BH568" s="17">
        <f t="shared" si="615"/>
        <v>3.3488536765776625E-4</v>
      </c>
      <c r="BI568" s="17">
        <f t="shared" si="616"/>
        <v>9.9822630391426811E-5</v>
      </c>
      <c r="BJ568" s="18">
        <f t="shared" si="617"/>
        <v>0.32573428817584815</v>
      </c>
      <c r="BK568" s="18">
        <f t="shared" si="618"/>
        <v>0.23067254124610678</v>
      </c>
      <c r="BL568" s="18">
        <f t="shared" si="619"/>
        <v>0.40598609489616932</v>
      </c>
      <c r="BM568" s="18">
        <f t="shared" si="620"/>
        <v>0.62882538510195962</v>
      </c>
      <c r="BN568" s="18">
        <f t="shared" si="621"/>
        <v>0.36795924626901144</v>
      </c>
    </row>
    <row r="569" spans="1:66" x14ac:dyDescent="0.25">
      <c r="A569" t="s">
        <v>13</v>
      </c>
      <c r="B569" t="s">
        <v>250</v>
      </c>
      <c r="C569" t="s">
        <v>53</v>
      </c>
      <c r="D569" t="s">
        <v>497</v>
      </c>
      <c r="E569" s="14">
        <f>VLOOKUP(A569,home!$A$2:$E$405,3,FALSE)</f>
        <v>1.6256983240223499</v>
      </c>
      <c r="F569" s="14">
        <f>VLOOKUP(B569,home!$B$2:$E$405,3,FALSE)</f>
        <v>1.1599999999999999</v>
      </c>
      <c r="G569" s="14">
        <f>VLOOKUP(C569,away!$B$2:$E$405,4,FALSE)</f>
        <v>0.86</v>
      </c>
      <c r="H569" s="14">
        <f>VLOOKUP(A569,away!$A$2:$E$405,3,FALSE)</f>
        <v>1.4636871508379901</v>
      </c>
      <c r="I569" s="14">
        <f>VLOOKUP(C569,away!$B$2:$E$405,3,FALSE)</f>
        <v>0.55000000000000004</v>
      </c>
      <c r="J569" s="14">
        <f>VLOOKUP(B569,home!$B$2:$E$405,4,FALSE)</f>
        <v>0.84</v>
      </c>
      <c r="K569" s="16">
        <f t="shared" si="622"/>
        <v>1.6217966480446961</v>
      </c>
      <c r="L569" s="16">
        <f t="shared" si="623"/>
        <v>0.67622346368715147</v>
      </c>
      <c r="M569" s="17">
        <f t="shared" si="568"/>
        <v>0.10045754166622529</v>
      </c>
      <c r="N569" s="17">
        <f t="shared" si="569"/>
        <v>0.16292170434509459</v>
      </c>
      <c r="O569" s="17">
        <f t="shared" si="570"/>
        <v>6.7931746779031188E-2</v>
      </c>
      <c r="P569" s="17">
        <f t="shared" si="571"/>
        <v>0.11017147922205388</v>
      </c>
      <c r="Q569" s="17">
        <f t="shared" si="572"/>
        <v>0.13211293700030174</v>
      </c>
      <c r="R569" s="17">
        <f t="shared" si="573"/>
        <v>2.2968520550617481E-2</v>
      </c>
      <c r="S569" s="17">
        <f t="shared" si="574"/>
        <v>3.020618122008124E-2</v>
      </c>
      <c r="T569" s="17">
        <f t="shared" si="575"/>
        <v>8.9337867856226452E-2</v>
      </c>
      <c r="U569" s="17">
        <f t="shared" si="576"/>
        <v>3.7250269639537155E-2</v>
      </c>
      <c r="V569" s="17">
        <f t="shared" si="577"/>
        <v>3.6807807462941673E-3</v>
      </c>
      <c r="W569" s="17">
        <f t="shared" si="578"/>
        <v>7.1420106130143143E-2</v>
      </c>
      <c r="X569" s="17">
        <f t="shared" si="579"/>
        <v>4.8295951544229353E-2</v>
      </c>
      <c r="Y569" s="17">
        <f t="shared" si="580"/>
        <v>1.63294278176528E-2</v>
      </c>
      <c r="Z569" s="17">
        <f t="shared" si="581"/>
        <v>5.1772841741693594E-3</v>
      </c>
      <c r="AA569" s="17">
        <f t="shared" si="582"/>
        <v>8.3965021196427195E-3</v>
      </c>
      <c r="AB569" s="17">
        <f t="shared" si="583"/>
        <v>6.8087094964683764E-3</v>
      </c>
      <c r="AC569" s="17">
        <f t="shared" si="584"/>
        <v>2.5229381287932104E-4</v>
      </c>
      <c r="AD569" s="17">
        <f t="shared" si="585"/>
        <v>2.8957222181215662E-2</v>
      </c>
      <c r="AE569" s="17">
        <f t="shared" si="586"/>
        <v>1.9581553082140064E-2</v>
      </c>
      <c r="AF569" s="17">
        <f t="shared" si="587"/>
        <v>6.6207528247892843E-3</v>
      </c>
      <c r="AG569" s="17">
        <f t="shared" si="588"/>
        <v>1.4923694691318344E-3</v>
      </c>
      <c r="AH569" s="17">
        <f t="shared" si="589"/>
        <v>8.752502591873691E-4</v>
      </c>
      <c r="AI569" s="17">
        <f t="shared" si="590"/>
        <v>1.4194779365503268E-3</v>
      </c>
      <c r="AJ569" s="17">
        <f t="shared" si="591"/>
        <v>1.151052279735361E-3</v>
      </c>
      <c r="AK569" s="17">
        <f t="shared" si="592"/>
        <v>6.2225757633300484E-4</v>
      </c>
      <c r="AL569" s="17">
        <f t="shared" si="593"/>
        <v>1.106759417061545E-5</v>
      </c>
      <c r="AM569" s="17">
        <f t="shared" si="594"/>
        <v>9.3925451740362043E-3</v>
      </c>
      <c r="AN569" s="17">
        <f t="shared" si="595"/>
        <v>6.3514594304247994E-3</v>
      </c>
      <c r="AO569" s="17">
        <f t="shared" si="596"/>
        <v>2.1475029477551399E-3</v>
      </c>
      <c r="AP569" s="17">
        <f t="shared" si="597"/>
        <v>4.8406396053644966E-4</v>
      </c>
      <c r="AQ569" s="17">
        <f t="shared" si="598"/>
        <v>8.1833852010019612E-5</v>
      </c>
      <c r="AR569" s="17">
        <f t="shared" si="599"/>
        <v>1.18372952372152E-4</v>
      </c>
      <c r="AS569" s="17">
        <f t="shared" si="600"/>
        <v>1.9197685737631061E-4</v>
      </c>
      <c r="AT569" s="17">
        <f t="shared" si="601"/>
        <v>1.5567371189752763E-4</v>
      </c>
      <c r="AU569" s="17">
        <f t="shared" si="602"/>
        <v>8.4157034714695339E-5</v>
      </c>
      <c r="AV569" s="17">
        <f t="shared" si="603"/>
        <v>3.4121399202418525E-5</v>
      </c>
      <c r="AW569" s="17">
        <f t="shared" si="604"/>
        <v>3.3716102040661544E-7</v>
      </c>
      <c r="AX569" s="17">
        <f t="shared" si="605"/>
        <v>2.5387997133100543E-3</v>
      </c>
      <c r="AY569" s="17">
        <f t="shared" si="606"/>
        <v>1.7167959357424717E-3</v>
      </c>
      <c r="AZ569" s="17">
        <f t="shared" si="607"/>
        <v>5.8046884705589916E-4</v>
      </c>
      <c r="BA569" s="17">
        <f t="shared" si="608"/>
        <v>1.3084221810620919E-4</v>
      </c>
      <c r="BB569" s="17">
        <f t="shared" si="609"/>
        <v>2.2119644481072621E-5</v>
      </c>
      <c r="BC569" s="17">
        <f t="shared" si="610"/>
        <v>2.9915645213038636E-6</v>
      </c>
      <c r="BD569" s="17">
        <f t="shared" si="611"/>
        <v>1.3341094643328468E-5</v>
      </c>
      <c r="BE569" s="17">
        <f t="shared" si="612"/>
        <v>2.1636542573797161E-5</v>
      </c>
      <c r="BF569" s="17">
        <f t="shared" si="613"/>
        <v>1.75450361107303E-5</v>
      </c>
      <c r="BG569" s="17">
        <f t="shared" si="614"/>
        <v>9.4848269180685172E-6</v>
      </c>
      <c r="BH569" s="17">
        <f t="shared" si="615"/>
        <v>3.8456151257519084E-6</v>
      </c>
      <c r="BI569" s="17">
        <f t="shared" si="616"/>
        <v>1.2473611441228837E-6</v>
      </c>
      <c r="BJ569" s="18">
        <f t="shared" si="617"/>
        <v>0.60051931553890447</v>
      </c>
      <c r="BK569" s="18">
        <f t="shared" si="618"/>
        <v>0.24649614019744698</v>
      </c>
      <c r="BL569" s="18">
        <f t="shared" si="619"/>
        <v>0.14807518906918193</v>
      </c>
      <c r="BM569" s="18">
        <f t="shared" si="620"/>
        <v>0.40198754064165659</v>
      </c>
      <c r="BN569" s="18">
        <f t="shared" si="621"/>
        <v>0.59656392956332416</v>
      </c>
    </row>
    <row r="570" spans="1:66" x14ac:dyDescent="0.25">
      <c r="A570" t="s">
        <v>13</v>
      </c>
      <c r="B570" t="s">
        <v>59</v>
      </c>
      <c r="C570" t="s">
        <v>62</v>
      </c>
      <c r="D570" t="s">
        <v>497</v>
      </c>
      <c r="E570" s="14">
        <f>VLOOKUP(A570,home!$A$2:$E$405,3,FALSE)</f>
        <v>1.6256983240223499</v>
      </c>
      <c r="F570" s="14">
        <f>VLOOKUP(B570,home!$B$2:$E$405,3,FALSE)</f>
        <v>1.1599999999999999</v>
      </c>
      <c r="G570" s="14">
        <f>VLOOKUP(C570,away!$B$2:$E$405,4,FALSE)</f>
        <v>1.23</v>
      </c>
      <c r="H570" s="14">
        <f>VLOOKUP(A570,away!$A$2:$E$405,3,FALSE)</f>
        <v>1.4636871508379901</v>
      </c>
      <c r="I570" s="14">
        <f>VLOOKUP(C570,away!$B$2:$E$405,3,FALSE)</f>
        <v>1.23</v>
      </c>
      <c r="J570" s="14">
        <f>VLOOKUP(B570,home!$B$2:$E$405,4,FALSE)</f>
        <v>0.61</v>
      </c>
      <c r="K570" s="16">
        <f t="shared" si="622"/>
        <v>2.3195463687150886</v>
      </c>
      <c r="L570" s="16">
        <f t="shared" si="623"/>
        <v>1.098204469273744</v>
      </c>
      <c r="M570" s="17">
        <f t="shared" si="568"/>
        <v>3.278609330872944E-2</v>
      </c>
      <c r="N570" s="17">
        <f t="shared" si="569"/>
        <v>7.6048863678617434E-2</v>
      </c>
      <c r="O570" s="17">
        <f t="shared" si="570"/>
        <v>3.6005834201672665E-2</v>
      </c>
      <c r="P570" s="17">
        <f t="shared" si="571"/>
        <v>8.3517201975047362E-2</v>
      </c>
      <c r="Q570" s="17">
        <f t="shared" si="572"/>
        <v>8.8199432795322955E-2</v>
      </c>
      <c r="R570" s="17">
        <f t="shared" si="573"/>
        <v>1.9770884020103175E-2</v>
      </c>
      <c r="S570" s="17">
        <f t="shared" si="574"/>
        <v>5.3186597744810458E-2</v>
      </c>
      <c r="T570" s="17">
        <f t="shared" si="575"/>
        <v>9.6861011283232892E-2</v>
      </c>
      <c r="U570" s="17">
        <f t="shared" si="576"/>
        <v>4.5859482235117488E-2</v>
      </c>
      <c r="V570" s="17">
        <f t="shared" si="577"/>
        <v>1.5053793910563064E-2</v>
      </c>
      <c r="W570" s="17">
        <f t="shared" si="578"/>
        <v>6.8194224687707264E-2</v>
      </c>
      <c r="X570" s="17">
        <f t="shared" si="579"/>
        <v>7.4891202330698001E-2</v>
      </c>
      <c r="Y570" s="17">
        <f t="shared" si="580"/>
        <v>4.1122926554428396E-2</v>
      </c>
      <c r="Z570" s="17">
        <f t="shared" si="581"/>
        <v>7.2374910641233841E-3</v>
      </c>
      <c r="AA570" s="17">
        <f t="shared" si="582"/>
        <v>1.6787696116395297E-2</v>
      </c>
      <c r="AB570" s="17">
        <f t="shared" si="583"/>
        <v>1.946991978293856E-2</v>
      </c>
      <c r="AC570" s="17">
        <f t="shared" si="584"/>
        <v>2.3966921254546156E-3</v>
      </c>
      <c r="AD570" s="17">
        <f t="shared" si="585"/>
        <v>3.9544916560428078E-2</v>
      </c>
      <c r="AE570" s="17">
        <f t="shared" si="586"/>
        <v>4.3428404103719398E-2</v>
      </c>
      <c r="AF570" s="17">
        <f t="shared" si="587"/>
        <v>2.3846633740065425E-2</v>
      </c>
      <c r="AG570" s="17">
        <f t="shared" si="588"/>
        <v>8.7294932501579704E-3</v>
      </c>
      <c r="AH570" s="17">
        <f t="shared" si="589"/>
        <v>1.9870612582372714E-3</v>
      </c>
      <c r="AI570" s="17">
        <f t="shared" si="590"/>
        <v>4.6090807259586974E-3</v>
      </c>
      <c r="AJ570" s="17">
        <f t="shared" si="591"/>
        <v>5.3454882305061019E-3</v>
      </c>
      <c r="AK570" s="17">
        <f t="shared" si="592"/>
        <v>4.1330359380265568E-3</v>
      </c>
      <c r="AL570" s="17">
        <f t="shared" si="593"/>
        <v>2.4420722338431709E-4</v>
      </c>
      <c r="AM570" s="17">
        <f t="shared" si="594"/>
        <v>1.8345253521776426E-2</v>
      </c>
      <c r="AN570" s="17">
        <f t="shared" si="595"/>
        <v>2.0146839407574762E-2</v>
      </c>
      <c r="AO570" s="17">
        <f t="shared" si="596"/>
        <v>1.1062674539569496E-2</v>
      </c>
      <c r="AP570" s="17">
        <f t="shared" si="597"/>
        <v>4.0496928738253599E-3</v>
      </c>
      <c r="AQ570" s="17">
        <f t="shared" si="598"/>
        <v>1.1118477033052606E-3</v>
      </c>
      <c r="AR570" s="17">
        <f t="shared" si="599"/>
        <v>4.3643991090337633E-4</v>
      </c>
      <c r="AS570" s="17">
        <f t="shared" si="600"/>
        <v>1.0123426104982633E-3</v>
      </c>
      <c r="AT570" s="17">
        <f t="shared" si="601"/>
        <v>1.1740878130384004E-3</v>
      </c>
      <c r="AU570" s="17">
        <f t="shared" si="602"/>
        <v>9.0778370776195354E-4</v>
      </c>
      <c r="AV570" s="17">
        <f t="shared" si="603"/>
        <v>5.2641160072948976E-4</v>
      </c>
      <c r="AW570" s="17">
        <f t="shared" si="604"/>
        <v>1.7279941602661756E-5</v>
      </c>
      <c r="AX570" s="17">
        <f t="shared" si="605"/>
        <v>7.0921110315990315E-3</v>
      </c>
      <c r="AY570" s="17">
        <f t="shared" si="606"/>
        <v>7.7885880314876787E-3</v>
      </c>
      <c r="AZ570" s="17">
        <f t="shared" si="607"/>
        <v>4.2767310927558809E-3</v>
      </c>
      <c r="BA570" s="17">
        <f t="shared" si="608"/>
        <v>1.5655750666488304E-3</v>
      </c>
      <c r="BB570" s="17">
        <f t="shared" si="609"/>
        <v>4.2983038379432127E-4</v>
      </c>
      <c r="BC570" s="17">
        <f t="shared" si="610"/>
        <v>9.4408329702514498E-5</v>
      </c>
      <c r="BD570" s="17">
        <f t="shared" si="611"/>
        <v>7.9883376787253722E-5</v>
      </c>
      <c r="BE570" s="17">
        <f t="shared" si="612"/>
        <v>1.8529319654757358E-4</v>
      </c>
      <c r="BF570" s="17">
        <f t="shared" si="613"/>
        <v>2.1489808059976779E-4</v>
      </c>
      <c r="BG570" s="17">
        <f t="shared" si="614"/>
        <v>1.6615535416634455E-4</v>
      </c>
      <c r="BH570" s="17">
        <f t="shared" si="615"/>
        <v>9.6351262099778526E-5</v>
      </c>
      <c r="BI570" s="17">
        <f t="shared" si="616"/>
        <v>4.4698244024931417E-5</v>
      </c>
      <c r="BJ570" s="18">
        <f t="shared" si="617"/>
        <v>0.63683066096641727</v>
      </c>
      <c r="BK570" s="18">
        <f t="shared" si="618"/>
        <v>0.19497317431947694</v>
      </c>
      <c r="BL570" s="18">
        <f t="shared" si="619"/>
        <v>0.15881282766611293</v>
      </c>
      <c r="BM570" s="18">
        <f t="shared" si="620"/>
        <v>0.65375453594675237</v>
      </c>
      <c r="BN570" s="18">
        <f t="shared" si="621"/>
        <v>0.33632830997949303</v>
      </c>
    </row>
    <row r="571" spans="1:66" x14ac:dyDescent="0.25">
      <c r="A571" t="s">
        <v>16</v>
      </c>
      <c r="B571" t="s">
        <v>63</v>
      </c>
      <c r="C571" t="s">
        <v>20</v>
      </c>
      <c r="D571" t="s">
        <v>497</v>
      </c>
      <c r="E571" s="14">
        <f>VLOOKUP(A571,home!$A$2:$E$405,3,FALSE)</f>
        <v>1.6145251396647999</v>
      </c>
      <c r="F571" s="14">
        <f>VLOOKUP(B571,home!$B$2:$E$405,3,FALSE)</f>
        <v>1.3</v>
      </c>
      <c r="G571" s="14">
        <f>VLOOKUP(C571,away!$B$2:$E$405,4,FALSE)</f>
        <v>1.58</v>
      </c>
      <c r="H571" s="14">
        <f>VLOOKUP(A571,away!$A$2:$E$405,3,FALSE)</f>
        <v>1.3296089385474901</v>
      </c>
      <c r="I571" s="14">
        <f>VLOOKUP(C571,away!$B$2:$E$405,3,FALSE)</f>
        <v>0.48</v>
      </c>
      <c r="J571" s="14">
        <f>VLOOKUP(B571,home!$B$2:$E$405,4,FALSE)</f>
        <v>0.6</v>
      </c>
      <c r="K571" s="16">
        <f t="shared" si="622"/>
        <v>3.3162346368714992</v>
      </c>
      <c r="L571" s="16">
        <f t="shared" si="623"/>
        <v>0.38292737430167717</v>
      </c>
      <c r="M571" s="17">
        <f t="shared" si="568"/>
        <v>2.4744253192449085E-2</v>
      </c>
      <c r="N571" s="17">
        <f t="shared" si="569"/>
        <v>8.2057749500317828E-2</v>
      </c>
      <c r="O571" s="17">
        <f t="shared" si="570"/>
        <v>9.4752519040404212E-3</v>
      </c>
      <c r="P571" s="17">
        <f t="shared" si="571"/>
        <v>3.1422158557261465E-2</v>
      </c>
      <c r="Q571" s="17">
        <f t="shared" si="572"/>
        <v>0.1360613755583395</v>
      </c>
      <c r="R571" s="17">
        <f t="shared" si="573"/>
        <v>1.8141666662305825E-3</v>
      </c>
      <c r="S571" s="17">
        <f t="shared" si="574"/>
        <v>9.9755692838911243E-3</v>
      </c>
      <c r="T571" s="17">
        <f t="shared" si="575"/>
        <v>5.2101625286429337E-2</v>
      </c>
      <c r="U571" s="17">
        <f t="shared" si="576"/>
        <v>6.0162023356115533E-3</v>
      </c>
      <c r="V571" s="17">
        <f t="shared" si="577"/>
        <v>1.4075273572928366E-3</v>
      </c>
      <c r="W571" s="17">
        <f t="shared" si="578"/>
        <v>0.15040381545564888</v>
      </c>
      <c r="X571" s="17">
        <f t="shared" si="579"/>
        <v>5.7593738137385629E-2</v>
      </c>
      <c r="Y571" s="17">
        <f t="shared" si="580"/>
        <v>1.1027109460583721E-2</v>
      </c>
      <c r="Z571" s="17">
        <f t="shared" si="581"/>
        <v>2.3156469268176811E-4</v>
      </c>
      <c r="AA571" s="17">
        <f t="shared" si="582"/>
        <v>7.6792285454778354E-4</v>
      </c>
      <c r="AB571" s="17">
        <f t="shared" si="583"/>
        <v>1.2733061843482974E-3</v>
      </c>
      <c r="AC571" s="17">
        <f t="shared" si="584"/>
        <v>1.1171166555967003E-4</v>
      </c>
      <c r="AD571" s="17">
        <f t="shared" si="585"/>
        <v>0.12469358558291294</v>
      </c>
      <c r="AE571" s="17">
        <f t="shared" si="586"/>
        <v>4.7748587319526317E-2</v>
      </c>
      <c r="AF571" s="17">
        <f t="shared" si="587"/>
        <v>9.1421205844402827E-3</v>
      </c>
      <c r="AG571" s="17">
        <f t="shared" si="588"/>
        <v>1.1669227436496778E-3</v>
      </c>
      <c r="AH571" s="17">
        <f t="shared" si="589"/>
        <v>2.2168114937401056E-5</v>
      </c>
      <c r="AI571" s="17">
        <f t="shared" si="590"/>
        <v>7.3514670589557856E-5</v>
      </c>
      <c r="AJ571" s="17">
        <f t="shared" si="591"/>
        <v>1.2189594846364516E-4</v>
      </c>
      <c r="AK571" s="17">
        <f t="shared" si="592"/>
        <v>1.3474518879648108E-4</v>
      </c>
      <c r="AL571" s="17">
        <f t="shared" si="593"/>
        <v>5.6744030876355416E-6</v>
      </c>
      <c r="AM571" s="17">
        <f t="shared" si="594"/>
        <v>8.2702637501151283E-2</v>
      </c>
      <c r="AN571" s="17">
        <f t="shared" si="595"/>
        <v>3.1669103826139279E-2</v>
      </c>
      <c r="AO571" s="17">
        <f t="shared" si="596"/>
        <v>6.0634833873153549E-3</v>
      </c>
      <c r="AP571" s="17">
        <f t="shared" si="597"/>
        <v>7.7395792420883644E-4</v>
      </c>
      <c r="AQ571" s="17">
        <f t="shared" si="598"/>
        <v>7.4092418934316526E-5</v>
      </c>
      <c r="AR571" s="17">
        <f t="shared" si="599"/>
        <v>1.6977556092393557E-6</v>
      </c>
      <c r="AS571" s="17">
        <f t="shared" si="600"/>
        <v>5.6301559563024261E-6</v>
      </c>
      <c r="AT571" s="17">
        <f t="shared" si="601"/>
        <v>9.3354590966392444E-6</v>
      </c>
      <c r="AU571" s="17">
        <f t="shared" si="602"/>
        <v>1.0319524269124057E-5</v>
      </c>
      <c r="AV571" s="17">
        <f t="shared" si="603"/>
        <v>8.5554909543263115E-6</v>
      </c>
      <c r="AW571" s="17">
        <f t="shared" si="604"/>
        <v>2.0016094708127173E-7</v>
      </c>
      <c r="AX571" s="17">
        <f t="shared" si="605"/>
        <v>4.5710225173657623E-2</v>
      </c>
      <c r="AY571" s="17">
        <f t="shared" si="606"/>
        <v>1.7503696504487139E-2</v>
      </c>
      <c r="AZ571" s="17">
        <f t="shared" si="607"/>
        <v>3.351322271518352E-3</v>
      </c>
      <c r="BA571" s="17">
        <f t="shared" si="608"/>
        <v>4.2777101262375178E-4</v>
      </c>
      <c r="BB571" s="17">
        <f t="shared" si="609"/>
        <v>4.0951307666595706E-5</v>
      </c>
      <c r="BC571" s="17">
        <f t="shared" si="610"/>
        <v>3.1362753437979283E-6</v>
      </c>
      <c r="BD571" s="17">
        <f t="shared" si="611"/>
        <v>1.0835284960866178E-7</v>
      </c>
      <c r="BE571" s="17">
        <f t="shared" si="612"/>
        <v>3.5932347287597263E-7</v>
      </c>
      <c r="BF571" s="17">
        <f t="shared" si="613"/>
        <v>5.9580047329612875E-7</v>
      </c>
      <c r="BG571" s="17">
        <f t="shared" si="614"/>
        <v>6.5860472206968478E-7</v>
      </c>
      <c r="BH571" s="17">
        <f t="shared" si="615"/>
        <v>5.460219478336541E-7</v>
      </c>
      <c r="BI571" s="17">
        <f t="shared" si="616"/>
        <v>3.6214737917960123E-7</v>
      </c>
      <c r="BJ571" s="18">
        <f t="shared" si="617"/>
        <v>0.86031700723228033</v>
      </c>
      <c r="BK571" s="18">
        <f t="shared" si="618"/>
        <v>8.5170590964028958E-2</v>
      </c>
      <c r="BL571" s="18">
        <f t="shared" si="619"/>
        <v>1.9737342504296214E-2</v>
      </c>
      <c r="BM571" s="18">
        <f t="shared" si="620"/>
        <v>0.66237805367110836</v>
      </c>
      <c r="BN571" s="18">
        <f t="shared" si="621"/>
        <v>0.28557495537863886</v>
      </c>
    </row>
    <row r="572" spans="1:66" x14ac:dyDescent="0.25">
      <c r="A572" t="s">
        <v>16</v>
      </c>
      <c r="B572" t="s">
        <v>253</v>
      </c>
      <c r="C572" t="s">
        <v>323</v>
      </c>
      <c r="D572" t="s">
        <v>497</v>
      </c>
      <c r="E572" s="14">
        <f>VLOOKUP(A572,home!$A$2:$E$405,3,FALSE)</f>
        <v>1.6145251396647999</v>
      </c>
      <c r="F572" s="14">
        <f>VLOOKUP(B572,home!$B$2:$E$405,3,FALSE)</f>
        <v>0.81</v>
      </c>
      <c r="G572" s="14">
        <f>VLOOKUP(C572,away!$B$2:$E$405,4,FALSE)</f>
        <v>0.87</v>
      </c>
      <c r="H572" s="14">
        <f>VLOOKUP(A572,away!$A$2:$E$405,3,FALSE)</f>
        <v>1.3296089385474901</v>
      </c>
      <c r="I572" s="14">
        <f>VLOOKUP(C572,away!$B$2:$E$405,3,FALSE)</f>
        <v>0.68</v>
      </c>
      <c r="J572" s="14">
        <f>VLOOKUP(B572,home!$B$2:$E$405,4,FALSE)</f>
        <v>1.1299999999999999</v>
      </c>
      <c r="K572" s="16">
        <f t="shared" si="622"/>
        <v>1.1377558659217846</v>
      </c>
      <c r="L572" s="16">
        <f t="shared" si="623"/>
        <v>1.0216715083798913</v>
      </c>
      <c r="M572" s="17">
        <f t="shared" si="568"/>
        <v>0.11539117807720534</v>
      </c>
      <c r="N572" s="17">
        <f t="shared" si="569"/>
        <v>0.1312869897329656</v>
      </c>
      <c r="O572" s="17">
        <f t="shared" si="570"/>
        <v>0.11789187895987101</v>
      </c>
      <c r="P572" s="17">
        <f t="shared" si="571"/>
        <v>0.13413217683113426</v>
      </c>
      <c r="Q572" s="17">
        <f t="shared" si="572"/>
        <v>7.4686271343947383E-2</v>
      </c>
      <c r="R572" s="17">
        <f t="shared" si="573"/>
        <v>6.0223386901335496E-2</v>
      </c>
      <c r="S572" s="17">
        <f t="shared" si="574"/>
        <v>3.8979238190594297E-2</v>
      </c>
      <c r="T572" s="17">
        <f t="shared" si="575"/>
        <v>7.6304835499240567E-2</v>
      </c>
      <c r="U572" s="17">
        <f t="shared" si="576"/>
        <v>6.8519511712671621E-2</v>
      </c>
      <c r="V572" s="17">
        <f t="shared" si="577"/>
        <v>5.0344403916076814E-3</v>
      </c>
      <c r="W572" s="17">
        <f t="shared" si="578"/>
        <v>2.8324914441800741E-2</v>
      </c>
      <c r="X572" s="17">
        <f t="shared" si="579"/>
        <v>2.8938758062485928E-2</v>
      </c>
      <c r="Y572" s="17">
        <f t="shared" si="580"/>
        <v>1.478295230017037E-2</v>
      </c>
      <c r="Z572" s="17">
        <f t="shared" si="581"/>
        <v>2.0509506178411074E-2</v>
      </c>
      <c r="AA572" s="17">
        <f t="shared" si="582"/>
        <v>2.3334810961646281E-2</v>
      </c>
      <c r="AB572" s="17">
        <f t="shared" si="583"/>
        <v>1.3274659025894513E-2</v>
      </c>
      <c r="AC572" s="17">
        <f t="shared" si="584"/>
        <v>3.6575610680627239E-4</v>
      </c>
      <c r="AD572" s="17">
        <f t="shared" si="585"/>
        <v>8.0567093894728693E-3</v>
      </c>
      <c r="AE572" s="17">
        <f t="shared" si="586"/>
        <v>8.2313104345211781E-3</v>
      </c>
      <c r="AF572" s="17">
        <f t="shared" si="587"/>
        <v>4.2048476737901958E-3</v>
      </c>
      <c r="AG572" s="17">
        <f t="shared" si="588"/>
        <v>1.431991021796302E-3</v>
      </c>
      <c r="AH572" s="17">
        <f t="shared" si="589"/>
        <v>5.2384945283559846E-3</v>
      </c>
      <c r="AI572" s="17">
        <f t="shared" si="590"/>
        <v>5.9601278782361938E-3</v>
      </c>
      <c r="AJ572" s="17">
        <f t="shared" si="591"/>
        <v>3.390585227553596E-3</v>
      </c>
      <c r="AK572" s="17">
        <f t="shared" si="592"/>
        <v>1.2858860771856175E-3</v>
      </c>
      <c r="AL572" s="17">
        <f t="shared" si="593"/>
        <v>1.700638250261441E-5</v>
      </c>
      <c r="AM572" s="17">
        <f t="shared" si="594"/>
        <v>1.8333136735799761E-3</v>
      </c>
      <c r="AN572" s="17">
        <f t="shared" si="595"/>
        <v>1.8730443462199339E-3</v>
      </c>
      <c r="AO572" s="17">
        <f t="shared" si="596"/>
        <v>9.5681802123247358E-4</v>
      </c>
      <c r="AP572" s="17">
        <f t="shared" si="597"/>
        <v>3.2585123699921474E-4</v>
      </c>
      <c r="AQ572" s="17">
        <f t="shared" si="598"/>
        <v>8.3228231203110283E-5</v>
      </c>
      <c r="AR572" s="17">
        <f t="shared" si="599"/>
        <v>1.0704041212850537E-3</v>
      </c>
      <c r="AS572" s="17">
        <f t="shared" si="600"/>
        <v>1.217858567898923E-3</v>
      </c>
      <c r="AT572" s="17">
        <f t="shared" si="601"/>
        <v>6.9281286474505216E-4</v>
      </c>
      <c r="AU572" s="17">
        <f t="shared" si="602"/>
        <v>2.6275063361658635E-4</v>
      </c>
      <c r="AV572" s="17">
        <f t="shared" si="603"/>
        <v>7.473651866798421E-5</v>
      </c>
      <c r="AW572" s="17">
        <f t="shared" si="604"/>
        <v>5.4912321892781068E-7</v>
      </c>
      <c r="AX572" s="17">
        <f t="shared" si="605"/>
        <v>3.4764389769837182E-4</v>
      </c>
      <c r="AY572" s="17">
        <f t="shared" si="606"/>
        <v>3.5517786534056014E-4</v>
      </c>
      <c r="AZ572" s="17">
        <f t="shared" si="607"/>
        <v>1.8143755271282002E-4</v>
      </c>
      <c r="BA572" s="17">
        <f t="shared" si="608"/>
        <v>6.1789859385620949E-5</v>
      </c>
      <c r="BB572" s="17">
        <f t="shared" si="609"/>
        <v>1.5782234710272182E-5</v>
      </c>
      <c r="BC572" s="17">
        <f t="shared" si="610"/>
        <v>3.2248519084098528E-6</v>
      </c>
      <c r="BD572" s="17">
        <f t="shared" si="611"/>
        <v>1.8226689886155875E-4</v>
      </c>
      <c r="BE572" s="17">
        <f t="shared" si="612"/>
        <v>2.073752333431111E-4</v>
      </c>
      <c r="BF572" s="17">
        <f t="shared" si="613"/>
        <v>1.179711940915118E-4</v>
      </c>
      <c r="BG572" s="17">
        <f t="shared" si="614"/>
        <v>4.4740806029138306E-5</v>
      </c>
      <c r="BH572" s="17">
        <f t="shared" si="615"/>
        <v>1.2726028626430217E-5</v>
      </c>
      <c r="BI572" s="17">
        <f t="shared" si="616"/>
        <v>2.895822743921908E-6</v>
      </c>
      <c r="BJ572" s="18">
        <f t="shared" si="617"/>
        <v>0.38228689167118191</v>
      </c>
      <c r="BK572" s="18">
        <f t="shared" si="618"/>
        <v>0.29427497384519102</v>
      </c>
      <c r="BL572" s="18">
        <f t="shared" si="619"/>
        <v>0.30300587996265965</v>
      </c>
      <c r="BM572" s="18">
        <f t="shared" si="620"/>
        <v>0.36611074106886299</v>
      </c>
      <c r="BN572" s="18">
        <f t="shared" si="621"/>
        <v>0.63361188184645911</v>
      </c>
    </row>
    <row r="573" spans="1:66" x14ac:dyDescent="0.25">
      <c r="A573" t="s">
        <v>16</v>
      </c>
      <c r="B573" t="s">
        <v>64</v>
      </c>
      <c r="C573" t="s">
        <v>68</v>
      </c>
      <c r="D573" t="s">
        <v>497</v>
      </c>
      <c r="E573" s="14">
        <f>VLOOKUP(A573,home!$A$2:$E$405,3,FALSE)</f>
        <v>1.6145251396647999</v>
      </c>
      <c r="F573" s="14">
        <f>VLOOKUP(B573,home!$B$2:$E$405,3,FALSE)</f>
        <v>0.81</v>
      </c>
      <c r="G573" s="14">
        <f>VLOOKUP(C573,away!$B$2:$E$405,4,FALSE)</f>
        <v>1.18</v>
      </c>
      <c r="H573" s="14">
        <f>VLOOKUP(A573,away!$A$2:$E$405,3,FALSE)</f>
        <v>1.3296089385474901</v>
      </c>
      <c r="I573" s="14">
        <f>VLOOKUP(C573,away!$B$2:$E$405,3,FALSE)</f>
        <v>0.99</v>
      </c>
      <c r="J573" s="14">
        <f>VLOOKUP(B573,home!$B$2:$E$405,4,FALSE)</f>
        <v>1.2</v>
      </c>
      <c r="K573" s="16">
        <f t="shared" si="622"/>
        <v>1.5431631284916159</v>
      </c>
      <c r="L573" s="16">
        <f t="shared" si="623"/>
        <v>1.579575418994418</v>
      </c>
      <c r="M573" s="17">
        <f t="shared" si="568"/>
        <v>4.4036407347564047E-2</v>
      </c>
      <c r="N573" s="17">
        <f t="shared" si="569"/>
        <v>6.7955360129998102E-2</v>
      </c>
      <c r="O573" s="17">
        <f t="shared" si="570"/>
        <v>6.9558826587037353E-2</v>
      </c>
      <c r="P573" s="17">
        <f t="shared" si="571"/>
        <v>0.10734061645025834</v>
      </c>
      <c r="Q573" s="17">
        <f t="shared" si="572"/>
        <v>5.2433103067991163E-2</v>
      </c>
      <c r="R573" s="17">
        <f t="shared" si="573"/>
        <v>5.4936706325489804E-2</v>
      </c>
      <c r="S573" s="17">
        <f t="shared" si="574"/>
        <v>6.5411829858089215E-2</v>
      </c>
      <c r="T573" s="17">
        <f t="shared" si="575"/>
        <v>8.2822040747799655E-2</v>
      </c>
      <c r="U573" s="17">
        <f t="shared" si="576"/>
        <v>8.4776299602267971E-2</v>
      </c>
      <c r="V573" s="17">
        <f t="shared" si="577"/>
        <v>1.7716013138072743E-2</v>
      </c>
      <c r="W573" s="17">
        <f t="shared" si="578"/>
        <v>2.6970943788974858E-2</v>
      </c>
      <c r="X573" s="17">
        <f t="shared" si="579"/>
        <v>4.2602639836144866E-2</v>
      </c>
      <c r="Y573" s="17">
        <f t="shared" si="580"/>
        <v>3.3647041334723404E-2</v>
      </c>
      <c r="Z573" s="17">
        <f t="shared" si="581"/>
        <v>2.8925556970752948E-2</v>
      </c>
      <c r="AA573" s="17">
        <f t="shared" si="582"/>
        <v>4.463685298834958E-2</v>
      </c>
      <c r="AB573" s="17">
        <f t="shared" si="583"/>
        <v>3.4440972851760947E-2</v>
      </c>
      <c r="AC573" s="17">
        <f t="shared" si="584"/>
        <v>2.6989709847816371E-3</v>
      </c>
      <c r="AD573" s="17">
        <f t="shared" si="585"/>
        <v>1.040514149894149E-2</v>
      </c>
      <c r="AE573" s="17">
        <f t="shared" si="586"/>
        <v>1.6435705742886712E-2</v>
      </c>
      <c r="AF573" s="17">
        <f t="shared" si="587"/>
        <v>1.2980718392644624E-2</v>
      </c>
      <c r="AG573" s="17">
        <f t="shared" si="588"/>
        <v>6.834674564636726E-3</v>
      </c>
      <c r="AH573" s="17">
        <f t="shared" si="589"/>
        <v>1.1422524692931001E-2</v>
      </c>
      <c r="AI573" s="17">
        <f t="shared" si="590"/>
        <v>1.7626818940416133E-2</v>
      </c>
      <c r="AJ573" s="17">
        <f t="shared" si="591"/>
        <v>1.3600528530723919E-2</v>
      </c>
      <c r="AK573" s="17">
        <f t="shared" si="592"/>
        <v>6.9959447188704662E-3</v>
      </c>
      <c r="AL573" s="17">
        <f t="shared" si="593"/>
        <v>2.6315426415351957E-4</v>
      </c>
      <c r="AM573" s="17">
        <f t="shared" si="594"/>
        <v>3.2113661415808978E-3</v>
      </c>
      <c r="AN573" s="17">
        <f t="shared" si="595"/>
        <v>5.072595018632135E-3</v>
      </c>
      <c r="AO573" s="17">
        <f t="shared" si="596"/>
        <v>4.0062732009724265E-3</v>
      </c>
      <c r="AP573" s="17">
        <f t="shared" si="597"/>
        <v>2.1094035566773762E-3</v>
      </c>
      <c r="AQ573" s="17">
        <f t="shared" si="598"/>
        <v>8.3299050171674555E-4</v>
      </c>
      <c r="AR573" s="17">
        <f t="shared" si="599"/>
        <v>3.6085478455621114E-3</v>
      </c>
      <c r="AS573" s="17">
        <f t="shared" si="600"/>
        <v>5.5685779826693069E-3</v>
      </c>
      <c r="AT573" s="17">
        <f t="shared" si="601"/>
        <v>4.2966121104927512E-3</v>
      </c>
      <c r="AU573" s="17">
        <f t="shared" si="602"/>
        <v>2.210124462114319E-3</v>
      </c>
      <c r="AV573" s="17">
        <f t="shared" si="603"/>
        <v>8.5264564482804563E-4</v>
      </c>
      <c r="AW573" s="17">
        <f t="shared" si="604"/>
        <v>1.7818047634494857E-5</v>
      </c>
      <c r="AX573" s="17">
        <f t="shared" si="605"/>
        <v>8.2594363696233866E-4</v>
      </c>
      <c r="AY573" s="17">
        <f t="shared" si="606"/>
        <v>1.3046402664205598E-3</v>
      </c>
      <c r="AZ573" s="17">
        <f t="shared" si="607"/>
        <v>1.0303888477341226E-3</v>
      </c>
      <c r="BA573" s="17">
        <f t="shared" si="608"/>
        <v>5.4252563196226732E-4</v>
      </c>
      <c r="BB573" s="17">
        <f t="shared" si="609"/>
        <v>2.1424003810550249E-4</v>
      </c>
      <c r="BC573" s="17">
        <f t="shared" si="610"/>
        <v>6.7681659591175777E-5</v>
      </c>
      <c r="BD573" s="17">
        <f t="shared" si="611"/>
        <v>9.4999557918586347E-4</v>
      </c>
      <c r="BE573" s="17">
        <f t="shared" si="612"/>
        <v>1.4659981500296615E-3</v>
      </c>
      <c r="BF573" s="17">
        <f t="shared" si="613"/>
        <v>1.1311371457813472E-3</v>
      </c>
      <c r="BG573" s="17">
        <f t="shared" si="614"/>
        <v>5.8184304554567353E-4</v>
      </c>
      <c r="BH573" s="17">
        <f t="shared" si="615"/>
        <v>2.2446968361383783E-4</v>
      </c>
      <c r="BI573" s="17">
        <f t="shared" si="616"/>
        <v>6.9278667843410629E-5</v>
      </c>
      <c r="BJ573" s="18">
        <f t="shared" si="617"/>
        <v>0.37230541760509717</v>
      </c>
      <c r="BK573" s="18">
        <f t="shared" si="618"/>
        <v>0.23877163230934006</v>
      </c>
      <c r="BL573" s="18">
        <f t="shared" si="619"/>
        <v>0.35895470555551345</v>
      </c>
      <c r="BM573" s="18">
        <f t="shared" si="620"/>
        <v>0.6014094703135785</v>
      </c>
      <c r="BN573" s="18">
        <f t="shared" si="621"/>
        <v>0.39626101990833879</v>
      </c>
    </row>
    <row r="574" spans="1:66" x14ac:dyDescent="0.25">
      <c r="A574" t="s">
        <v>69</v>
      </c>
      <c r="B574" t="s">
        <v>79</v>
      </c>
      <c r="C574" t="s">
        <v>70</v>
      </c>
      <c r="D574" t="s">
        <v>497</v>
      </c>
      <c r="E574" s="14">
        <f>VLOOKUP(A574,home!$A$2:$E$405,3,FALSE)</f>
        <v>1.34666666666667</v>
      </c>
      <c r="F574" s="14">
        <f>VLOOKUP(B574,home!$B$2:$E$405,3,FALSE)</f>
        <v>1.01</v>
      </c>
      <c r="G574" s="14">
        <f>VLOOKUP(C574,away!$B$2:$E$405,4,FALSE)</f>
        <v>1.1499999999999999</v>
      </c>
      <c r="H574" s="14">
        <f>VLOOKUP(A574,away!$A$2:$E$405,3,FALSE)</f>
        <v>1.3688888888888899</v>
      </c>
      <c r="I574" s="14">
        <f>VLOOKUP(C574,away!$B$2:$E$405,3,FALSE)</f>
        <v>0.61</v>
      </c>
      <c r="J574" s="14">
        <f>VLOOKUP(B574,home!$B$2:$E$405,4,FALSE)</f>
        <v>0.86</v>
      </c>
      <c r="K574" s="16">
        <f t="shared" si="622"/>
        <v>1.5641533333333371</v>
      </c>
      <c r="L574" s="16">
        <f t="shared" si="623"/>
        <v>0.71811911111111171</v>
      </c>
      <c r="M574" s="17">
        <f t="shared" si="568"/>
        <v>0.10205203543630981</v>
      </c>
      <c r="N574" s="17">
        <f t="shared" si="569"/>
        <v>0.15962503140115586</v>
      </c>
      <c r="O574" s="17">
        <f t="shared" si="570"/>
        <v>7.3285516974602463E-2</v>
      </c>
      <c r="P574" s="17">
        <f t="shared" si="571"/>
        <v>0.11462978566088132</v>
      </c>
      <c r="Q574" s="17">
        <f t="shared" si="572"/>
        <v>0.12483901247477827</v>
      </c>
      <c r="R574" s="17">
        <f t="shared" si="573"/>
        <v>2.6313865153559907E-2</v>
      </c>
      <c r="S574" s="17">
        <f t="shared" si="574"/>
        <v>3.2189430873380755E-2</v>
      </c>
      <c r="T574" s="17">
        <f t="shared" si="575"/>
        <v>8.9649280670376752E-2</v>
      </c>
      <c r="U574" s="17">
        <f t="shared" si="576"/>
        <v>4.1158919892824677E-2</v>
      </c>
      <c r="V574" s="17">
        <f t="shared" si="577"/>
        <v>4.0174140855211296E-3</v>
      </c>
      <c r="W574" s="17">
        <f t="shared" si="578"/>
        <v>6.5089119164155496E-2</v>
      </c>
      <c r="X574" s="17">
        <f t="shared" si="579"/>
        <v>4.6741740397168566E-2</v>
      </c>
      <c r="Y574" s="17">
        <f t="shared" si="580"/>
        <v>1.6783068532900514E-2</v>
      </c>
      <c r="Z574" s="17">
        <f t="shared" si="581"/>
        <v>6.2988298179907001E-3</v>
      </c>
      <c r="AA574" s="17">
        <f t="shared" si="582"/>
        <v>9.8523356559095717E-3</v>
      </c>
      <c r="AB574" s="17">
        <f t="shared" si="583"/>
        <v>7.7052818286549238E-3</v>
      </c>
      <c r="AC574" s="17">
        <f t="shared" si="584"/>
        <v>2.8203462182639307E-4</v>
      </c>
      <c r="AD574" s="17">
        <f t="shared" si="585"/>
        <v>2.5452340676086167E-2</v>
      </c>
      <c r="AE574" s="17">
        <f t="shared" si="586"/>
        <v>1.8277812262008187E-2</v>
      </c>
      <c r="AF574" s="17">
        <f t="shared" si="587"/>
        <v>6.562823147324549E-3</v>
      </c>
      <c r="AG574" s="17">
        <f t="shared" si="588"/>
        <v>1.5709629083120449E-3</v>
      </c>
      <c r="AH574" s="17">
        <f t="shared" si="589"/>
        <v>1.1308275174839117E-3</v>
      </c>
      <c r="AI574" s="17">
        <f t="shared" si="590"/>
        <v>1.768787630897523E-3</v>
      </c>
      <c r="AJ574" s="17">
        <f t="shared" si="591"/>
        <v>1.3833275344135687E-3</v>
      </c>
      <c r="AK574" s="17">
        <f t="shared" si="592"/>
        <v>7.2124545801492332E-4</v>
      </c>
      <c r="AL574" s="17">
        <f t="shared" si="593"/>
        <v>1.267179752395389E-5</v>
      </c>
      <c r="AM574" s="17">
        <f t="shared" si="594"/>
        <v>7.9622727019271634E-3</v>
      </c>
      <c r="AN574" s="17">
        <f t="shared" si="595"/>
        <v>5.7178601951322029E-3</v>
      </c>
      <c r="AO574" s="17">
        <f t="shared" si="596"/>
        <v>2.0530523403929726E-3</v>
      </c>
      <c r="AP574" s="17">
        <f t="shared" si="597"/>
        <v>4.9144537391586308E-4</v>
      </c>
      <c r="AQ574" s="17">
        <f t="shared" si="598"/>
        <v>8.8229078769031877E-5</v>
      </c>
      <c r="AR574" s="17">
        <f t="shared" si="599"/>
        <v>1.6241377033510639E-4</v>
      </c>
      <c r="AS574" s="17">
        <f t="shared" si="600"/>
        <v>2.5404004024889176E-4</v>
      </c>
      <c r="AT574" s="17">
        <f t="shared" si="601"/>
        <v>1.9867878787771959E-4</v>
      </c>
      <c r="AU574" s="17">
        <f t="shared" si="602"/>
        <v>1.035880294405207E-4</v>
      </c>
      <c r="AV574" s="17">
        <f t="shared" si="603"/>
        <v>4.0506890385705603E-5</v>
      </c>
      <c r="AW574" s="17">
        <f t="shared" si="604"/>
        <v>3.9537711975907235E-7</v>
      </c>
      <c r="AX574" s="17">
        <f t="shared" si="605"/>
        <v>2.075702564604738E-3</v>
      </c>
      <c r="AY574" s="17">
        <f t="shared" si="606"/>
        <v>1.4906016806250091E-3</v>
      </c>
      <c r="AZ574" s="17">
        <f t="shared" si="607"/>
        <v>5.3521477695558039E-4</v>
      </c>
      <c r="BA574" s="17">
        <f t="shared" si="608"/>
        <v>1.2811598662695777E-4</v>
      </c>
      <c r="BB574" s="17">
        <f t="shared" si="609"/>
        <v>2.3000634608918499E-5</v>
      </c>
      <c r="BC574" s="17">
        <f t="shared" si="610"/>
        <v>3.3034390560696056E-6</v>
      </c>
      <c r="BD574" s="17">
        <f t="shared" si="611"/>
        <v>1.9438738730875133E-5</v>
      </c>
      <c r="BE574" s="17">
        <f t="shared" si="612"/>
        <v>3.0405167981694186E-5</v>
      </c>
      <c r="BF574" s="17">
        <f t="shared" si="613"/>
        <v>2.3779172424563509E-5</v>
      </c>
      <c r="BG574" s="17">
        <f t="shared" si="614"/>
        <v>1.2398090603929728E-5</v>
      </c>
      <c r="BH574" s="17">
        <f t="shared" si="615"/>
        <v>4.8481286862763558E-6</v>
      </c>
      <c r="BI574" s="17">
        <f t="shared" si="616"/>
        <v>1.5166433290136249E-6</v>
      </c>
      <c r="BJ574" s="18">
        <f t="shared" si="617"/>
        <v>0.57515999040688115</v>
      </c>
      <c r="BK574" s="18">
        <f t="shared" si="618"/>
        <v>0.25467397415606841</v>
      </c>
      <c r="BL574" s="18">
        <f t="shared" si="619"/>
        <v>0.16417172110640577</v>
      </c>
      <c r="BM574" s="18">
        <f t="shared" si="620"/>
        <v>0.39806906208255299</v>
      </c>
      <c r="BN574" s="18">
        <f t="shared" si="621"/>
        <v>0.60074524710128763</v>
      </c>
    </row>
    <row r="575" spans="1:66" x14ac:dyDescent="0.25">
      <c r="A575" t="s">
        <v>69</v>
      </c>
      <c r="B575" t="s">
        <v>71</v>
      </c>
      <c r="C575" t="s">
        <v>261</v>
      </c>
      <c r="D575" t="s">
        <v>497</v>
      </c>
      <c r="E575" s="14">
        <f>VLOOKUP(A575,home!$A$2:$E$405,3,FALSE)</f>
        <v>1.34666666666667</v>
      </c>
      <c r="F575" s="14">
        <f>VLOOKUP(B575,home!$B$2:$E$405,3,FALSE)</f>
        <v>0.47</v>
      </c>
      <c r="G575" s="14">
        <f>VLOOKUP(C575,away!$B$2:$E$405,4,FALSE)</f>
        <v>0.81</v>
      </c>
      <c r="H575" s="14">
        <f>VLOOKUP(A575,away!$A$2:$E$405,3,FALSE)</f>
        <v>1.3688888888888899</v>
      </c>
      <c r="I575" s="14">
        <f>VLOOKUP(C575,away!$B$2:$E$405,3,FALSE)</f>
        <v>1.62</v>
      </c>
      <c r="J575" s="14">
        <f>VLOOKUP(B575,home!$B$2:$E$405,4,FALSE)</f>
        <v>2.06</v>
      </c>
      <c r="K575" s="16">
        <f t="shared" si="622"/>
        <v>0.51267600000000135</v>
      </c>
      <c r="L575" s="16">
        <f t="shared" si="623"/>
        <v>4.5682560000000034</v>
      </c>
      <c r="M575" s="17">
        <f t="shared" si="568"/>
        <v>6.2141147612817761E-3</v>
      </c>
      <c r="N575" s="17">
        <f t="shared" si="569"/>
        <v>3.1858274993549042E-3</v>
      </c>
      <c r="O575" s="17">
        <f t="shared" si="570"/>
        <v>2.838766704291406E-2</v>
      </c>
      <c r="P575" s="17">
        <f t="shared" si="571"/>
        <v>1.4553675588893047E-2</v>
      </c>
      <c r="Q575" s="17">
        <f t="shared" si="572"/>
        <v>8.1664864952963939E-4</v>
      </c>
      <c r="R575" s="17">
        <f t="shared" si="573"/>
        <v>6.4841065147397264E-2</v>
      </c>
      <c r="S575" s="17">
        <f t="shared" si="574"/>
        <v>8.5213051771452861E-3</v>
      </c>
      <c r="T575" s="17">
        <f t="shared" si="575"/>
        <v>3.7306600931056749E-3</v>
      </c>
      <c r="U575" s="17">
        <f t="shared" si="576"/>
        <v>3.3242457915507131E-2</v>
      </c>
      <c r="V575" s="17">
        <f t="shared" si="577"/>
        <v>2.2174663095634161E-3</v>
      </c>
      <c r="W575" s="17">
        <f t="shared" si="578"/>
        <v>1.3955872101541956E-4</v>
      </c>
      <c r="X575" s="17">
        <f t="shared" si="579"/>
        <v>6.37539964631017E-4</v>
      </c>
      <c r="Y575" s="17">
        <f t="shared" si="580"/>
        <v>1.4562228843327167E-3</v>
      </c>
      <c r="Z575" s="17">
        <f t="shared" si="581"/>
        <v>9.8736861635329604E-2</v>
      </c>
      <c r="AA575" s="17">
        <f t="shared" si="582"/>
        <v>5.0620019275754373E-2</v>
      </c>
      <c r="AB575" s="17">
        <f t="shared" si="583"/>
        <v>1.2975834501108355E-2</v>
      </c>
      <c r="AC575" s="17">
        <f t="shared" si="584"/>
        <v>3.2458651129767946E-4</v>
      </c>
      <c r="AD575" s="17">
        <f t="shared" si="585"/>
        <v>1.7887101713825351E-5</v>
      </c>
      <c r="AE575" s="17">
        <f t="shared" si="586"/>
        <v>8.1712859726792991E-5</v>
      </c>
      <c r="AF575" s="17">
        <f t="shared" si="587"/>
        <v>1.8664263086204039E-4</v>
      </c>
      <c r="AG575" s="17">
        <f t="shared" si="588"/>
        <v>2.8421043943043412E-4</v>
      </c>
      <c r="AH575" s="17">
        <f t="shared" si="589"/>
        <v>0.11276381514669112</v>
      </c>
      <c r="AI575" s="17">
        <f t="shared" si="590"/>
        <v>5.7811301694145174E-2</v>
      </c>
      <c r="AJ575" s="17">
        <f t="shared" si="591"/>
        <v>1.481923345367382E-2</v>
      </c>
      <c r="AK575" s="17">
        <f t="shared" si="592"/>
        <v>2.5324884433652346E-3</v>
      </c>
      <c r="AL575" s="17">
        <f t="shared" si="593"/>
        <v>3.0407721565686679E-5</v>
      </c>
      <c r="AM575" s="17">
        <f t="shared" si="594"/>
        <v>1.8340575516474305E-6</v>
      </c>
      <c r="AN575" s="17">
        <f t="shared" si="595"/>
        <v>8.3784444146586906E-6</v>
      </c>
      <c r="AO575" s="17">
        <f t="shared" si="596"/>
        <v>1.913743948396554E-5</v>
      </c>
      <c r="AP575" s="17">
        <f t="shared" si="597"/>
        <v>2.9141574249087532E-5</v>
      </c>
      <c r="AQ575" s="17">
        <f t="shared" si="598"/>
        <v>3.3281542853209916E-5</v>
      </c>
      <c r="AR575" s="17">
        <f t="shared" si="599"/>
        <v>0.10302679502535256</v>
      </c>
      <c r="AS575" s="17">
        <f t="shared" si="600"/>
        <v>5.2819365166417796E-2</v>
      </c>
      <c r="AT575" s="17">
        <f t="shared" si="601"/>
        <v>1.3539610428029236E-2</v>
      </c>
      <c r="AU575" s="17">
        <f t="shared" si="602"/>
        <v>2.3138111052667795E-3</v>
      </c>
      <c r="AV575" s="17">
        <f t="shared" si="603"/>
        <v>2.9655885555093851E-4</v>
      </c>
      <c r="AW575" s="17">
        <f t="shared" si="604"/>
        <v>1.978220962656689E-6</v>
      </c>
      <c r="AX575" s="17">
        <f t="shared" si="605"/>
        <v>1.5671288155806678E-7</v>
      </c>
      <c r="AY575" s="17">
        <f t="shared" si="606"/>
        <v>7.159045614549284E-7</v>
      </c>
      <c r="AZ575" s="17">
        <f t="shared" si="607"/>
        <v>1.6352176541469241E-6</v>
      </c>
      <c r="BA575" s="17">
        <f t="shared" si="608"/>
        <v>2.49003095328754E-6</v>
      </c>
      <c r="BB575" s="17">
        <f t="shared" si="609"/>
        <v>2.8437747106353824E-6</v>
      </c>
      <c r="BC575" s="17">
        <f t="shared" si="610"/>
        <v>2.5982181769016711E-6</v>
      </c>
      <c r="BD575" s="17">
        <f t="shared" si="611"/>
        <v>7.844212908922292E-2</v>
      </c>
      <c r="BE575" s="17">
        <f t="shared" si="612"/>
        <v>4.0215396972946557E-2</v>
      </c>
      <c r="BF575" s="17">
        <f t="shared" si="613"/>
        <v>1.0308734429251199E-2</v>
      </c>
      <c r="BG575" s="17">
        <f t="shared" si="614"/>
        <v>1.7616802440836013E-3</v>
      </c>
      <c r="BH575" s="17">
        <f t="shared" si="615"/>
        <v>2.2579279520395159E-4</v>
      </c>
      <c r="BI575" s="17">
        <f t="shared" si="616"/>
        <v>2.3151709414796285E-5</v>
      </c>
      <c r="BJ575" s="18">
        <f t="shared" si="617"/>
        <v>1.0639123761193017E-2</v>
      </c>
      <c r="BK575" s="18">
        <f t="shared" si="618"/>
        <v>3.1862271974308347E-2</v>
      </c>
      <c r="BL575" s="18">
        <f t="shared" si="619"/>
        <v>0.6809669084412967</v>
      </c>
      <c r="BM575" s="18">
        <f t="shared" si="620"/>
        <v>0.70420742943915837</v>
      </c>
      <c r="BN575" s="18">
        <f t="shared" si="621"/>
        <v>0.11799899868937069</v>
      </c>
    </row>
    <row r="576" spans="1:66" x14ac:dyDescent="0.25">
      <c r="A576" t="s">
        <v>69</v>
      </c>
      <c r="B576" t="s">
        <v>324</v>
      </c>
      <c r="C576" t="s">
        <v>72</v>
      </c>
      <c r="D576" t="s">
        <v>497</v>
      </c>
      <c r="E576" s="14">
        <f>VLOOKUP(A576,home!$A$2:$E$405,3,FALSE)</f>
        <v>1.34666666666667</v>
      </c>
      <c r="F576" s="14">
        <f>VLOOKUP(B576,home!$B$2:$E$405,3,FALSE)</f>
        <v>0.81</v>
      </c>
      <c r="G576" s="14">
        <f>VLOOKUP(C576,away!$B$2:$E$405,4,FALSE)</f>
        <v>1.49</v>
      </c>
      <c r="H576" s="14">
        <f>VLOOKUP(A576,away!$A$2:$E$405,3,FALSE)</f>
        <v>1.3688888888888899</v>
      </c>
      <c r="I576" s="14">
        <f>VLOOKUP(C576,away!$B$2:$E$405,3,FALSE)</f>
        <v>1.49</v>
      </c>
      <c r="J576" s="14">
        <f>VLOOKUP(B576,home!$B$2:$E$405,4,FALSE)</f>
        <v>0.73</v>
      </c>
      <c r="K576" s="16">
        <f t="shared" si="622"/>
        <v>1.6252920000000042</v>
      </c>
      <c r="L576" s="16">
        <f t="shared" si="623"/>
        <v>1.4889404444444456</v>
      </c>
      <c r="M576" s="17">
        <f t="shared" si="568"/>
        <v>4.4412583193152853E-2</v>
      </c>
      <c r="N576" s="17">
        <f t="shared" si="569"/>
        <v>7.2183416163165981E-2</v>
      </c>
      <c r="O576" s="17">
        <f t="shared" si="570"/>
        <v>6.6127691358538923E-2</v>
      </c>
      <c r="P576" s="17">
        <f t="shared" si="571"/>
        <v>0.10747680774350273</v>
      </c>
      <c r="Q576" s="17">
        <f t="shared" si="572"/>
        <v>5.8659564411332334E-2</v>
      </c>
      <c r="R576" s="17">
        <f t="shared" si="573"/>
        <v>4.9230097080734052E-2</v>
      </c>
      <c r="S576" s="17">
        <f t="shared" si="574"/>
        <v>6.5022474331749333E-2</v>
      </c>
      <c r="T576" s="17">
        <f t="shared" si="575"/>
        <v>8.7340597905526757E-2</v>
      </c>
      <c r="U576" s="17">
        <f t="shared" si="576"/>
        <v>8.0013282944540617E-2</v>
      </c>
      <c r="V576" s="17">
        <f t="shared" si="577"/>
        <v>1.748355350946695E-2</v>
      </c>
      <c r="W576" s="17">
        <f t="shared" si="578"/>
        <v>3.1779640253741137E-2</v>
      </c>
      <c r="X576" s="17">
        <f t="shared" si="579"/>
        <v>4.7317991683689928E-2</v>
      </c>
      <c r="Y576" s="17">
        <f t="shared" si="580"/>
        <v>3.5226835783865935E-2</v>
      </c>
      <c r="Z576" s="17">
        <f t="shared" si="581"/>
        <v>2.4433560875810452E-2</v>
      </c>
      <c r="AA576" s="17">
        <f t="shared" si="582"/>
        <v>3.9711671022967826E-2</v>
      </c>
      <c r="AB576" s="17">
        <f t="shared" si="583"/>
        <v>3.22715306101308E-2</v>
      </c>
      <c r="AC576" s="17">
        <f t="shared" si="584"/>
        <v>2.6443470297567613E-3</v>
      </c>
      <c r="AD576" s="17">
        <f t="shared" si="585"/>
        <v>1.2912798766820893E-2</v>
      </c>
      <c r="AE576" s="17">
        <f t="shared" si="586"/>
        <v>1.922638833489199E-2</v>
      </c>
      <c r="AF576" s="17">
        <f t="shared" si="587"/>
        <v>1.4313473596207795E-2</v>
      </c>
      <c r="AG576" s="17">
        <f t="shared" si="588"/>
        <v>7.1039699126271569E-3</v>
      </c>
      <c r="AH576" s="17">
        <f t="shared" si="589"/>
        <v>9.0950292474474056E-3</v>
      </c>
      <c r="AI576" s="17">
        <f t="shared" si="590"/>
        <v>1.4782078275642327E-2</v>
      </c>
      <c r="AJ576" s="17">
        <f t="shared" si="591"/>
        <v>1.2012596782387667E-2</v>
      </c>
      <c r="AK576" s="17">
        <f t="shared" si="592"/>
        <v>6.5079924832134898E-3</v>
      </c>
      <c r="AL576" s="17">
        <f t="shared" si="593"/>
        <v>2.5596887808866425E-4</v>
      </c>
      <c r="AM576" s="17">
        <f t="shared" si="594"/>
        <v>4.1974137066647828E-3</v>
      </c>
      <c r="AN576" s="17">
        <f t="shared" si="595"/>
        <v>6.2496990299186692E-3</v>
      </c>
      <c r="AO576" s="17">
        <f t="shared" si="596"/>
        <v>4.6527148256255632E-3</v>
      </c>
      <c r="AP576" s="17">
        <f t="shared" si="597"/>
        <v>2.309205093446729E-3</v>
      </c>
      <c r="AQ576" s="17">
        <f t="shared" si="598"/>
        <v>8.5956721453748727E-4</v>
      </c>
      <c r="AR576" s="17">
        <f t="shared" si="599"/>
        <v>2.7083913779859165E-3</v>
      </c>
      <c r="AS576" s="17">
        <f t="shared" si="600"/>
        <v>4.4019268395094971E-3</v>
      </c>
      <c r="AT576" s="17">
        <f t="shared" si="601"/>
        <v>3.5772082384200447E-3</v>
      </c>
      <c r="AU576" s="17">
        <f t="shared" si="602"/>
        <v>1.9380026440794023E-3</v>
      </c>
      <c r="AV576" s="17">
        <f t="shared" si="603"/>
        <v>7.8745504835027696E-4</v>
      </c>
      <c r="AW576" s="17">
        <f t="shared" si="604"/>
        <v>1.7206533674758215E-5</v>
      </c>
      <c r="AX576" s="17">
        <f t="shared" si="605"/>
        <v>1.1370038196887729E-3</v>
      </c>
      <c r="AY576" s="17">
        <f t="shared" si="606"/>
        <v>1.692930972622434E-3</v>
      </c>
      <c r="AZ576" s="17">
        <f t="shared" si="607"/>
        <v>1.2603366973951075E-3</v>
      </c>
      <c r="BA576" s="17">
        <f t="shared" si="608"/>
        <v>6.2552209412303867E-4</v>
      </c>
      <c r="BB576" s="17">
        <f t="shared" si="609"/>
        <v>2.3284128620834434E-4</v>
      </c>
      <c r="BC576" s="17">
        <f t="shared" si="610"/>
        <v>6.9337361634413757E-5</v>
      </c>
      <c r="BD576" s="17">
        <f t="shared" si="611"/>
        <v>6.7210557701130927E-4</v>
      </c>
      <c r="BE576" s="17">
        <f t="shared" si="612"/>
        <v>1.0923678174718677E-3</v>
      </c>
      <c r="BF576" s="17">
        <f t="shared" si="613"/>
        <v>8.8770833739724574E-4</v>
      </c>
      <c r="BG576" s="17">
        <f t="shared" si="614"/>
        <v>4.8092841970168274E-4</v>
      </c>
      <c r="BH576" s="17">
        <f t="shared" si="615"/>
        <v>1.9541227827844733E-4</v>
      </c>
      <c r="BI576" s="17">
        <f t="shared" si="616"/>
        <v>6.3520402517546992E-5</v>
      </c>
      <c r="BJ576" s="18">
        <f t="shared" si="617"/>
        <v>0.4093512489137352</v>
      </c>
      <c r="BK576" s="18">
        <f t="shared" si="618"/>
        <v>0.23898866565833971</v>
      </c>
      <c r="BL576" s="18">
        <f t="shared" si="619"/>
        <v>0.32655699678632638</v>
      </c>
      <c r="BM576" s="18">
        <f t="shared" si="620"/>
        <v>0.59956458784483746</v>
      </c>
      <c r="BN576" s="18">
        <f t="shared" si="621"/>
        <v>0.3980901599504269</v>
      </c>
    </row>
    <row r="577" spans="1:66" x14ac:dyDescent="0.25">
      <c r="A577" t="s">
        <v>69</v>
      </c>
      <c r="B577" t="s">
        <v>381</v>
      </c>
      <c r="C577" t="s">
        <v>76</v>
      </c>
      <c r="D577" t="s">
        <v>497</v>
      </c>
      <c r="E577" s="14">
        <f>VLOOKUP(A577,home!$A$2:$E$405,3,FALSE)</f>
        <v>1.34666666666667</v>
      </c>
      <c r="F577" s="14">
        <f>VLOOKUP(B577,home!$B$2:$E$405,3,FALSE)</f>
        <v>1.19</v>
      </c>
      <c r="G577" s="14">
        <f>VLOOKUP(C577,away!$B$2:$E$405,4,FALSE)</f>
        <v>1.04</v>
      </c>
      <c r="H577" s="14">
        <f>VLOOKUP(A577,away!$A$2:$E$405,3,FALSE)</f>
        <v>1.3688888888888899</v>
      </c>
      <c r="I577" s="14">
        <f>VLOOKUP(C577,away!$B$2:$E$405,3,FALSE)</f>
        <v>0.74</v>
      </c>
      <c r="J577" s="14">
        <f>VLOOKUP(B577,home!$B$2:$E$405,4,FALSE)</f>
        <v>1.1000000000000001</v>
      </c>
      <c r="K577" s="16">
        <f t="shared" si="622"/>
        <v>1.6666346666666707</v>
      </c>
      <c r="L577" s="16">
        <f t="shared" si="623"/>
        <v>1.1142755555555566</v>
      </c>
      <c r="M577" s="17">
        <f t="shared" si="568"/>
        <v>6.1982064241105028E-2</v>
      </c>
      <c r="N577" s="17">
        <f t="shared" si="569"/>
        <v>0.10330145697578624</v>
      </c>
      <c r="O577" s="17">
        <f t="shared" si="570"/>
        <v>6.9065099066737495E-2</v>
      </c>
      <c r="P577" s="17">
        <f t="shared" si="571"/>
        <v>0.11510628836139265</v>
      </c>
      <c r="Q577" s="17">
        <f t="shared" si="572"/>
        <v>8.6082894656510492E-2</v>
      </c>
      <c r="R577" s="17">
        <f t="shared" si="573"/>
        <v>3.8478775816044253E-2</v>
      </c>
      <c r="S577" s="17">
        <f t="shared" si="574"/>
        <v>5.3440692007274894E-2</v>
      </c>
      <c r="T577" s="17">
        <f t="shared" si="575"/>
        <v>9.5920065267213667E-2</v>
      </c>
      <c r="U577" s="17">
        <f t="shared" si="576"/>
        <v>6.4130061705914468E-2</v>
      </c>
      <c r="V577" s="17">
        <f t="shared" si="577"/>
        <v>1.1027132122346229E-2</v>
      </c>
      <c r="W577" s="17">
        <f t="shared" si="578"/>
        <v>4.7822912147185155E-2</v>
      </c>
      <c r="X577" s="17">
        <f t="shared" si="579"/>
        <v>5.3287902001089307E-2</v>
      </c>
      <c r="Y577" s="17">
        <f t="shared" si="580"/>
        <v>2.968870330332693E-2</v>
      </c>
      <c r="Z577" s="17">
        <f t="shared" si="581"/>
        <v>1.4291986433173467E-2</v>
      </c>
      <c r="AA577" s="17">
        <f t="shared" si="582"/>
        <v>2.3819520045056643E-2</v>
      </c>
      <c r="AB577" s="17">
        <f t="shared" si="583"/>
        <v>1.9849218925226533E-2</v>
      </c>
      <c r="AC577" s="17">
        <f t="shared" si="584"/>
        <v>1.2798987350361971E-3</v>
      </c>
      <c r="AD577" s="17">
        <f t="shared" si="585"/>
        <v>1.992583081136336E-2</v>
      </c>
      <c r="AE577" s="17">
        <f t="shared" si="586"/>
        <v>2.2202866197237933E-2</v>
      </c>
      <c r="AF577" s="17">
        <f t="shared" si="587"/>
        <v>1.2370055533426497E-2</v>
      </c>
      <c r="AG577" s="17">
        <f t="shared" si="588"/>
        <v>4.5945501672539635E-3</v>
      </c>
      <c r="AH577" s="17">
        <f t="shared" si="589"/>
        <v>3.981302780704213E-3</v>
      </c>
      <c r="AI577" s="17">
        <f t="shared" si="590"/>
        <v>6.6353772328180552E-3</v>
      </c>
      <c r="AJ577" s="17">
        <f t="shared" si="591"/>
        <v>5.5293748613126689E-3</v>
      </c>
      <c r="AK577" s="17">
        <f t="shared" si="592"/>
        <v>3.0718159429529686E-3</v>
      </c>
      <c r="AL577" s="17">
        <f t="shared" si="593"/>
        <v>9.5075499451182269E-5</v>
      </c>
      <c r="AM577" s="17">
        <f t="shared" si="594"/>
        <v>6.6418160784706077E-3</v>
      </c>
      <c r="AN577" s="17">
        <f t="shared" si="595"/>
        <v>7.4008133007356647E-3</v>
      </c>
      <c r="AO577" s="17">
        <f t="shared" si="596"/>
        <v>4.1232726761200938E-3</v>
      </c>
      <c r="AP577" s="17">
        <f t="shared" si="597"/>
        <v>1.5314873172969205E-3</v>
      </c>
      <c r="AQ577" s="17">
        <f t="shared" si="598"/>
        <v>4.2662472032682901E-4</v>
      </c>
      <c r="AR577" s="17">
        <f t="shared" si="599"/>
        <v>8.8725367356081374E-4</v>
      </c>
      <c r="AS577" s="17">
        <f t="shared" si="600"/>
        <v>1.478727730483806E-3</v>
      </c>
      <c r="AT577" s="17">
        <f t="shared" si="601"/>
        <v>1.2322494490928204E-3</v>
      </c>
      <c r="AU577" s="17">
        <f t="shared" si="602"/>
        <v>6.8456988327966696E-4</v>
      </c>
      <c r="AV577" s="17">
        <f t="shared" si="603"/>
        <v>2.852319748074625E-4</v>
      </c>
      <c r="AW577" s="17">
        <f t="shared" si="604"/>
        <v>4.904549579483005E-6</v>
      </c>
      <c r="AX577" s="17">
        <f t="shared" si="605"/>
        <v>1.8449134876671999E-3</v>
      </c>
      <c r="AY577" s="17">
        <f t="shared" si="606"/>
        <v>2.0557420014223086E-3</v>
      </c>
      <c r="AZ577" s="17">
        <f t="shared" si="607"/>
        <v>1.1453315303568677E-3</v>
      </c>
      <c r="BA577" s="17">
        <f t="shared" si="608"/>
        <v>4.254049757612313E-4</v>
      </c>
      <c r="BB577" s="17">
        <f t="shared" si="609"/>
        <v>1.1850459142561108E-4</v>
      </c>
      <c r="BC577" s="17">
        <f t="shared" si="610"/>
        <v>2.6409353889331407E-5</v>
      </c>
      <c r="BD577" s="17">
        <f t="shared" si="611"/>
        <v>1.6477418000428057E-4</v>
      </c>
      <c r="BE577" s="17">
        <f t="shared" si="612"/>
        <v>2.7461836056670818E-4</v>
      </c>
      <c r="BF577" s="17">
        <f t="shared" si="613"/>
        <v>2.2884423991182166E-4</v>
      </c>
      <c r="BG577" s="17">
        <f t="shared" si="614"/>
        <v>1.2713324783467547E-4</v>
      </c>
      <c r="BH577" s="17">
        <f t="shared" si="615"/>
        <v>5.2971169531798923E-5</v>
      </c>
      <c r="BI577" s="17">
        <f t="shared" si="616"/>
        <v>1.7656717495114674E-5</v>
      </c>
      <c r="BJ577" s="18">
        <f t="shared" si="617"/>
        <v>0.50093755709386611</v>
      </c>
      <c r="BK577" s="18">
        <f t="shared" si="618"/>
        <v>0.24498689296802847</v>
      </c>
      <c r="BL577" s="18">
        <f t="shared" si="619"/>
        <v>0.23999457700333626</v>
      </c>
      <c r="BM577" s="18">
        <f t="shared" si="620"/>
        <v>0.5241435969289856</v>
      </c>
      <c r="BN577" s="18">
        <f t="shared" si="621"/>
        <v>0.47401657911757616</v>
      </c>
    </row>
    <row r="578" spans="1:66" x14ac:dyDescent="0.25">
      <c r="A578" t="s">
        <v>80</v>
      </c>
      <c r="B578" t="s">
        <v>359</v>
      </c>
      <c r="C578" t="s">
        <v>97</v>
      </c>
      <c r="D578" t="s">
        <v>497</v>
      </c>
      <c r="E578" s="14">
        <f>VLOOKUP(A578,home!$A$2:$E$405,3,FALSE)</f>
        <v>1.18844984802432</v>
      </c>
      <c r="F578" s="14">
        <f>VLOOKUP(B578,home!$B$2:$E$405,3,FALSE)</f>
        <v>1.74</v>
      </c>
      <c r="G578" s="14">
        <f>VLOOKUP(C578,away!$B$2:$E$405,4,FALSE)</f>
        <v>1.1399999999999999</v>
      </c>
      <c r="H578" s="14">
        <f>VLOOKUP(A578,away!$A$2:$E$405,3,FALSE)</f>
        <v>1.02431610942249</v>
      </c>
      <c r="I578" s="14">
        <f>VLOOKUP(C578,away!$B$2:$E$405,3,FALSE)</f>
        <v>0.78</v>
      </c>
      <c r="J578" s="14">
        <f>VLOOKUP(B578,home!$B$2:$E$405,4,FALSE)</f>
        <v>1.05</v>
      </c>
      <c r="K578" s="16">
        <f t="shared" si="622"/>
        <v>2.3574091185410406</v>
      </c>
      <c r="L578" s="16">
        <f t="shared" si="623"/>
        <v>0.83891489361701943</v>
      </c>
      <c r="M578" s="17">
        <f t="shared" si="568"/>
        <v>4.0912321089896869E-2</v>
      </c>
      <c r="N578" s="17">
        <f t="shared" si="569"/>
        <v>9.6447078798001809E-2</v>
      </c>
      <c r="O578" s="17">
        <f t="shared" si="570"/>
        <v>3.4321955494756168E-2</v>
      </c>
      <c r="P578" s="17">
        <f t="shared" si="571"/>
        <v>8.0910890849497971E-2</v>
      </c>
      <c r="Q578" s="17">
        <f t="shared" si="572"/>
        <v>0.11368261150752788</v>
      </c>
      <c r="R578" s="17">
        <f t="shared" si="573"/>
        <v>1.4396599821305723E-2</v>
      </c>
      <c r="S578" s="17">
        <f t="shared" si="574"/>
        <v>4.000367177698471E-2</v>
      </c>
      <c r="T578" s="17">
        <f t="shared" si="575"/>
        <v>9.5370035938942693E-2</v>
      </c>
      <c r="U578" s="17">
        <f t="shared" si="576"/>
        <v>3.3938675694732426E-2</v>
      </c>
      <c r="V578" s="17">
        <f t="shared" si="577"/>
        <v>8.7904318158680602E-3</v>
      </c>
      <c r="W578" s="17">
        <f t="shared" si="578"/>
        <v>8.9332141662468292E-2</v>
      </c>
      <c r="X578" s="17">
        <f t="shared" si="579"/>
        <v>7.4942064119350088E-2</v>
      </c>
      <c r="Y578" s="17">
        <f t="shared" si="580"/>
        <v>3.1435006874062213E-2</v>
      </c>
      <c r="Z578" s="17">
        <f t="shared" si="581"/>
        <v>4.0258406691791645E-3</v>
      </c>
      <c r="AA578" s="17">
        <f t="shared" si="582"/>
        <v>9.4905535033163266E-3</v>
      </c>
      <c r="AB578" s="17">
        <f t="shared" si="583"/>
        <v>1.1186558684359766E-2</v>
      </c>
      <c r="AC578" s="17">
        <f t="shared" si="584"/>
        <v>1.086533424140798E-3</v>
      </c>
      <c r="AD578" s="17">
        <f t="shared" si="585"/>
        <v>5.2648101333475694E-2</v>
      </c>
      <c r="AE578" s="17">
        <f t="shared" si="586"/>
        <v>4.416727632931082E-2</v>
      </c>
      <c r="AF578" s="17">
        <f t="shared" si="587"/>
        <v>1.8526292961578643E-2</v>
      </c>
      <c r="AG578" s="17">
        <f t="shared" si="588"/>
        <v>5.1806610296601611E-3</v>
      </c>
      <c r="AH578" s="17">
        <f t="shared" si="589"/>
        <v>8.4433442417587712E-4</v>
      </c>
      <c r="AI578" s="17">
        <f t="shared" si="590"/>
        <v>1.9904416706503117E-3</v>
      </c>
      <c r="AJ578" s="17">
        <f t="shared" si="591"/>
        <v>2.3461426721575543E-3</v>
      </c>
      <c r="AK578" s="17">
        <f t="shared" si="592"/>
        <v>1.8436060429141538E-3</v>
      </c>
      <c r="AL578" s="17">
        <f t="shared" si="593"/>
        <v>8.5951991911499746E-5</v>
      </c>
      <c r="AM578" s="17">
        <f t="shared" si="594"/>
        <v>2.4822622831481664E-2</v>
      </c>
      <c r="AN578" s="17">
        <f t="shared" si="595"/>
        <v>2.0824067991967836E-2</v>
      </c>
      <c r="AO578" s="17">
        <f t="shared" si="596"/>
        <v>8.7348103920776368E-3</v>
      </c>
      <c r="AP578" s="17">
        <f t="shared" si="597"/>
        <v>2.4425875102782159E-3</v>
      </c>
      <c r="AQ578" s="17">
        <f t="shared" si="598"/>
        <v>5.1228076033382741E-4</v>
      </c>
      <c r="AR578" s="17">
        <f t="shared" si="599"/>
        <v>1.4166494472693869E-4</v>
      </c>
      <c r="AS578" s="17">
        <f t="shared" si="600"/>
        <v>3.339622324768978E-4</v>
      </c>
      <c r="AT578" s="17">
        <f t="shared" si="601"/>
        <v>3.9364280604468091E-4</v>
      </c>
      <c r="AU578" s="17">
        <f t="shared" si="602"/>
        <v>3.093257134726044E-4</v>
      </c>
      <c r="AV578" s="17">
        <f t="shared" si="603"/>
        <v>1.8230181438488272E-4</v>
      </c>
      <c r="AW578" s="17">
        <f t="shared" si="604"/>
        <v>4.7217860934628896E-6</v>
      </c>
      <c r="AX578" s="17">
        <f t="shared" si="605"/>
        <v>9.7528462348399816E-3</v>
      </c>
      <c r="AY578" s="17">
        <f t="shared" si="606"/>
        <v>8.1818079615639319E-3</v>
      </c>
      <c r="AZ578" s="17">
        <f t="shared" si="607"/>
        <v>3.431920277835144E-3</v>
      </c>
      <c r="BA578" s="17">
        <f t="shared" si="608"/>
        <v>9.5969634492738733E-4</v>
      </c>
      <c r="BB578" s="17">
        <f t="shared" si="609"/>
        <v>2.0127588927735035E-4</v>
      </c>
      <c r="BC578" s="17">
        <f t="shared" si="610"/>
        <v>3.3770668248155877E-5</v>
      </c>
      <c r="BD578" s="17">
        <f t="shared" si="611"/>
        <v>1.9807472005810114E-5</v>
      </c>
      <c r="BE578" s="17">
        <f t="shared" si="612"/>
        <v>4.6694315121743163E-5</v>
      </c>
      <c r="BF578" s="17">
        <f t="shared" si="613"/>
        <v>5.5038802126013076E-5</v>
      </c>
      <c r="BG578" s="17">
        <f t="shared" si="614"/>
        <v>4.3249658001813083E-5</v>
      </c>
      <c r="BH578" s="17">
        <f t="shared" si="615"/>
        <v>2.5489284536813913E-5</v>
      </c>
      <c r="BI578" s="17">
        <f t="shared" si="616"/>
        <v>1.2017734358434451E-5</v>
      </c>
      <c r="BJ578" s="18">
        <f t="shared" si="617"/>
        <v>0.70162895741720954</v>
      </c>
      <c r="BK578" s="18">
        <f t="shared" si="618"/>
        <v>0.17997160890986383</v>
      </c>
      <c r="BL578" s="18">
        <f t="shared" si="619"/>
        <v>0.11192206278562492</v>
      </c>
      <c r="BM578" s="18">
        <f t="shared" si="620"/>
        <v>0.60869992604542056</v>
      </c>
      <c r="BN578" s="18">
        <f t="shared" si="621"/>
        <v>0.38067145756098641</v>
      </c>
    </row>
    <row r="579" spans="1:66" x14ac:dyDescent="0.25">
      <c r="A579" t="s">
        <v>21</v>
      </c>
      <c r="B579" t="s">
        <v>23</v>
      </c>
      <c r="C579" t="s">
        <v>397</v>
      </c>
      <c r="D579" t="s">
        <v>497</v>
      </c>
      <c r="E579" s="14">
        <f>VLOOKUP(A579,home!$A$2:$E$405,3,FALSE)</f>
        <v>1.41772151898734</v>
      </c>
      <c r="F579" s="14">
        <f>VLOOKUP(B579,home!$B$2:$E$405,3,FALSE)</f>
        <v>1.65</v>
      </c>
      <c r="G579" s="14">
        <f>VLOOKUP(C579,away!$B$2:$E$405,4,FALSE)</f>
        <v>1.41</v>
      </c>
      <c r="H579" s="14">
        <f>VLOOKUP(A579,away!$A$2:$E$405,3,FALSE)</f>
        <v>1.3248945147679301</v>
      </c>
      <c r="I579" s="14">
        <f>VLOOKUP(C579,away!$B$2:$E$405,3,FALSE)</f>
        <v>0.64</v>
      </c>
      <c r="J579" s="14">
        <f>VLOOKUP(B579,home!$B$2:$E$405,4,FALSE)</f>
        <v>0.94</v>
      </c>
      <c r="K579" s="16">
        <f t="shared" si="622"/>
        <v>3.298329113924046</v>
      </c>
      <c r="L579" s="16">
        <f t="shared" si="623"/>
        <v>0.79705654008438664</v>
      </c>
      <c r="M579" s="17">
        <f t="shared" si="568"/>
        <v>1.6649324166028372E-2</v>
      </c>
      <c r="N579" s="17">
        <f t="shared" si="569"/>
        <v>5.4914950623970567E-2</v>
      </c>
      <c r="O579" s="17">
        <f t="shared" si="570"/>
        <v>1.327045271451794E-2</v>
      </c>
      <c r="P579" s="17">
        <f t="shared" si="571"/>
        <v>4.3770320543246907E-2</v>
      </c>
      <c r="Q579" s="17">
        <f t="shared" si="572"/>
        <v>9.0563790216371814E-2</v>
      </c>
      <c r="R579" s="17">
        <f t="shared" si="573"/>
        <v>5.2886505629935621E-3</v>
      </c>
      <c r="S579" s="17">
        <f t="shared" si="574"/>
        <v>2.8767548480551908E-2</v>
      </c>
      <c r="T579" s="17">
        <f t="shared" si="575"/>
        <v>7.2184461286789542E-2</v>
      </c>
      <c r="U579" s="17">
        <f t="shared" si="576"/>
        <v>1.7443710125292462E-2</v>
      </c>
      <c r="V579" s="17">
        <f t="shared" si="577"/>
        <v>8.403176046738273E-3</v>
      </c>
      <c r="W579" s="17">
        <f t="shared" si="578"/>
        <v>9.9569728645989619E-2</v>
      </c>
      <c r="X579" s="17">
        <f t="shared" si="579"/>
        <v>7.9362703411713711E-2</v>
      </c>
      <c r="Y579" s="17">
        <f t="shared" si="580"/>
        <v>3.1628280896541933E-2</v>
      </c>
      <c r="Z579" s="17">
        <f t="shared" si="581"/>
        <v>1.4051178398183308E-3</v>
      </c>
      <c r="AA579" s="17">
        <f t="shared" si="582"/>
        <v>4.6345410795668642E-3</v>
      </c>
      <c r="AB579" s="17">
        <f t="shared" si="583"/>
        <v>7.6431208862061855E-3</v>
      </c>
      <c r="AC579" s="17">
        <f t="shared" si="584"/>
        <v>1.3807231207977313E-3</v>
      </c>
      <c r="AD579" s="17">
        <f t="shared" si="585"/>
        <v>8.2103433714646151E-2</v>
      </c>
      <c r="AE579" s="17">
        <f t="shared" si="586"/>
        <v>6.5441078805643635E-2</v>
      </c>
      <c r="AF579" s="17">
        <f t="shared" si="587"/>
        <v>2.6080119926107995E-2</v>
      </c>
      <c r="AG579" s="17">
        <f t="shared" si="588"/>
        <v>6.9291100510965025E-3</v>
      </c>
      <c r="AH579" s="17">
        <f t="shared" si="589"/>
        <v>2.7998959095411151E-4</v>
      </c>
      <c r="AI579" s="17">
        <f t="shared" si="590"/>
        <v>9.2349781943963064E-4</v>
      </c>
      <c r="AJ579" s="17">
        <f t="shared" si="591"/>
        <v>1.5229998722515532E-3</v>
      </c>
      <c r="AK579" s="17">
        <f t="shared" si="592"/>
        <v>1.6744516063833003E-3</v>
      </c>
      <c r="AL579" s="17">
        <f t="shared" si="593"/>
        <v>1.4519434657197949E-4</v>
      </c>
      <c r="AM579" s="17">
        <f t="shared" si="594"/>
        <v>5.4160829154830066E-2</v>
      </c>
      <c r="AN579" s="17">
        <f t="shared" si="595"/>
        <v>4.3169243094250423E-2</v>
      </c>
      <c r="AO579" s="17">
        <f t="shared" si="596"/>
        <v>1.7204163769382521E-2</v>
      </c>
      <c r="AP579" s="17">
        <f t="shared" si="597"/>
        <v>4.5708970830230632E-3</v>
      </c>
      <c r="AQ579" s="17">
        <f t="shared" si="598"/>
        <v>9.1081585351904454E-4</v>
      </c>
      <c r="AR579" s="17">
        <f t="shared" si="599"/>
        <v>4.4633506925105379E-5</v>
      </c>
      <c r="AS579" s="17">
        <f t="shared" si="600"/>
        <v>1.4721599534760557E-4</v>
      </c>
      <c r="AT579" s="17">
        <f t="shared" si="601"/>
        <v>2.4278340174515727E-4</v>
      </c>
      <c r="AU579" s="17">
        <f t="shared" si="602"/>
        <v>2.6692652078452343E-4</v>
      </c>
      <c r="AV579" s="17">
        <f t="shared" si="603"/>
        <v>2.2010287869551139E-4</v>
      </c>
      <c r="AW579" s="17">
        <f t="shared" si="604"/>
        <v>1.0603038142616747E-5</v>
      </c>
      <c r="AX579" s="17">
        <f t="shared" si="605"/>
        <v>2.9773373272607064E-2</v>
      </c>
      <c r="AY579" s="17">
        <f t="shared" si="606"/>
        <v>2.3731061887305137E-2</v>
      </c>
      <c r="AZ579" s="17">
        <f t="shared" si="607"/>
        <v>9.4574990402119426E-3</v>
      </c>
      <c r="BA579" s="17">
        <f t="shared" si="608"/>
        <v>2.5127204876142458E-3</v>
      </c>
      <c r="BB579" s="17">
        <f t="shared" si="609"/>
        <v>5.0069507451424092E-4</v>
      </c>
      <c r="BC579" s="17">
        <f t="shared" si="610"/>
        <v>7.9816456745923035E-5</v>
      </c>
      <c r="BD579" s="17">
        <f t="shared" si="611"/>
        <v>5.9292381002594975E-6</v>
      </c>
      <c r="BE579" s="17">
        <f t="shared" si="612"/>
        <v>1.9556578649473603E-5</v>
      </c>
      <c r="BF579" s="17">
        <f t="shared" si="613"/>
        <v>3.2252016364152101E-5</v>
      </c>
      <c r="BG579" s="17">
        <f t="shared" si="614"/>
        <v>3.5459254852212542E-5</v>
      </c>
      <c r="BH579" s="17">
        <f t="shared" si="615"/>
        <v>2.9239073159276277E-5</v>
      </c>
      <c r="BI579" s="17">
        <f t="shared" si="616"/>
        <v>1.9288017253079207E-5</v>
      </c>
      <c r="BJ579" s="18">
        <f t="shared" si="617"/>
        <v>0.79484877275287513</v>
      </c>
      <c r="BK579" s="18">
        <f t="shared" si="618"/>
        <v>0.1228473485912403</v>
      </c>
      <c r="BL579" s="18">
        <f t="shared" si="619"/>
        <v>5.3744800739481964E-2</v>
      </c>
      <c r="BM579" s="18">
        <f t="shared" si="620"/>
        <v>0.72466809224712436</v>
      </c>
      <c r="BN579" s="18">
        <f t="shared" si="621"/>
        <v>0.22445748882712918</v>
      </c>
    </row>
    <row r="580" spans="1:66" x14ac:dyDescent="0.25">
      <c r="A580" t="s">
        <v>21</v>
      </c>
      <c r="B580" t="s">
        <v>152</v>
      </c>
      <c r="C580" t="s">
        <v>266</v>
      </c>
      <c r="D580" t="s">
        <v>497</v>
      </c>
      <c r="E580" s="14">
        <f>VLOOKUP(A580,home!$A$2:$E$405,3,FALSE)</f>
        <v>1.41772151898734</v>
      </c>
      <c r="F580" s="14">
        <f>VLOOKUP(B580,home!$B$2:$E$405,3,FALSE)</f>
        <v>0.77</v>
      </c>
      <c r="G580" s="14">
        <f>VLOOKUP(C580,away!$B$2:$E$405,4,FALSE)</f>
        <v>1.18</v>
      </c>
      <c r="H580" s="14">
        <f>VLOOKUP(A580,away!$A$2:$E$405,3,FALSE)</f>
        <v>1.3248945147679301</v>
      </c>
      <c r="I580" s="14">
        <f>VLOOKUP(C580,away!$B$2:$E$405,3,FALSE)</f>
        <v>0.59</v>
      </c>
      <c r="J580" s="14">
        <f>VLOOKUP(B580,home!$B$2:$E$405,4,FALSE)</f>
        <v>0.96</v>
      </c>
      <c r="K580" s="16">
        <f t="shared" si="622"/>
        <v>1.2881417721518971</v>
      </c>
      <c r="L580" s="16">
        <f t="shared" si="623"/>
        <v>0.75042025316455552</v>
      </c>
      <c r="M580" s="17">
        <f t="shared" si="568"/>
        <v>0.13021582337207566</v>
      </c>
      <c r="N580" s="17">
        <f t="shared" si="569"/>
        <v>0.16773644148072395</v>
      </c>
      <c r="O580" s="17">
        <f t="shared" si="570"/>
        <v>9.7716591140904058E-2</v>
      </c>
      <c r="P580" s="17">
        <f t="shared" si="571"/>
        <v>0.12587282288088653</v>
      </c>
      <c r="Q580" s="17">
        <f t="shared" si="572"/>
        <v>0.10803415849171638</v>
      </c>
      <c r="R580" s="17">
        <f t="shared" si="573"/>
        <v>3.6664254531167291E-2</v>
      </c>
      <c r="S580" s="17">
        <f t="shared" si="574"/>
        <v>3.0418667888638323E-2</v>
      </c>
      <c r="T580" s="17">
        <f t="shared" si="575"/>
        <v>8.1071020565773533E-2</v>
      </c>
      <c r="U580" s="17">
        <f t="shared" si="576"/>
        <v>4.7228757806406056E-2</v>
      </c>
      <c r="V580" s="17">
        <f t="shared" si="577"/>
        <v>3.267126064906123E-3</v>
      </c>
      <c r="W580" s="17">
        <f t="shared" si="578"/>
        <v>4.6387770790819495E-2</v>
      </c>
      <c r="X580" s="17">
        <f t="shared" si="579"/>
        <v>3.4810322700586135E-2</v>
      </c>
      <c r="Y580" s="17">
        <f t="shared" si="580"/>
        <v>1.3061185586856859E-2</v>
      </c>
      <c r="Z580" s="17">
        <f t="shared" si="581"/>
        <v>9.1711997224560877E-3</v>
      </c>
      <c r="AA580" s="17">
        <f t="shared" si="582"/>
        <v>1.181380546324357E-2</v>
      </c>
      <c r="AB580" s="17">
        <f t="shared" si="583"/>
        <v>7.6089281526401696E-3</v>
      </c>
      <c r="AC580" s="17">
        <f t="shared" si="584"/>
        <v>1.9738498836388617E-4</v>
      </c>
      <c r="AD580" s="17">
        <f t="shared" si="585"/>
        <v>1.4938506318165559E-2</v>
      </c>
      <c r="AE580" s="17">
        <f t="shared" si="586"/>
        <v>1.1210157693178112E-2</v>
      </c>
      <c r="AF580" s="17">
        <f t="shared" si="587"/>
        <v>4.2061646870646535E-3</v>
      </c>
      <c r="AG580" s="17">
        <f t="shared" si="588"/>
        <v>1.052130389772957E-3</v>
      </c>
      <c r="AH580" s="17">
        <f t="shared" si="589"/>
        <v>1.7205635043870493E-3</v>
      </c>
      <c r="AI580" s="17">
        <f t="shared" si="590"/>
        <v>2.2163297216410121E-3</v>
      </c>
      <c r="AJ580" s="17">
        <f t="shared" si="591"/>
        <v>1.4274734476537872E-3</v>
      </c>
      <c r="AK580" s="17">
        <f t="shared" si="592"/>
        <v>6.1292939218684258E-4</v>
      </c>
      <c r="AL580" s="17">
        <f t="shared" si="593"/>
        <v>7.6320696014586881E-6</v>
      </c>
      <c r="AM580" s="17">
        <f t="shared" si="594"/>
        <v>3.8485828003968206E-3</v>
      </c>
      <c r="AN580" s="17">
        <f t="shared" si="595"/>
        <v>2.8880544793985362E-3</v>
      </c>
      <c r="AO580" s="17">
        <f t="shared" si="596"/>
        <v>1.0836272867916388E-3</v>
      </c>
      <c r="AP580" s="17">
        <f t="shared" si="597"/>
        <v>2.7105862096340073E-4</v>
      </c>
      <c r="AQ580" s="17">
        <f t="shared" si="598"/>
        <v>5.0851969741447609E-5</v>
      </c>
      <c r="AR580" s="17">
        <f t="shared" si="599"/>
        <v>2.5822914010956491E-4</v>
      </c>
      <c r="AS580" s="17">
        <f t="shared" si="600"/>
        <v>3.326357421619955E-4</v>
      </c>
      <c r="AT580" s="17">
        <f t="shared" si="601"/>
        <v>2.1424099719480721E-4</v>
      </c>
      <c r="AU580" s="17">
        <f t="shared" si="602"/>
        <v>9.1990925931369533E-5</v>
      </c>
      <c r="AV580" s="17">
        <f t="shared" si="603"/>
        <v>2.9624338587782069E-5</v>
      </c>
      <c r="AW580" s="17">
        <f t="shared" si="604"/>
        <v>2.0493117594259242E-7</v>
      </c>
      <c r="AX580" s="17">
        <f t="shared" si="605"/>
        <v>8.2625337812941037E-4</v>
      </c>
      <c r="AY580" s="17">
        <f t="shared" si="606"/>
        <v>6.2003726919394138E-4</v>
      </c>
      <c r="AZ580" s="17">
        <f t="shared" si="607"/>
        <v>2.3264426225998852E-4</v>
      </c>
      <c r="BA580" s="17">
        <f t="shared" si="608"/>
        <v>5.8193655394140621E-5</v>
      </c>
      <c r="BB580" s="17">
        <f t="shared" si="609"/>
        <v>1.0917424403360475E-5</v>
      </c>
      <c r="BC580" s="17">
        <f t="shared" si="610"/>
        <v>1.6385312769349332E-6</v>
      </c>
      <c r="BD580" s="17">
        <f t="shared" si="611"/>
        <v>3.2296729449247523E-5</v>
      </c>
      <c r="BE580" s="17">
        <f t="shared" si="612"/>
        <v>4.1602766307464064E-5</v>
      </c>
      <c r="BF580" s="17">
        <f t="shared" si="613"/>
        <v>2.6795130558859002E-5</v>
      </c>
      <c r="BG580" s="17">
        <f t="shared" si="614"/>
        <v>1.1505308987710031E-5</v>
      </c>
      <c r="BH580" s="17">
        <f t="shared" si="615"/>
        <v>3.7051172771459876E-6</v>
      </c>
      <c r="BI580" s="17">
        <f t="shared" si="616"/>
        <v>9.5454326708268912E-7</v>
      </c>
      <c r="BJ580" s="18">
        <f t="shared" si="617"/>
        <v>0.49239971838260738</v>
      </c>
      <c r="BK580" s="18">
        <f t="shared" si="618"/>
        <v>0.29059949453366601</v>
      </c>
      <c r="BL580" s="18">
        <f t="shared" si="619"/>
        <v>0.20805321390006287</v>
      </c>
      <c r="BM580" s="18">
        <f t="shared" si="620"/>
        <v>0.33336370230330031</v>
      </c>
      <c r="BN580" s="18">
        <f t="shared" si="621"/>
        <v>0.6662400918974738</v>
      </c>
    </row>
    <row r="581" spans="1:66" x14ac:dyDescent="0.25">
      <c r="A581" t="s">
        <v>21</v>
      </c>
      <c r="B581" t="s">
        <v>372</v>
      </c>
      <c r="C581" t="s">
        <v>151</v>
      </c>
      <c r="D581" t="s">
        <v>497</v>
      </c>
      <c r="E581" s="14">
        <f>VLOOKUP(A581,home!$A$2:$E$405,3,FALSE)</f>
        <v>1.41772151898734</v>
      </c>
      <c r="F581" s="14">
        <f>VLOOKUP(B581,home!$B$2:$E$405,3,FALSE)</f>
        <v>0.24</v>
      </c>
      <c r="G581" s="14">
        <f>VLOOKUP(C581,away!$B$2:$E$405,4,FALSE)</f>
        <v>1.41</v>
      </c>
      <c r="H581" s="14">
        <f>VLOOKUP(A581,away!$A$2:$E$405,3,FALSE)</f>
        <v>1.3248945147679301</v>
      </c>
      <c r="I581" s="14">
        <f>VLOOKUP(C581,away!$B$2:$E$405,3,FALSE)</f>
        <v>0.47</v>
      </c>
      <c r="J581" s="14">
        <f>VLOOKUP(B581,home!$B$2:$E$405,4,FALSE)</f>
        <v>0.75</v>
      </c>
      <c r="K581" s="16">
        <f t="shared" si="622"/>
        <v>0.47975696202531581</v>
      </c>
      <c r="L581" s="16">
        <f t="shared" si="623"/>
        <v>0.46702531645569534</v>
      </c>
      <c r="M581" s="17">
        <f t="shared" si="568"/>
        <v>0.38798745262349343</v>
      </c>
      <c r="N581" s="17">
        <f t="shared" si="569"/>
        <v>0.18613968157458835</v>
      </c>
      <c r="O581" s="17">
        <f t="shared" si="570"/>
        <v>0.18119996284232615</v>
      </c>
      <c r="P581" s="17">
        <f t="shared" si="571"/>
        <v>8.6931943692334493E-2</v>
      </c>
      <c r="Q581" s="17">
        <f t="shared" si="572"/>
        <v>4.465090407229208E-2</v>
      </c>
      <c r="R581" s="17">
        <f t="shared" si="573"/>
        <v>4.2312484994098794E-2</v>
      </c>
      <c r="S581" s="17">
        <f t="shared" si="574"/>
        <v>4.869463421450353E-3</v>
      </c>
      <c r="T581" s="17">
        <f t="shared" si="575"/>
        <v>2.0853102604395105E-2</v>
      </c>
      <c r="U581" s="17">
        <f t="shared" si="576"/>
        <v>2.0299709256510597E-2</v>
      </c>
      <c r="V581" s="17">
        <f t="shared" si="577"/>
        <v>1.2122726509812349E-4</v>
      </c>
      <c r="W581" s="17">
        <f t="shared" si="578"/>
        <v>7.140527363135551E-3</v>
      </c>
      <c r="X581" s="17">
        <f t="shared" si="579"/>
        <v>3.3348070514289331E-3</v>
      </c>
      <c r="Y581" s="17">
        <f t="shared" si="580"/>
        <v>7.7871965925614065E-4</v>
      </c>
      <c r="Z581" s="17">
        <f t="shared" si="581"/>
        <v>6.5870005647986184E-3</v>
      </c>
      <c r="AA581" s="17">
        <f t="shared" si="582"/>
        <v>3.1601593798268246E-3</v>
      </c>
      <c r="AB581" s="17">
        <f t="shared" si="583"/>
        <v>7.5805423179076169E-4</v>
      </c>
      <c r="AC581" s="17">
        <f t="shared" si="584"/>
        <v>1.6976260624258589E-6</v>
      </c>
      <c r="AD581" s="17">
        <f t="shared" si="585"/>
        <v>8.5642942874913756E-4</v>
      </c>
      <c r="AE581" s="17">
        <f t="shared" si="586"/>
        <v>3.999742249835364E-4</v>
      </c>
      <c r="AF581" s="17">
        <f t="shared" si="587"/>
        <v>9.3399044498528768E-5</v>
      </c>
      <c r="AG581" s="17">
        <f t="shared" si="588"/>
        <v>1.4539906104528327E-5</v>
      </c>
      <c r="AH581" s="17">
        <f t="shared" si="589"/>
        <v>7.6907400581722931E-4</v>
      </c>
      <c r="AI581" s="17">
        <f t="shared" si="590"/>
        <v>3.6896860860351395E-4</v>
      </c>
      <c r="AJ581" s="17">
        <f t="shared" si="591"/>
        <v>8.8507629373164829E-5</v>
      </c>
      <c r="AK581" s="17">
        <f t="shared" si="592"/>
        <v>1.4154050461377392E-5</v>
      </c>
      <c r="AL581" s="17">
        <f t="shared" si="593"/>
        <v>1.5214711947157252E-8</v>
      </c>
      <c r="AM581" s="17">
        <f t="shared" si="594"/>
        <v>8.2175596185152589E-5</v>
      </c>
      <c r="AN581" s="17">
        <f t="shared" si="595"/>
        <v>3.8378083813306323E-5</v>
      </c>
      <c r="AO581" s="17">
        <f t="shared" si="596"/>
        <v>8.9617683689362915E-6</v>
      </c>
      <c r="AP581" s="17">
        <f t="shared" si="597"/>
        <v>1.3951242361683711E-6</v>
      </c>
      <c r="AQ581" s="17">
        <f t="shared" si="598"/>
        <v>1.6288958447288587E-7</v>
      </c>
      <c r="AR581" s="17">
        <f t="shared" si="599"/>
        <v>7.1835406188928188E-5</v>
      </c>
      <c r="AS581" s="17">
        <f t="shared" si="600"/>
        <v>3.4463536239054753E-5</v>
      </c>
      <c r="AT581" s="17">
        <f t="shared" si="601"/>
        <v>8.2670607233491435E-6</v>
      </c>
      <c r="AU581" s="17">
        <f t="shared" si="602"/>
        <v>1.3220599791709319E-6</v>
      </c>
      <c r="AV581" s="17">
        <f t="shared" si="603"/>
        <v>1.585668698055746E-7</v>
      </c>
      <c r="AW581" s="17">
        <f t="shared" si="604"/>
        <v>9.4694104820909526E-11</v>
      </c>
      <c r="AX581" s="17">
        <f t="shared" si="605"/>
        <v>6.5707190630679903E-6</v>
      </c>
      <c r="AY581" s="17">
        <f t="shared" si="606"/>
        <v>3.0686921497707984E-6</v>
      </c>
      <c r="AZ581" s="17">
        <f t="shared" si="607"/>
        <v>7.1657846117590752E-7</v>
      </c>
      <c r="BA581" s="17">
        <f t="shared" si="608"/>
        <v>1.115534275320045E-7</v>
      </c>
      <c r="BB581" s="17">
        <f t="shared" si="609"/>
        <v>1.3024568698712964E-8</v>
      </c>
      <c r="BC581" s="17">
        <f t="shared" si="610"/>
        <v>1.2165606636430736E-9</v>
      </c>
      <c r="BD581" s="17">
        <f t="shared" si="611"/>
        <v>5.5914922180179335E-6</v>
      </c>
      <c r="BE581" s="17">
        <f t="shared" si="612"/>
        <v>2.6825573197044784E-6</v>
      </c>
      <c r="BF581" s="17">
        <f t="shared" si="613"/>
        <v>6.4348777508009721E-7</v>
      </c>
      <c r="BG581" s="17">
        <f t="shared" si="614"/>
        <v>1.0290591335761908E-7</v>
      </c>
      <c r="BH581" s="17">
        <f t="shared" si="615"/>
        <v>1.234245709172292E-8</v>
      </c>
      <c r="BI581" s="17">
        <f t="shared" si="616"/>
        <v>1.1842759436505607E-9</v>
      </c>
      <c r="BJ581" s="18">
        <f t="shared" si="617"/>
        <v>0.26440364017585088</v>
      </c>
      <c r="BK581" s="18">
        <f t="shared" si="618"/>
        <v>0.47991486853530052</v>
      </c>
      <c r="BL581" s="18">
        <f t="shared" si="619"/>
        <v>0.24909615559876788</v>
      </c>
      <c r="BM581" s="18">
        <f t="shared" si="620"/>
        <v>7.0776166478128941E-2</v>
      </c>
      <c r="BN581" s="18">
        <f t="shared" si="621"/>
        <v>0.92922242979913339</v>
      </c>
    </row>
    <row r="582" spans="1:66" x14ac:dyDescent="0.25">
      <c r="A582" t="s">
        <v>21</v>
      </c>
      <c r="B582" t="s">
        <v>275</v>
      </c>
      <c r="C582" t="s">
        <v>270</v>
      </c>
      <c r="D582" t="s">
        <v>497</v>
      </c>
      <c r="E582" s="14">
        <f>VLOOKUP(A582,home!$A$2:$E$405,3,FALSE)</f>
        <v>1.41772151898734</v>
      </c>
      <c r="F582" s="14">
        <f>VLOOKUP(B582,home!$B$2:$E$405,3,FALSE)</f>
        <v>0.88</v>
      </c>
      <c r="G582" s="14">
        <f>VLOOKUP(C582,away!$B$2:$E$405,4,FALSE)</f>
        <v>1.29</v>
      </c>
      <c r="H582" s="14">
        <f>VLOOKUP(A582,away!$A$2:$E$405,3,FALSE)</f>
        <v>1.3248945147679301</v>
      </c>
      <c r="I582" s="14">
        <f>VLOOKUP(C582,away!$B$2:$E$405,3,FALSE)</f>
        <v>1.06</v>
      </c>
      <c r="J582" s="14">
        <f>VLOOKUP(B582,home!$B$2:$E$405,4,FALSE)</f>
        <v>0.69</v>
      </c>
      <c r="K582" s="16">
        <f t="shared" si="622"/>
        <v>1.6093974683544285</v>
      </c>
      <c r="L582" s="16">
        <f t="shared" si="623"/>
        <v>0.96902784810126397</v>
      </c>
      <c r="M582" s="17">
        <f t="shared" si="568"/>
        <v>7.5893418095078588E-2</v>
      </c>
      <c r="N582" s="17">
        <f t="shared" si="569"/>
        <v>0.12214267494698364</v>
      </c>
      <c r="O582" s="17">
        <f t="shared" si="570"/>
        <v>7.3542835621723521E-2</v>
      </c>
      <c r="P582" s="17">
        <f t="shared" si="571"/>
        <v>0.11835965346520771</v>
      </c>
      <c r="Q582" s="17">
        <f t="shared" si="572"/>
        <v>9.8288055918856712E-2</v>
      </c>
      <c r="R582" s="17">
        <f t="shared" si="573"/>
        <v>3.563252787289186E-2</v>
      </c>
      <c r="S582" s="17">
        <f t="shared" si="574"/>
        <v>4.6146977959451323E-2</v>
      </c>
      <c r="T582" s="17">
        <f t="shared" si="575"/>
        <v>9.5243863321106403E-2</v>
      </c>
      <c r="U582" s="17">
        <f t="shared" si="576"/>
        <v>5.7346900149700765E-2</v>
      </c>
      <c r="V582" s="17">
        <f t="shared" si="577"/>
        <v>7.9965071146142971E-3</v>
      </c>
      <c r="W582" s="17">
        <f t="shared" si="578"/>
        <v>5.2728182788428835E-2</v>
      </c>
      <c r="X582" s="17">
        <f t="shared" si="579"/>
        <v>5.1095077501761295E-2</v>
      </c>
      <c r="Y582" s="17">
        <f t="shared" si="580"/>
        <v>2.4756276500049527E-2</v>
      </c>
      <c r="Z582" s="17">
        <f t="shared" si="581"/>
        <v>1.1509637269025572E-2</v>
      </c>
      <c r="AA582" s="17">
        <f t="shared" si="582"/>
        <v>1.8523581082447536E-2</v>
      </c>
      <c r="AB582" s="17">
        <f t="shared" si="583"/>
        <v>1.4905902249474528E-2</v>
      </c>
      <c r="AC582" s="17">
        <f t="shared" si="584"/>
        <v>7.7943502445107808E-4</v>
      </c>
      <c r="AD582" s="17">
        <f t="shared" si="585"/>
        <v>2.1215150972656721E-2</v>
      </c>
      <c r="AE582" s="17">
        <f t="shared" si="586"/>
        <v>2.0558072094176979E-2</v>
      </c>
      <c r="AF582" s="17">
        <f t="shared" si="587"/>
        <v>9.9606721812654803E-3</v>
      </c>
      <c r="AG582" s="17">
        <f t="shared" si="588"/>
        <v>3.217389576484605E-3</v>
      </c>
      <c r="AH582" s="17">
        <f t="shared" si="589"/>
        <v>2.7882897588074884E-3</v>
      </c>
      <c r="AI582" s="17">
        <f t="shared" si="590"/>
        <v>4.4874664788633516E-3</v>
      </c>
      <c r="AJ582" s="17">
        <f t="shared" si="591"/>
        <v>3.6110585952040214E-3</v>
      </c>
      <c r="AK582" s="17">
        <f t="shared" si="592"/>
        <v>1.9372095204002839E-3</v>
      </c>
      <c r="AL582" s="17">
        <f t="shared" si="593"/>
        <v>4.8622745797060186E-5</v>
      </c>
      <c r="AM582" s="17">
        <f t="shared" si="594"/>
        <v>6.8287220532301423E-3</v>
      </c>
      <c r="AN582" s="17">
        <f t="shared" si="595"/>
        <v>6.6172218365232486E-3</v>
      </c>
      <c r="AO582" s="17">
        <f t="shared" si="596"/>
        <v>3.2061361183274087E-3</v>
      </c>
      <c r="AP582" s="17">
        <f t="shared" si="597"/>
        <v>1.0356117278208497E-3</v>
      </c>
      <c r="AQ582" s="17">
        <f t="shared" si="598"/>
        <v>2.5088415101966736E-4</v>
      </c>
      <c r="AR582" s="17">
        <f t="shared" si="599"/>
        <v>5.4038608497200286E-4</v>
      </c>
      <c r="AS582" s="17">
        <f t="shared" si="600"/>
        <v>8.6969599708790245E-4</v>
      </c>
      <c r="AT582" s="17">
        <f t="shared" si="601"/>
        <v>6.9984326797562554E-4</v>
      </c>
      <c r="AU582" s="17">
        <f t="shared" si="602"/>
        <v>3.7544199457495393E-4</v>
      </c>
      <c r="AV582" s="17">
        <f t="shared" si="603"/>
        <v>1.5105884889571693E-4</v>
      </c>
      <c r="AW582" s="17">
        <f t="shared" si="604"/>
        <v>2.1063791709173133E-6</v>
      </c>
      <c r="AX582" s="17">
        <f t="shared" si="605"/>
        <v>1.8316879974274434E-3</v>
      </c>
      <c r="AY582" s="17">
        <f t="shared" si="606"/>
        <v>1.7749566785400287E-3</v>
      </c>
      <c r="AZ582" s="17">
        <f t="shared" si="607"/>
        <v>8.5999122533930543E-4</v>
      </c>
      <c r="BA582" s="17">
        <f t="shared" si="608"/>
        <v>2.7778514882550553E-4</v>
      </c>
      <c r="BB582" s="17">
        <f t="shared" si="609"/>
        <v>6.729538625021722E-5</v>
      </c>
      <c r="BC582" s="17">
        <f t="shared" si="610"/>
        <v>1.3042220665038283E-5</v>
      </c>
      <c r="BD582" s="17">
        <f t="shared" si="611"/>
        <v>8.7274860844047757E-5</v>
      </c>
      <c r="BE582" s="17">
        <f t="shared" si="612"/>
        <v>1.404599400933955E-4</v>
      </c>
      <c r="BF582" s="17">
        <f t="shared" si="613"/>
        <v>1.1302793599576275E-4</v>
      </c>
      <c r="BG582" s="17">
        <f t="shared" si="614"/>
        <v>6.0635624681635654E-5</v>
      </c>
      <c r="BH582" s="17">
        <f t="shared" si="615"/>
        <v>2.439670521367842E-5</v>
      </c>
      <c r="BI582" s="17">
        <f t="shared" si="616"/>
        <v>7.8527991214166649E-6</v>
      </c>
      <c r="BJ582" s="18">
        <f t="shared" si="617"/>
        <v>0.52196875034573897</v>
      </c>
      <c r="BK582" s="18">
        <f t="shared" si="618"/>
        <v>0.25099957108314014</v>
      </c>
      <c r="BL582" s="18">
        <f t="shared" si="619"/>
        <v>0.2158458453889695</v>
      </c>
      <c r="BM582" s="18">
        <f t="shared" si="620"/>
        <v>0.47469178786676303</v>
      </c>
      <c r="BN582" s="18">
        <f t="shared" si="621"/>
        <v>0.523859165920742</v>
      </c>
    </row>
    <row r="583" spans="1:66" x14ac:dyDescent="0.25">
      <c r="A583" t="s">
        <v>21</v>
      </c>
      <c r="B583" t="s">
        <v>265</v>
      </c>
      <c r="C583" t="s">
        <v>271</v>
      </c>
      <c r="D583" t="s">
        <v>497</v>
      </c>
      <c r="E583" s="14">
        <f>VLOOKUP(A583,home!$A$2:$E$405,3,FALSE)</f>
        <v>1.41772151898734</v>
      </c>
      <c r="F583" s="14">
        <f>VLOOKUP(B583,home!$B$2:$E$405,3,FALSE)</f>
        <v>0.88</v>
      </c>
      <c r="G583" s="14">
        <f>VLOOKUP(C583,away!$B$2:$E$405,4,FALSE)</f>
        <v>1.1200000000000001</v>
      </c>
      <c r="H583" s="14">
        <f>VLOOKUP(A583,away!$A$2:$E$405,3,FALSE)</f>
        <v>1.3248945147679301</v>
      </c>
      <c r="I583" s="14">
        <f>VLOOKUP(C583,away!$B$2:$E$405,3,FALSE)</f>
        <v>0.71</v>
      </c>
      <c r="J583" s="14">
        <f>VLOOKUP(B583,home!$B$2:$E$405,4,FALSE)</f>
        <v>0.94</v>
      </c>
      <c r="K583" s="16">
        <f t="shared" si="622"/>
        <v>1.3973063291139225</v>
      </c>
      <c r="L583" s="16">
        <f t="shared" si="623"/>
        <v>0.88423459915611635</v>
      </c>
      <c r="M583" s="17">
        <f t="shared" ref="M583:M633" si="624">_xlfn.POISSON.DIST(0,K583,FALSE) * _xlfn.POISSON.DIST(0,L583,FALSE)</f>
        <v>0.10212671546235622</v>
      </c>
      <c r="N583" s="17">
        <f t="shared" ref="N583:N633" si="625">_xlfn.POISSON.DIST(1,K583,FALSE) * _xlfn.POISSON.DIST(0,L583,FALSE)</f>
        <v>0.14270230588716704</v>
      </c>
      <c r="O583" s="17">
        <f t="shared" ref="O583:O633" si="626">_xlfn.POISSON.DIST(0,K583,FALSE) * _xlfn.POISSON.DIST(1,L583,FALSE)</f>
        <v>9.0303975309987281E-2</v>
      </c>
      <c r="P583" s="17">
        <f t="shared" ref="P583:P633" si="627">_xlfn.POISSON.DIST(1,K583,FALSE) * _xlfn.POISSON.DIST(1,L583,FALSE)</f>
        <v>0.12618231624479265</v>
      </c>
      <c r="Q583" s="17">
        <f t="shared" ref="Q583:Q633" si="628">_xlfn.POISSON.DIST(2,K583,FALSE) * _xlfn.POISSON.DIST(0,L583,FALSE)</f>
        <v>9.9699417597644738E-2</v>
      </c>
      <c r="R583" s="17">
        <f t="shared" ref="R583:R633" si="629">_xlfn.POISSON.DIST(0,K583,FALSE) * _xlfn.POISSON.DIST(2,L583,FALSE)</f>
        <v>3.9924949705215214E-2</v>
      </c>
      <c r="S583" s="17">
        <f t="shared" ref="S583:S633" si="630">_xlfn.POISSON.DIST(2,K583,FALSE) * _xlfn.POISSON.DIST(2,L583,FALSE)</f>
        <v>3.8976033011581777E-2</v>
      </c>
      <c r="T583" s="17">
        <f t="shared" ref="T583:T633" si="631">_xlfn.POISSON.DIST(2,K583,FALSE) * _xlfn.POISSON.DIST(1,L583,FALSE)</f>
        <v>8.8157674555551638E-2</v>
      </c>
      <c r="U583" s="17">
        <f t="shared" ref="U583:U633" si="632">_xlfn.POISSON.DIST(1,K583,FALSE) * _xlfn.POISSON.DIST(2,L583,FALSE)</f>
        <v>5.5787384912652255E-2</v>
      </c>
      <c r="V583" s="17">
        <f t="shared" ref="V583:V633" si="633">_xlfn.POISSON.DIST(3,K583,FALSE) * _xlfn.POISSON.DIST(3,L583,FALSE)</f>
        <v>5.3507450155528616E-3</v>
      </c>
      <c r="W583" s="17">
        <f t="shared" ref="W583:W633" si="634">_xlfn.POISSON.DIST(3,K583,FALSE) * _xlfn.POISSON.DIST(0,L583,FALSE)</f>
        <v>4.6436875739386992E-2</v>
      </c>
      <c r="X583" s="17">
        <f t="shared" ref="X583:X633" si="635">_xlfn.POISSON.DIST(3,K583,FALSE) * _xlfn.POISSON.DIST(1,L583,FALSE)</f>
        <v>4.1061092205479231E-2</v>
      </c>
      <c r="Y583" s="17">
        <f t="shared" ref="Y583:Y633" si="636">_xlfn.POISSON.DIST(3,K583,FALSE) * _xlfn.POISSON.DIST(2,L583,FALSE)</f>
        <v>1.8153819203612129E-2</v>
      </c>
      <c r="Z583" s="17">
        <f t="shared" ref="Z583:Z633" si="637">_xlfn.POISSON.DIST(0,K583,FALSE) * _xlfn.POISSON.DIST(3,L583,FALSE)</f>
        <v>1.1767673966306364E-2</v>
      </c>
      <c r="AA583" s="17">
        <f t="shared" ref="AA583:AA633" si="638">_xlfn.POISSON.DIST(1,K583,FALSE) * _xlfn.POISSON.DIST(3,L583,FALSE)</f>
        <v>1.644304531206902E-2</v>
      </c>
      <c r="AB583" s="17">
        <f t="shared" ref="AB583:AB633" si="639">_xlfn.POISSON.DIST(2,K583,FALSE) * _xlfn.POISSON.DIST(3,L583,FALSE)</f>
        <v>1.1487985642230527E-2</v>
      </c>
      <c r="AC583" s="17">
        <f t="shared" ref="AC583:AC633" si="640">_xlfn.POISSON.DIST(4,K583,FALSE) * _xlfn.POISSON.DIST(4,L583,FALSE)</f>
        <v>4.1319342632401457E-4</v>
      </c>
      <c r="AD583" s="17">
        <f t="shared" ref="AD583:AD633" si="641">_xlfn.POISSON.DIST(4,K583,FALSE) * _xlfn.POISSON.DIST(0,L583,FALSE)</f>
        <v>1.6221635093730549E-2</v>
      </c>
      <c r="AE583" s="17">
        <f t="shared" ref="AE583:AE633" si="642">_xlfn.POISSON.DIST(4,K583,FALSE) * _xlfn.POISSON.DIST(1,L583,FALSE)</f>
        <v>1.434373100476162E-2</v>
      </c>
      <c r="AF583" s="17">
        <f t="shared" ref="AF583:AF633" si="643">_xlfn.POISSON.DIST(4,K583,FALSE) * _xlfn.POISSON.DIST(2,L583,FALSE)</f>
        <v>6.3416116176992733E-3</v>
      </c>
      <c r="AG583" s="17">
        <f t="shared" ref="AG583:AG633" si="644">_xlfn.POISSON.DIST(4,K583,FALSE) * _xlfn.POISSON.DIST(3,L583,FALSE)</f>
        <v>1.8691574689266965E-3</v>
      </c>
      <c r="AH583" s="17">
        <f t="shared" ref="AH583:AH633" si="645">_xlfn.POISSON.DIST(0,K583,FALSE) * _xlfn.POISSON.DIST(4,L583,FALSE)</f>
        <v>2.6013461181491927E-3</v>
      </c>
      <c r="AI583" s="17">
        <f t="shared" ref="AI583:AI633" si="646">_xlfn.POISSON.DIST(1,K583,FALSE) * _xlfn.POISSON.DIST(4,L583,FALSE)</f>
        <v>3.6348773951058013E-3</v>
      </c>
      <c r="AJ583" s="17">
        <f t="shared" ref="AJ583:AJ633" si="647">_xlfn.POISSON.DIST(2,K583,FALSE) * _xlfn.POISSON.DIST(4,L583,FALSE)</f>
        <v>2.539518594867232E-3</v>
      </c>
      <c r="AK583" s="17">
        <f t="shared" ref="AK583:AK633" si="648">_xlfn.POISSON.DIST(3,K583,FALSE) * _xlfn.POISSON.DIST(4,L583,FALSE)</f>
        <v>1.1828284685034926E-3</v>
      </c>
      <c r="AL583" s="17">
        <f t="shared" ref="AL583:AL633" si="649">_xlfn.POISSON.DIST(5,K583,FALSE) * _xlfn.POISSON.DIST(5,L583,FALSE)</f>
        <v>2.0420789351598842E-5</v>
      </c>
      <c r="AM583" s="17">
        <f t="shared" ref="AM583:AM633" si="650">_xlfn.POISSON.DIST(5,K583,FALSE) * _xlfn.POISSON.DIST(0,L583,FALSE)</f>
        <v>4.5333186770092409E-3</v>
      </c>
      <c r="AN583" s="17">
        <f t="shared" ref="AN583:AN633" si="651">_xlfn.POISSON.DIST(5,K583,FALSE) * _xlfn.POISSON.DIST(1,L583,FALSE)</f>
        <v>4.008517223212201E-3</v>
      </c>
      <c r="AO583" s="17">
        <f t="shared" ref="AO583:AO633" si="652">_xlfn.POISSON.DIST(5,K583,FALSE) * _xlfn.POISSON.DIST(2,L583,FALSE)</f>
        <v>1.7722348100387144E-3</v>
      </c>
      <c r="AP583" s="17">
        <f t="shared" ref="AP583:AP633" si="653">_xlfn.POISSON.DIST(5,K583,FALSE) * _xlfn.POISSON.DIST(3,L583,FALSE)</f>
        <v>5.2235711228836642E-4</v>
      </c>
      <c r="AQ583" s="17">
        <f t="shared" ref="AQ583:AQ633" si="654">_xlfn.POISSON.DIST(5,K583,FALSE) * _xlfn.POISSON.DIST(4,L583,FALSE)</f>
        <v>1.1547155795016251E-4</v>
      </c>
      <c r="AR583" s="17">
        <f t="shared" ref="AR583:AR633" si="655">_xlfn.POISSON.DIST(0,K583,FALSE) * _xlfn.POISSON.DIST(5,L583,FALSE)</f>
        <v>4.6004004840959425E-4</v>
      </c>
      <c r="AS583" s="17">
        <f t="shared" ref="AS583:AS633" si="656">_xlfn.POISSON.DIST(1,K583,FALSE) * _xlfn.POISSON.DIST(5,L583,FALSE)</f>
        <v>6.4281687128860143E-4</v>
      </c>
      <c r="AT583" s="17">
        <f t="shared" ref="AT583:AT633" si="657">_xlfn.POISSON.DIST(2,K583,FALSE) * _xlfn.POISSON.DIST(5,L583,FALSE)</f>
        <v>4.491060413563862E-4</v>
      </c>
      <c r="AU583" s="17">
        <f t="shared" ref="AU583:AU633" si="658">_xlfn.POISSON.DIST(3,K583,FALSE) * _xlfn.POISSON.DIST(5,L583,FALSE)</f>
        <v>2.0917957134352581E-4</v>
      </c>
      <c r="AV583" s="17">
        <f t="shared" ref="AV583:AV633" si="659">_xlfn.POISSON.DIST(4,K583,FALSE) * _xlfn.POISSON.DIST(5,L583,FALSE)</f>
        <v>7.3071984739911473E-5</v>
      </c>
      <c r="AW583" s="17">
        <f t="shared" ref="AW583:AW633" si="660">_xlfn.POISSON.DIST(6,K583,FALSE) * _xlfn.POISSON.DIST(6,L583,FALSE)</f>
        <v>7.0085658027494613E-7</v>
      </c>
      <c r="AX583" s="17">
        <f t="shared" ref="AX583:AX633" si="661">_xlfn.POISSON.DIST(6,K583,FALSE) * _xlfn.POISSON.DIST(0,L583,FALSE)</f>
        <v>1.0557391465458948E-3</v>
      </c>
      <c r="AY583" s="17">
        <f t="shared" ref="AY583:AY633" si="662">_xlfn.POISSON.DIST(6,K583,FALSE) * _xlfn.POISSON.DIST(1,L583,FALSE)</f>
        <v>9.3352108105942955E-4</v>
      </c>
      <c r="AZ583" s="17">
        <f t="shared" ref="AZ583:AZ633" si="663">_xlfn.POISSON.DIST(6,K583,FALSE) * _xlfn.POISSON.DIST(2,L583,FALSE)</f>
        <v>4.1272581945718453E-4</v>
      </c>
      <c r="BA583" s="17">
        <f t="shared" ref="BA583:BA633" si="664">_xlfn.POISSON.DIST(6,K583,FALSE) * _xlfn.POISSON.DIST(3,L583,FALSE)</f>
        <v>1.216488165097011E-4</v>
      </c>
      <c r="BB583" s="17">
        <f t="shared" ref="BB583:BB633" si="665">_xlfn.POISSON.DIST(6,K583,FALSE) * _xlfn.POISSON.DIST(4,L583,FALSE)</f>
        <v>2.6891523126067872E-5</v>
      </c>
      <c r="BC583" s="17">
        <f t="shared" ref="BC583:BC633" si="666">_xlfn.POISSON.DIST(6,K583,FALSE) * _xlfn.POISSON.DIST(5,L583,FALSE)</f>
        <v>4.7556830344152123E-6</v>
      </c>
      <c r="BD583" s="17">
        <f t="shared" ref="BD583:BD633" si="667">_xlfn.POISSON.DIST(0,K583,FALSE) * _xlfn.POISSON.DIST(6,L583,FALSE)</f>
        <v>6.7797221300202964E-5</v>
      </c>
      <c r="BE583" s="17">
        <f t="shared" ref="BE583:BE633" si="668">_xlfn.POISSON.DIST(1,K583,FALSE) * _xlfn.POISSON.DIST(6,L583,FALSE)</f>
        <v>9.4733486419110857E-5</v>
      </c>
      <c r="BF583" s="17">
        <f t="shared" ref="BF583:BF633" si="669">_xlfn.POISSON.DIST(2,K583,FALSE) * _xlfn.POISSON.DIST(6,L583,FALSE)</f>
        <v>6.618585007622571E-5</v>
      </c>
      <c r="BG583" s="17">
        <f t="shared" ref="BG583:BG633" si="670">_xlfn.POISSON.DIST(3,K583,FALSE) * _xlfn.POISSON.DIST(6,L583,FALSE)</f>
        <v>3.0827302403098454E-5</v>
      </c>
      <c r="BH583" s="17">
        <f t="shared" ref="BH583:BH633" si="671">_xlfn.POISSON.DIST(4,K583,FALSE) * _xlfn.POISSON.DIST(6,L583,FALSE)</f>
        <v>1.0768796189339575E-5</v>
      </c>
      <c r="BI583" s="17">
        <f t="shared" ref="BI583:BI633" si="672">_xlfn.POISSON.DIST(5,K583,FALSE) * _xlfn.POISSON.DIST(6,L583,FALSE)</f>
        <v>3.0094614144604147E-6</v>
      </c>
      <c r="BJ583" s="18">
        <f t="shared" ref="BJ583:BJ633" si="673">SUM(N583,Q583,T583,W583,X583,Y583,AD583,AE583,AF583,AG583,AM583,AN583,AO583,AP583,AQ583,AX583,AY583,AZ583,BA583,BB583,BC583)</f>
        <v>0.48849450182419124</v>
      </c>
      <c r="BK583" s="18">
        <f t="shared" ref="BK583:BK633" si="674">SUM(M583,P583,S583,V583,AC583,AL583,AY583)</f>
        <v>0.27400294503101857</v>
      </c>
      <c r="BL583" s="18">
        <f t="shared" ref="BL583:BL633" si="675">SUM(O583,R583,U583,AA583,AB583,AH583,AI583,AJ583,AK583,AR583,AS583,AT583,AU583,AV583,BD583,BE583,BF583,BG583,BH583,BI583)</f>
        <v>0.22601344809372048</v>
      </c>
      <c r="BM583" s="18">
        <f t="shared" ref="BM583:BM633" si="676">SUM(S583:BI583)</f>
        <v>0.39840606848359439</v>
      </c>
      <c r="BN583" s="18">
        <f t="shared" ref="BN583:BN633" si="677">SUM(M583:R583)</f>
        <v>0.60093968020716315</v>
      </c>
    </row>
    <row r="584" spans="1:66" x14ac:dyDescent="0.25">
      <c r="A584" t="s">
        <v>21</v>
      </c>
      <c r="B584" t="s">
        <v>272</v>
      </c>
      <c r="C584" t="s">
        <v>264</v>
      </c>
      <c r="D584" t="s">
        <v>497</v>
      </c>
      <c r="E584" s="14">
        <f>VLOOKUP(A584,home!$A$2:$E$405,3,FALSE)</f>
        <v>1.41772151898734</v>
      </c>
      <c r="F584" s="14">
        <f>VLOOKUP(B584,home!$B$2:$E$405,3,FALSE)</f>
        <v>1.23</v>
      </c>
      <c r="G584" s="14">
        <f>VLOOKUP(C584,away!$B$2:$E$405,4,FALSE)</f>
        <v>1.35</v>
      </c>
      <c r="H584" s="14">
        <f>VLOOKUP(A584,away!$A$2:$E$405,3,FALSE)</f>
        <v>1.3248945147679301</v>
      </c>
      <c r="I584" s="14">
        <f>VLOOKUP(C584,away!$B$2:$E$405,3,FALSE)</f>
        <v>0.76</v>
      </c>
      <c r="J584" s="14">
        <f>VLOOKUP(B584,home!$B$2:$E$405,4,FALSE)</f>
        <v>0.44</v>
      </c>
      <c r="K584" s="16">
        <f t="shared" si="622"/>
        <v>2.3541265822784783</v>
      </c>
      <c r="L584" s="16">
        <f t="shared" si="623"/>
        <v>0.44304472573839587</v>
      </c>
      <c r="M584" s="17">
        <f t="shared" si="624"/>
        <v>6.098231907722259E-2</v>
      </c>
      <c r="N584" s="17">
        <f t="shared" si="625"/>
        <v>0.14356009838867767</v>
      </c>
      <c r="O584" s="17">
        <f t="shared" si="626"/>
        <v>2.7017894830459424E-2</v>
      </c>
      <c r="P584" s="17">
        <f t="shared" si="627"/>
        <v>6.3603544417588809E-2</v>
      </c>
      <c r="Q584" s="17">
        <f t="shared" si="628"/>
        <v>0.16897932188564996</v>
      </c>
      <c r="R584" s="17">
        <f t="shared" si="629"/>
        <v>5.9850679025948601E-3</v>
      </c>
      <c r="S584" s="17">
        <f t="shared" si="630"/>
        <v>1.6584359711531493E-2</v>
      </c>
      <c r="T584" s="17">
        <f t="shared" si="631"/>
        <v>7.486539732028788E-2</v>
      </c>
      <c r="U584" s="17">
        <f t="shared" si="632"/>
        <v>1.4089607446240257E-2</v>
      </c>
      <c r="V584" s="17">
        <f t="shared" si="633"/>
        <v>1.9219123683191007E-3</v>
      </c>
      <c r="W584" s="17">
        <f t="shared" si="634"/>
        <v>0.13259957116879997</v>
      </c>
      <c r="X584" s="17">
        <f t="shared" si="635"/>
        <v>5.8747540641509874E-2</v>
      </c>
      <c r="Y584" s="17">
        <f t="shared" si="636"/>
        <v>1.3013894015661505E-2</v>
      </c>
      <c r="Z584" s="17">
        <f t="shared" si="637"/>
        <v>8.8388425581027187E-4</v>
      </c>
      <c r="AA584" s="17">
        <f t="shared" si="638"/>
        <v>2.0807754222603916E-3</v>
      </c>
      <c r="AB584" s="17">
        <f t="shared" si="639"/>
        <v>2.4492043666474572E-3</v>
      </c>
      <c r="AC584" s="17">
        <f t="shared" si="640"/>
        <v>1.2528266444153963E-4</v>
      </c>
      <c r="AD584" s="17">
        <f t="shared" si="641"/>
        <v>7.8039043821799742E-2</v>
      </c>
      <c r="AE584" s="17">
        <f t="shared" si="642"/>
        <v>3.4574786766915916E-2</v>
      </c>
      <c r="AF584" s="17">
        <f t="shared" si="643"/>
        <v>7.6590884603058912E-3</v>
      </c>
      <c r="AG584" s="17">
        <f t="shared" si="644"/>
        <v>1.1311062487674452E-3</v>
      </c>
      <c r="AH584" s="17">
        <f t="shared" si="645"/>
        <v>9.7900064424987E-5</v>
      </c>
      <c r="AI584" s="17">
        <f t="shared" si="646"/>
        <v>2.3046914406963745E-4</v>
      </c>
      <c r="AJ584" s="17">
        <f t="shared" si="647"/>
        <v>2.7127676922465103E-4</v>
      </c>
      <c r="AK584" s="17">
        <f t="shared" si="648"/>
        <v>2.1287328452879167E-4</v>
      </c>
      <c r="AL584" s="17">
        <f t="shared" si="649"/>
        <v>5.2267094024225876E-6</v>
      </c>
      <c r="AM584" s="17">
        <f t="shared" si="650"/>
        <v>3.6742757503298751E-2</v>
      </c>
      <c r="AN584" s="17">
        <f t="shared" si="651"/>
        <v>1.6278684920921379E-2</v>
      </c>
      <c r="AO584" s="17">
        <f t="shared" si="652"/>
        <v>3.6060927480856867E-3</v>
      </c>
      <c r="AP584" s="17">
        <f t="shared" si="653"/>
        <v>5.3255345752094708E-4</v>
      </c>
      <c r="AQ584" s="17">
        <f t="shared" si="654"/>
        <v>5.8986250132100607E-5</v>
      </c>
      <c r="AR584" s="17">
        <f t="shared" si="655"/>
        <v>8.6748214385879336E-6</v>
      </c>
      <c r="AS584" s="17">
        <f t="shared" si="656"/>
        <v>2.0421627745099083E-5</v>
      </c>
      <c r="AT584" s="17">
        <f t="shared" si="657"/>
        <v>2.403754836406673E-5</v>
      </c>
      <c r="AU584" s="17">
        <f t="shared" si="658"/>
        <v>1.8862477192218012E-5</v>
      </c>
      <c r="AV584" s="17">
        <f t="shared" si="659"/>
        <v>1.1101164741455484E-5</v>
      </c>
      <c r="AW584" s="17">
        <f t="shared" si="660"/>
        <v>1.5142697126770878E-7</v>
      </c>
      <c r="AX584" s="17">
        <f t="shared" si="661"/>
        <v>1.4416183690787938E-2</v>
      </c>
      <c r="AY584" s="17">
        <f t="shared" si="662"/>
        <v>6.3870141494794756E-3</v>
      </c>
      <c r="AZ584" s="17">
        <f t="shared" si="663"/>
        <v>1.4148664660716941E-3</v>
      </c>
      <c r="BA584" s="17">
        <f t="shared" si="664"/>
        <v>2.0894970847239568E-4</v>
      </c>
      <c r="BB584" s="17">
        <f t="shared" si="665"/>
        <v>2.3143516570817577E-5</v>
      </c>
      <c r="BC584" s="17">
        <f t="shared" si="666"/>
        <v>2.0507225903479795E-6</v>
      </c>
      <c r="BD584" s="17">
        <f t="shared" si="667"/>
        <v>6.4055564751479084E-7</v>
      </c>
      <c r="BE584" s="17">
        <f t="shared" si="668"/>
        <v>1.5079490772431722E-6</v>
      </c>
      <c r="BF584" s="17">
        <f t="shared" si="669"/>
        <v>1.7749515037302274E-6</v>
      </c>
      <c r="BG584" s="17">
        <f t="shared" si="670"/>
        <v>1.3928201723954951E-6</v>
      </c>
      <c r="BH584" s="17">
        <f t="shared" si="671"/>
        <v>8.1971874804248209E-7</v>
      </c>
      <c r="BI584" s="17">
        <f t="shared" si="672"/>
        <v>3.8594433895176813E-7</v>
      </c>
      <c r="BJ584" s="18">
        <f t="shared" si="673"/>
        <v>0.79284113185230742</v>
      </c>
      <c r="BK584" s="18">
        <f t="shared" si="674"/>
        <v>0.14960965909798543</v>
      </c>
      <c r="BL584" s="18">
        <f t="shared" si="675"/>
        <v>5.2524688809419767E-2</v>
      </c>
      <c r="BM584" s="18">
        <f t="shared" si="676"/>
        <v>0.51934425479082158</v>
      </c>
      <c r="BN584" s="18">
        <f t="shared" si="677"/>
        <v>0.47012824650219331</v>
      </c>
    </row>
    <row r="585" spans="1:66" x14ac:dyDescent="0.25">
      <c r="A585" t="s">
        <v>21</v>
      </c>
      <c r="B585" t="s">
        <v>269</v>
      </c>
      <c r="C585" t="s">
        <v>150</v>
      </c>
      <c r="D585" t="s">
        <v>497</v>
      </c>
      <c r="E585" s="14">
        <f>VLOOKUP(A585,home!$A$2:$E$405,3,FALSE)</f>
        <v>1.41772151898734</v>
      </c>
      <c r="F585" s="14">
        <f>VLOOKUP(B585,home!$B$2:$E$405,3,FALSE)</f>
        <v>0.71</v>
      </c>
      <c r="G585" s="14">
        <f>VLOOKUP(C585,away!$B$2:$E$405,4,FALSE)</f>
        <v>0.77</v>
      </c>
      <c r="H585" s="14">
        <f>VLOOKUP(A585,away!$A$2:$E$405,3,FALSE)</f>
        <v>1.3248945147679301</v>
      </c>
      <c r="I585" s="14">
        <f>VLOOKUP(C585,away!$B$2:$E$405,3,FALSE)</f>
        <v>0.9</v>
      </c>
      <c r="J585" s="14">
        <f>VLOOKUP(B585,home!$B$2:$E$405,4,FALSE)</f>
        <v>0.75</v>
      </c>
      <c r="K585" s="16">
        <f t="shared" si="622"/>
        <v>0.7750683544303788</v>
      </c>
      <c r="L585" s="16">
        <f t="shared" si="623"/>
        <v>0.89430379746835287</v>
      </c>
      <c r="M585" s="17">
        <f t="shared" si="624"/>
        <v>0.1883652933121038</v>
      </c>
      <c r="N585" s="17">
        <f t="shared" si="625"/>
        <v>0.14599597791920793</v>
      </c>
      <c r="O585" s="17">
        <f t="shared" si="626"/>
        <v>0.16845579712025457</v>
      </c>
      <c r="P585" s="17">
        <f t="shared" si="627"/>
        <v>0.13056475746825344</v>
      </c>
      <c r="Q585" s="17">
        <f t="shared" si="628"/>
        <v>5.6578431179647205E-2</v>
      </c>
      <c r="R585" s="17">
        <f t="shared" si="629"/>
        <v>7.5325329535101029E-2</v>
      </c>
      <c r="S585" s="17">
        <f t="shared" si="630"/>
        <v>2.2625128537477293E-2</v>
      </c>
      <c r="T585" s="17">
        <f t="shared" si="631"/>
        <v>5.0598305858760358E-2</v>
      </c>
      <c r="U585" s="17">
        <f t="shared" si="632"/>
        <v>5.8382279209696755E-2</v>
      </c>
      <c r="V585" s="17">
        <f t="shared" si="633"/>
        <v>1.7425033668721345E-3</v>
      </c>
      <c r="W585" s="17">
        <f t="shared" si="634"/>
        <v>1.4617383850220529E-2</v>
      </c>
      <c r="X585" s="17">
        <f t="shared" si="635"/>
        <v>1.3072381886304793E-2</v>
      </c>
      <c r="Y585" s="17">
        <f t="shared" si="636"/>
        <v>5.8453403814394417E-3</v>
      </c>
      <c r="Z585" s="17">
        <f t="shared" si="637"/>
        <v>2.2454576082931978E-2</v>
      </c>
      <c r="AA585" s="17">
        <f t="shared" si="638"/>
        <v>1.740383133402983E-2</v>
      </c>
      <c r="AB585" s="17">
        <f t="shared" si="639"/>
        <v>6.744579456425182E-3</v>
      </c>
      <c r="AC585" s="17">
        <f t="shared" si="640"/>
        <v>7.5488139787750446E-5</v>
      </c>
      <c r="AD585" s="17">
        <f t="shared" si="641"/>
        <v>2.8323679117169052E-3</v>
      </c>
      <c r="AE585" s="17">
        <f t="shared" si="642"/>
        <v>2.532997379275937E-3</v>
      </c>
      <c r="AF585" s="17">
        <f t="shared" si="643"/>
        <v>1.1326345876319277E-3</v>
      </c>
      <c r="AG585" s="17">
        <f t="shared" si="644"/>
        <v>3.37639804287745E-4</v>
      </c>
      <c r="AH585" s="17">
        <f t="shared" si="645"/>
        <v>5.02030316537703E-3</v>
      </c>
      <c r="AI585" s="17">
        <f t="shared" si="646"/>
        <v>3.8910781131303957E-3</v>
      </c>
      <c r="AJ585" s="17">
        <f t="shared" si="647"/>
        <v>1.5079257550520196E-3</v>
      </c>
      <c r="AK585" s="17">
        <f t="shared" si="648"/>
        <v>3.8958184452378506E-4</v>
      </c>
      <c r="AL585" s="17">
        <f t="shared" si="649"/>
        <v>2.0929738148283243E-6</v>
      </c>
      <c r="AM585" s="17">
        <f t="shared" si="650"/>
        <v>4.3905574729516606E-4</v>
      </c>
      <c r="AN585" s="17">
        <f t="shared" si="651"/>
        <v>3.9264922210637253E-4</v>
      </c>
      <c r="AO585" s="17">
        <f t="shared" si="652"/>
        <v>1.755738452013618E-4</v>
      </c>
      <c r="AP585" s="17">
        <f t="shared" si="653"/>
        <v>5.2338785499899547E-5</v>
      </c>
      <c r="AQ585" s="17">
        <f t="shared" si="654"/>
        <v>1.170169365686043E-5</v>
      </c>
      <c r="AR585" s="17">
        <f t="shared" si="655"/>
        <v>8.979352370478142E-4</v>
      </c>
      <c r="AS585" s="17">
        <f t="shared" si="656"/>
        <v>6.9596118656370138E-4</v>
      </c>
      <c r="AT585" s="17">
        <f t="shared" si="657"/>
        <v>2.6970874580867097E-4</v>
      </c>
      <c r="AU585" s="17">
        <f t="shared" si="658"/>
        <v>6.9680904596469302E-5</v>
      </c>
      <c r="AV585" s="17">
        <f t="shared" si="659"/>
        <v>1.350186601520142E-5</v>
      </c>
      <c r="AW585" s="17">
        <f t="shared" si="660"/>
        <v>4.0298267400696602E-8</v>
      </c>
      <c r="AX585" s="17">
        <f t="shared" si="661"/>
        <v>5.6716369259877399E-5</v>
      </c>
      <c r="AY585" s="17">
        <f t="shared" si="662"/>
        <v>5.0721664407725714E-5</v>
      </c>
      <c r="AZ585" s="17">
        <f t="shared" si="663"/>
        <v>2.2680288546872244E-5</v>
      </c>
      <c r="BA585" s="17">
        <f t="shared" si="664"/>
        <v>6.7610227250486141E-6</v>
      </c>
      <c r="BB585" s="17">
        <f t="shared" si="665"/>
        <v>1.5116020744452015E-6</v>
      </c>
      <c r="BC585" s="17">
        <f t="shared" si="666"/>
        <v>2.7036629508747681E-7</v>
      </c>
      <c r="BD585" s="17">
        <f t="shared" si="667"/>
        <v>1.3383781539541757E-4</v>
      </c>
      <c r="BE585" s="17">
        <f t="shared" si="668"/>
        <v>1.0373345533908311E-4</v>
      </c>
      <c r="BF585" s="17">
        <f t="shared" si="669"/>
        <v>4.0200259264520166E-5</v>
      </c>
      <c r="BG585" s="17">
        <f t="shared" si="670"/>
        <v>1.0385982931942077E-5</v>
      </c>
      <c r="BH585" s="17">
        <f t="shared" si="671"/>
        <v>2.0124616750505867E-6</v>
      </c>
      <c r="BI585" s="17">
        <f t="shared" si="672"/>
        <v>3.1195907176713245E-7</v>
      </c>
      <c r="BJ585" s="18">
        <f t="shared" si="673"/>
        <v>0.29475344136556147</v>
      </c>
      <c r="BK585" s="18">
        <f t="shared" si="674"/>
        <v>0.34342598546271697</v>
      </c>
      <c r="BL585" s="18">
        <f t="shared" si="675"/>
        <v>0.33935797540730028</v>
      </c>
      <c r="BM585" s="18">
        <f t="shared" si="676"/>
        <v>0.23465571041780234</v>
      </c>
      <c r="BN585" s="18">
        <f t="shared" si="677"/>
        <v>0.76528558653456813</v>
      </c>
    </row>
    <row r="586" spans="1:66" x14ac:dyDescent="0.25">
      <c r="A586" t="s">
        <v>175</v>
      </c>
      <c r="B586" t="s">
        <v>282</v>
      </c>
      <c r="C586" t="s">
        <v>177</v>
      </c>
      <c r="D586" t="s">
        <v>497</v>
      </c>
      <c r="E586" s="14">
        <f>VLOOKUP(A586,home!$A$2:$E$405,3,FALSE)</f>
        <v>1.18055555555556</v>
      </c>
      <c r="F586" s="14">
        <f>VLOOKUP(B586,home!$B$2:$E$405,3,FALSE)</f>
        <v>1.02</v>
      </c>
      <c r="G586" s="14">
        <f>VLOOKUP(C586,away!$B$2:$E$405,4,FALSE)</f>
        <v>1.27</v>
      </c>
      <c r="H586" s="14">
        <f>VLOOKUP(A586,away!$A$2:$E$405,3,FALSE)</f>
        <v>1.1041666666666701</v>
      </c>
      <c r="I586" s="14">
        <f>VLOOKUP(C586,away!$B$2:$E$405,3,FALSE)</f>
        <v>0.17</v>
      </c>
      <c r="J586" s="14">
        <f>VLOOKUP(B586,home!$B$2:$E$405,4,FALSE)</f>
        <v>0.63</v>
      </c>
      <c r="K586" s="16">
        <f t="shared" si="622"/>
        <v>1.5292916666666725</v>
      </c>
      <c r="L586" s="16">
        <f t="shared" si="623"/>
        <v>0.11825625000000037</v>
      </c>
      <c r="M586" s="17">
        <f t="shared" si="624"/>
        <v>0.19252140884351943</v>
      </c>
      <c r="N586" s="17">
        <f t="shared" si="625"/>
        <v>0.29442138619932168</v>
      </c>
      <c r="O586" s="17">
        <f t="shared" si="626"/>
        <v>2.2766859854551513E-2</v>
      </c>
      <c r="P586" s="17">
        <f t="shared" si="627"/>
        <v>3.481716905173364E-2</v>
      </c>
      <c r="Q586" s="17">
        <f t="shared" si="628"/>
        <v>0.22512808620153638</v>
      </c>
      <c r="R586" s="17">
        <f t="shared" si="629"/>
        <v>1.3461617353374075E-3</v>
      </c>
      <c r="S586" s="17">
        <f t="shared" si="630"/>
        <v>1.574156438053986E-3</v>
      </c>
      <c r="T586" s="17">
        <f t="shared" si="631"/>
        <v>2.6622803243870515E-2</v>
      </c>
      <c r="U586" s="17">
        <f t="shared" si="632"/>
        <v>2.0586739238370442E-3</v>
      </c>
      <c r="V586" s="17">
        <f t="shared" si="633"/>
        <v>3.1631501340743492E-5</v>
      </c>
      <c r="W586" s="17">
        <f t="shared" si="634"/>
        <v>0.11476216872020865</v>
      </c>
      <c r="X586" s="17">
        <f t="shared" si="635"/>
        <v>1.3571343714719216E-2</v>
      </c>
      <c r="Y586" s="17">
        <f t="shared" si="636"/>
        <v>8.0244810758188447E-4</v>
      </c>
      <c r="Z586" s="17">
        <f t="shared" si="637"/>
        <v>5.306401290483158E-5</v>
      </c>
      <c r="AA586" s="17">
        <f t="shared" si="638"/>
        <v>8.11503527352517E-5</v>
      </c>
      <c r="AB586" s="17">
        <f t="shared" si="639"/>
        <v>6.2051279092540724E-5</v>
      </c>
      <c r="AC586" s="17">
        <f t="shared" si="640"/>
        <v>3.5753144811155552E-7</v>
      </c>
      <c r="AD586" s="17">
        <f t="shared" si="641"/>
        <v>4.387620706810242E-2</v>
      </c>
      <c r="AE586" s="17">
        <f t="shared" si="642"/>
        <v>5.1886357120973026E-3</v>
      </c>
      <c r="AF586" s="17">
        <f t="shared" si="643"/>
        <v>3.0679430096435423E-4</v>
      </c>
      <c r="AG586" s="17">
        <f t="shared" si="644"/>
        <v>1.209344785113867E-5</v>
      </c>
      <c r="AH586" s="17">
        <f t="shared" si="645"/>
        <v>1.5687877940192523E-6</v>
      </c>
      <c r="AI586" s="17">
        <f t="shared" si="646"/>
        <v>2.3991341001620349E-6</v>
      </c>
      <c r="AJ586" s="17">
        <f t="shared" si="647"/>
        <v>1.8344878932968232E-6</v>
      </c>
      <c r="AK586" s="17">
        <f t="shared" si="648"/>
        <v>9.3515568260657747E-7</v>
      </c>
      <c r="AL586" s="17">
        <f t="shared" si="649"/>
        <v>2.5863581499819679E-9</v>
      </c>
      <c r="AM586" s="17">
        <f t="shared" si="650"/>
        <v>1.341990356683808E-2</v>
      </c>
      <c r="AN586" s="17">
        <f t="shared" si="651"/>
        <v>1.5869874711759006E-3</v>
      </c>
      <c r="AO586" s="17">
        <f t="shared" si="652"/>
        <v>9.383559356912282E-5</v>
      </c>
      <c r="AP586" s="17">
        <f t="shared" si="653"/>
        <v>3.6988818040028701E-6</v>
      </c>
      <c r="AQ586" s="17">
        <f t="shared" si="654"/>
        <v>1.0935397283365395E-7</v>
      </c>
      <c r="AR586" s="17">
        <f t="shared" si="655"/>
        <v>3.7103792313297985E-8</v>
      </c>
      <c r="AS586" s="17">
        <f t="shared" si="656"/>
        <v>5.6742520386457545E-8</v>
      </c>
      <c r="AT586" s="17">
        <f t="shared" si="657"/>
        <v>4.3387931786336656E-8</v>
      </c>
      <c r="AU586" s="17">
        <f t="shared" si="658"/>
        <v>2.2117600838248899E-8</v>
      </c>
      <c r="AV586" s="17">
        <f t="shared" si="659"/>
        <v>8.4560656621484592E-9</v>
      </c>
      <c r="AW586" s="17">
        <f t="shared" si="660"/>
        <v>1.2992735237600256E-11</v>
      </c>
      <c r="AX586" s="17">
        <f t="shared" si="661"/>
        <v>3.4204911153726376E-3</v>
      </c>
      <c r="AY586" s="17">
        <f t="shared" si="662"/>
        <v>4.0449445246228669E-4</v>
      </c>
      <c r="AZ586" s="17">
        <f t="shared" si="663"/>
        <v>2.3916998546996716E-5</v>
      </c>
      <c r="BA586" s="17">
        <f t="shared" si="664"/>
        <v>9.4277818647442925E-7</v>
      </c>
      <c r="BB586" s="17">
        <f t="shared" si="665"/>
        <v>2.7872353228566772E-8</v>
      </c>
      <c r="BC586" s="17">
        <f t="shared" si="666"/>
        <v>6.5921599429714233E-10</v>
      </c>
      <c r="BD586" s="17">
        <f t="shared" si="667"/>
        <v>7.312925566249084E-10</v>
      </c>
      <c r="BE586" s="17">
        <f t="shared" si="668"/>
        <v>1.1183596127418382E-9</v>
      </c>
      <c r="BF586" s="17">
        <f t="shared" si="669"/>
        <v>8.5514901805133015E-10</v>
      </c>
      <c r="BG586" s="17">
        <f t="shared" si="670"/>
        <v>4.3592408902136246E-10</v>
      </c>
      <c r="BH586" s="17">
        <f t="shared" si="671"/>
        <v>1.666637691599075E-10</v>
      </c>
      <c r="BI586" s="17">
        <f t="shared" si="672"/>
        <v>5.0975502662300914E-11</v>
      </c>
      <c r="BJ586" s="18">
        <f t="shared" si="673"/>
        <v>0.74364637545975121</v>
      </c>
      <c r="BK586" s="18">
        <f t="shared" si="674"/>
        <v>0.22934922040491637</v>
      </c>
      <c r="BL586" s="18">
        <f t="shared" si="675"/>
        <v>2.6321805877299379E-2</v>
      </c>
      <c r="BM586" s="18">
        <f t="shared" si="676"/>
        <v>0.22796489942940201</v>
      </c>
      <c r="BN586" s="18">
        <f t="shared" si="677"/>
        <v>0.77100107188599998</v>
      </c>
    </row>
    <row r="587" spans="1:66" x14ac:dyDescent="0.25">
      <c r="A587" t="s">
        <v>175</v>
      </c>
      <c r="B587" t="s">
        <v>178</v>
      </c>
      <c r="C587" t="s">
        <v>284</v>
      </c>
      <c r="D587" t="s">
        <v>497</v>
      </c>
      <c r="E587" s="14">
        <f>VLOOKUP(A587,home!$A$2:$E$405,3,FALSE)</f>
        <v>1.18055555555556</v>
      </c>
      <c r="F587" s="14">
        <f>VLOOKUP(B587,home!$B$2:$E$405,3,FALSE)</f>
        <v>0.28000000000000003</v>
      </c>
      <c r="G587" s="14">
        <f>VLOOKUP(C587,away!$B$2:$E$405,4,FALSE)</f>
        <v>0.85</v>
      </c>
      <c r="H587" s="14">
        <f>VLOOKUP(A587,away!$A$2:$E$405,3,FALSE)</f>
        <v>1.1041666666666701</v>
      </c>
      <c r="I587" s="14">
        <f>VLOOKUP(C587,away!$B$2:$E$405,3,FALSE)</f>
        <v>1.27</v>
      </c>
      <c r="J587" s="14">
        <f>VLOOKUP(B587,home!$B$2:$E$405,4,FALSE)</f>
        <v>1.01</v>
      </c>
      <c r="K587" s="16">
        <f t="shared" si="622"/>
        <v>0.28097222222222329</v>
      </c>
      <c r="L587" s="16">
        <f t="shared" si="623"/>
        <v>1.4163145833333377</v>
      </c>
      <c r="M587" s="17">
        <f t="shared" si="624"/>
        <v>0.18317985298926773</v>
      </c>
      <c r="N587" s="17">
        <f t="shared" si="625"/>
        <v>5.1468450360734726E-2</v>
      </c>
      <c r="O587" s="17">
        <f t="shared" si="626"/>
        <v>0.25944029716155675</v>
      </c>
      <c r="P587" s="17">
        <f t="shared" si="627"/>
        <v>7.2895516827476567E-2</v>
      </c>
      <c r="Q587" s="17">
        <f t="shared" si="628"/>
        <v>7.2306024360949137E-3</v>
      </c>
      <c r="R587" s="17">
        <f t="shared" si="629"/>
        <v>0.18372453818712381</v>
      </c>
      <c r="S587" s="17">
        <f t="shared" si="630"/>
        <v>7.2521026286884397E-3</v>
      </c>
      <c r="T587" s="17">
        <f t="shared" si="631"/>
        <v>1.0240807676526784E-2</v>
      </c>
      <c r="U587" s="17">
        <f t="shared" si="632"/>
        <v>5.1621491771187904E-2</v>
      </c>
      <c r="V587" s="17">
        <f t="shared" si="633"/>
        <v>3.2065982061849345E-4</v>
      </c>
      <c r="W587" s="17">
        <f t="shared" si="634"/>
        <v>6.7719947815833657E-4</v>
      </c>
      <c r="X587" s="17">
        <f t="shared" si="635"/>
        <v>9.5912749674137801E-4</v>
      </c>
      <c r="Y587" s="17">
        <f t="shared" si="636"/>
        <v>6.7921313045540615E-4</v>
      </c>
      <c r="Z587" s="17">
        <f t="shared" si="637"/>
        <v>8.6737247583535376E-2</v>
      </c>
      <c r="AA587" s="17">
        <f t="shared" si="638"/>
        <v>2.4370757202985104E-2</v>
      </c>
      <c r="AB587" s="17">
        <f t="shared" si="639"/>
        <v>3.4237529042804899E-3</v>
      </c>
      <c r="AC587" s="17">
        <f t="shared" si="640"/>
        <v>7.9753118889528244E-6</v>
      </c>
      <c r="AD587" s="17">
        <f t="shared" si="641"/>
        <v>4.7568560566469439E-5</v>
      </c>
      <c r="AE587" s="17">
        <f t="shared" si="642"/>
        <v>6.7372046038465796E-5</v>
      </c>
      <c r="AF587" s="17">
        <f t="shared" si="643"/>
        <v>4.7710005656642075E-5</v>
      </c>
      <c r="AG587" s="17">
        <f t="shared" si="644"/>
        <v>2.2524125594139401E-5</v>
      </c>
      <c r="AH587" s="17">
        <f t="shared" si="645"/>
        <v>3.0711807167688853E-2</v>
      </c>
      <c r="AI587" s="17">
        <f t="shared" si="646"/>
        <v>8.629164708365944E-3</v>
      </c>
      <c r="AJ587" s="17">
        <f t="shared" si="647"/>
        <v>1.2122777920155813E-3</v>
      </c>
      <c r="AK587" s="17">
        <f t="shared" si="648"/>
        <v>1.1353879505775605E-4</v>
      </c>
      <c r="AL587" s="17">
        <f t="shared" si="649"/>
        <v>1.2694943740119645E-7</v>
      </c>
      <c r="AM587" s="17">
        <f t="shared" si="650"/>
        <v>2.6730888340546703E-6</v>
      </c>
      <c r="AN587" s="17">
        <f t="shared" si="651"/>
        <v>3.7859346982171372E-6</v>
      </c>
      <c r="AO587" s="17">
        <f t="shared" si="652"/>
        <v>2.6810372623163157E-6</v>
      </c>
      <c r="AP587" s="17">
        <f t="shared" si="653"/>
        <v>1.2657307243595615E-6</v>
      </c>
      <c r="AQ587" s="17">
        <f t="shared" si="654"/>
        <v>4.4816822087087891E-7</v>
      </c>
      <c r="AR587" s="17">
        <f t="shared" si="655"/>
        <v>8.6995160744238135E-3</v>
      </c>
      <c r="AS587" s="17">
        <f t="shared" si="656"/>
        <v>2.4443223636888113E-3</v>
      </c>
      <c r="AT587" s="17">
        <f t="shared" si="657"/>
        <v>3.4339334317656138E-4</v>
      </c>
      <c r="AU587" s="17">
        <f t="shared" si="658"/>
        <v>3.2161330242879002E-5</v>
      </c>
      <c r="AV587" s="17">
        <f t="shared" si="659"/>
        <v>2.2591101069911274E-6</v>
      </c>
      <c r="AW587" s="17">
        <f t="shared" si="660"/>
        <v>1.4033028043360818E-9</v>
      </c>
      <c r="AX587" s="17">
        <f t="shared" si="661"/>
        <v>1.2517728498362533E-7</v>
      </c>
      <c r="AY587" s="17">
        <f t="shared" si="662"/>
        <v>1.7729041422438174E-7</v>
      </c>
      <c r="AZ587" s="17">
        <f t="shared" si="663"/>
        <v>1.2554949957560007E-7</v>
      </c>
      <c r="BA587" s="17">
        <f t="shared" si="664"/>
        <v>5.9272529059708355E-8</v>
      </c>
      <c r="BB587" s="17">
        <f t="shared" si="665"/>
        <v>2.0987136824578489E-8</v>
      </c>
      <c r="BC587" s="17">
        <f t="shared" si="666"/>
        <v>5.9448775894125277E-9</v>
      </c>
      <c r="BD587" s="17">
        <f t="shared" si="667"/>
        <v>2.05354191402487E-3</v>
      </c>
      <c r="BE587" s="17">
        <f t="shared" si="668"/>
        <v>5.7698823501004556E-4</v>
      </c>
      <c r="BF587" s="17">
        <f t="shared" si="669"/>
        <v>8.1058833293425468E-5</v>
      </c>
      <c r="BG587" s="17">
        <f t="shared" si="670"/>
        <v>7.5917601737314987E-6</v>
      </c>
      <c r="BH587" s="17">
        <f t="shared" si="671"/>
        <v>5.332684316478778E-7</v>
      </c>
      <c r="BI587" s="17">
        <f t="shared" si="672"/>
        <v>2.9966723256212829E-8</v>
      </c>
      <c r="BJ587" s="18">
        <f t="shared" si="673"/>
        <v>7.1451943498049342E-2</v>
      </c>
      <c r="BK587" s="18">
        <f t="shared" si="674"/>
        <v>0.26365641181779181</v>
      </c>
      <c r="BL587" s="18">
        <f t="shared" si="675"/>
        <v>0.5774890218895582</v>
      </c>
      <c r="BM587" s="18">
        <f t="shared" si="676"/>
        <v>0.24139519093956882</v>
      </c>
      <c r="BN587" s="18">
        <f t="shared" si="677"/>
        <v>0.75793925796225459</v>
      </c>
    </row>
    <row r="588" spans="1:66" x14ac:dyDescent="0.25">
      <c r="A588" t="s">
        <v>175</v>
      </c>
      <c r="B588" t="s">
        <v>278</v>
      </c>
      <c r="C588" t="s">
        <v>280</v>
      </c>
      <c r="D588" t="s">
        <v>497</v>
      </c>
      <c r="E588" s="14">
        <f>VLOOKUP(A588,home!$A$2:$E$405,3,FALSE)</f>
        <v>1.18055555555556</v>
      </c>
      <c r="F588" s="14">
        <f>VLOOKUP(B588,home!$B$2:$E$405,3,FALSE)</f>
        <v>0.69</v>
      </c>
      <c r="G588" s="14">
        <f>VLOOKUP(C588,away!$B$2:$E$405,4,FALSE)</f>
        <v>1.31</v>
      </c>
      <c r="H588" s="14">
        <f>VLOOKUP(A588,away!$A$2:$E$405,3,FALSE)</f>
        <v>1.1041666666666701</v>
      </c>
      <c r="I588" s="14">
        <f>VLOOKUP(C588,away!$B$2:$E$405,3,FALSE)</f>
        <v>1.08</v>
      </c>
      <c r="J588" s="14">
        <f>VLOOKUP(B588,home!$B$2:$E$405,4,FALSE)</f>
        <v>1.56</v>
      </c>
      <c r="K588" s="16">
        <f t="shared" si="622"/>
        <v>1.0671041666666705</v>
      </c>
      <c r="L588" s="16">
        <f t="shared" si="623"/>
        <v>1.8603000000000058</v>
      </c>
      <c r="M588" s="17">
        <f t="shared" si="624"/>
        <v>5.3535828016467675E-2</v>
      </c>
      <c r="N588" s="17">
        <f t="shared" si="625"/>
        <v>5.7128305142322922E-2</v>
      </c>
      <c r="O588" s="17">
        <f t="shared" si="626"/>
        <v>9.9592700859035113E-2</v>
      </c>
      <c r="P588" s="17">
        <f t="shared" si="627"/>
        <v>0.10627578605626366</v>
      </c>
      <c r="Q588" s="17">
        <f t="shared" si="628"/>
        <v>3.0480926225988882E-2</v>
      </c>
      <c r="R588" s="17">
        <f t="shared" si="629"/>
        <v>9.2636150704031819E-2</v>
      </c>
      <c r="S588" s="17">
        <f t="shared" si="630"/>
        <v>5.2742915914191689E-2</v>
      </c>
      <c r="T588" s="17">
        <f t="shared" si="631"/>
        <v>5.6703667058207292E-2</v>
      </c>
      <c r="U588" s="17">
        <f t="shared" si="632"/>
        <v>9.8852422400233966E-2</v>
      </c>
      <c r="V588" s="17">
        <f t="shared" si="633"/>
        <v>1.1633527708575826E-2</v>
      </c>
      <c r="W588" s="17">
        <f t="shared" si="634"/>
        <v>1.0842107793204044E-2</v>
      </c>
      <c r="X588" s="17">
        <f t="shared" si="635"/>
        <v>2.0169573127697547E-2</v>
      </c>
      <c r="Y588" s="17">
        <f t="shared" si="636"/>
        <v>1.8760728444727932E-2</v>
      </c>
      <c r="Z588" s="17">
        <f t="shared" si="637"/>
        <v>5.7443677051570295E-2</v>
      </c>
      <c r="AA588" s="17">
        <f t="shared" si="638"/>
        <v>6.1298387130385261E-2</v>
      </c>
      <c r="AB588" s="17">
        <f t="shared" si="639"/>
        <v>3.2705882158390362E-2</v>
      </c>
      <c r="AC588" s="17">
        <f t="shared" si="640"/>
        <v>1.443381875797169E-3</v>
      </c>
      <c r="AD588" s="17">
        <f t="shared" si="641"/>
        <v>2.892414600394304E-3</v>
      </c>
      <c r="AE588" s="17">
        <f t="shared" si="642"/>
        <v>5.38075888111354E-3</v>
      </c>
      <c r="AF588" s="17">
        <f t="shared" si="643"/>
        <v>5.004912873267776E-3</v>
      </c>
      <c r="AG588" s="17">
        <f t="shared" si="644"/>
        <v>3.1035464727133567E-3</v>
      </c>
      <c r="AH588" s="17">
        <f t="shared" si="645"/>
        <v>2.6715618104759139E-2</v>
      </c>
      <c r="AI588" s="17">
        <f t="shared" si="646"/>
        <v>2.8508347394664013E-2</v>
      </c>
      <c r="AJ588" s="17">
        <f t="shared" si="647"/>
        <v>1.5210688144813444E-2</v>
      </c>
      <c r="AK588" s="17">
        <f t="shared" si="648"/>
        <v>5.4104628990659185E-3</v>
      </c>
      <c r="AL588" s="17">
        <f t="shared" si="649"/>
        <v>1.1461225060908636E-4</v>
      </c>
      <c r="AM588" s="17">
        <f t="shared" si="650"/>
        <v>6.1730153436165497E-4</v>
      </c>
      <c r="AN588" s="17">
        <f t="shared" si="651"/>
        <v>1.1483660443729901E-3</v>
      </c>
      <c r="AO588" s="17">
        <f t="shared" si="652"/>
        <v>1.0681526761735403E-3</v>
      </c>
      <c r="AP588" s="17">
        <f t="shared" si="653"/>
        <v>6.6236147449521437E-4</v>
      </c>
      <c r="AQ588" s="17">
        <f t="shared" si="654"/>
        <v>3.0804776275086278E-4</v>
      </c>
      <c r="AR588" s="17">
        <f t="shared" si="655"/>
        <v>9.9398128720567178E-3</v>
      </c>
      <c r="AS588" s="17">
        <f t="shared" si="656"/>
        <v>1.0606815731658727E-2</v>
      </c>
      <c r="AT588" s="17">
        <f t="shared" si="657"/>
        <v>5.6592886311593081E-3</v>
      </c>
      <c r="AU588" s="17">
        <f t="shared" si="658"/>
        <v>2.0130168262264721E-3</v>
      </c>
      <c r="AV588" s="17">
        <f t="shared" si="659"/>
        <v>5.3702466070909636E-4</v>
      </c>
      <c r="AW588" s="17">
        <f t="shared" si="660"/>
        <v>6.3200183858448533E-6</v>
      </c>
      <c r="AX588" s="17">
        <f t="shared" si="661"/>
        <v>1.0978750656784179E-4</v>
      </c>
      <c r="AY588" s="17">
        <f t="shared" si="662"/>
        <v>2.042376984681567E-4</v>
      </c>
      <c r="AZ588" s="17">
        <f t="shared" si="663"/>
        <v>1.8997169523015658E-4</v>
      </c>
      <c r="BA588" s="17">
        <f t="shared" si="664"/>
        <v>1.1780144821222044E-4</v>
      </c>
      <c r="BB588" s="17">
        <f t="shared" si="665"/>
        <v>5.4786508527298592E-5</v>
      </c>
      <c r="BC588" s="17">
        <f t="shared" si="666"/>
        <v>2.0383868362666781E-5</v>
      </c>
      <c r="BD588" s="17">
        <f t="shared" si="667"/>
        <v>3.0818389809811938E-3</v>
      </c>
      <c r="BE588" s="17">
        <f t="shared" si="668"/>
        <v>3.2886432176007976E-3</v>
      </c>
      <c r="BF588" s="17">
        <f t="shared" si="669"/>
        <v>1.7546624400909484E-3</v>
      </c>
      <c r="BG588" s="17">
        <f t="shared" si="670"/>
        <v>6.2413586697151948E-4</v>
      </c>
      <c r="BH588" s="17">
        <f t="shared" si="671"/>
        <v>1.6650449605285582E-4</v>
      </c>
      <c r="BI588" s="17">
        <f t="shared" si="672"/>
        <v>3.5535528301347328E-5</v>
      </c>
      <c r="BJ588" s="18">
        <f t="shared" si="673"/>
        <v>0.21496813883716021</v>
      </c>
      <c r="BK588" s="18">
        <f t="shared" si="674"/>
        <v>0.22595028952037327</v>
      </c>
      <c r="BL588" s="18">
        <f t="shared" si="675"/>
        <v>0.49863793904718806</v>
      </c>
      <c r="BM588" s="18">
        <f t="shared" si="676"/>
        <v>0.55715242977209944</v>
      </c>
      <c r="BN588" s="18">
        <f t="shared" si="677"/>
        <v>0.43964969700411</v>
      </c>
    </row>
    <row r="589" spans="1:66" x14ac:dyDescent="0.25">
      <c r="A589" t="s">
        <v>175</v>
      </c>
      <c r="B589" t="s">
        <v>283</v>
      </c>
      <c r="C589" t="s">
        <v>276</v>
      </c>
      <c r="D589" t="s">
        <v>497</v>
      </c>
      <c r="E589" s="14">
        <f>VLOOKUP(A589,home!$A$2:$E$405,3,FALSE)</f>
        <v>1.18055555555556</v>
      </c>
      <c r="F589" s="14">
        <f>VLOOKUP(B589,home!$B$2:$E$405,3,FALSE)</f>
        <v>0.85</v>
      </c>
      <c r="G589" s="14">
        <f>VLOOKUP(C589,away!$B$2:$E$405,4,FALSE)</f>
        <v>0.51</v>
      </c>
      <c r="H589" s="14">
        <f>VLOOKUP(A589,away!$A$2:$E$405,3,FALSE)</f>
        <v>1.1041666666666701</v>
      </c>
      <c r="I589" s="14">
        <f>VLOOKUP(C589,away!$B$2:$E$405,3,FALSE)</f>
        <v>1.95</v>
      </c>
      <c r="J589" s="14">
        <f>VLOOKUP(B589,home!$B$2:$E$405,4,FALSE)</f>
        <v>0.36</v>
      </c>
      <c r="K589" s="16">
        <f t="shared" si="622"/>
        <v>0.51177083333333528</v>
      </c>
      <c r="L589" s="16">
        <f t="shared" si="623"/>
        <v>0.77512500000000228</v>
      </c>
      <c r="M589" s="17">
        <f t="shared" si="624"/>
        <v>0.27612659708635828</v>
      </c>
      <c r="N589" s="17">
        <f t="shared" si="625"/>
        <v>0.14131353869638366</v>
      </c>
      <c r="O589" s="17">
        <f t="shared" si="626"/>
        <v>0.21403262856656408</v>
      </c>
      <c r="P589" s="17">
        <f t="shared" si="627"/>
        <v>0.10953565668203472</v>
      </c>
      <c r="Q589" s="17">
        <f t="shared" si="628"/>
        <v>3.6160073729965402E-2</v>
      </c>
      <c r="R589" s="17">
        <f t="shared" si="629"/>
        <v>8.2951020608829237E-2</v>
      </c>
      <c r="S589" s="17">
        <f t="shared" si="630"/>
        <v>1.0862825431673466E-2</v>
      </c>
      <c r="T589" s="17">
        <f t="shared" si="631"/>
        <v>2.8028577149939515E-2</v>
      </c>
      <c r="U589" s="17">
        <f t="shared" si="632"/>
        <v>4.2451912942831203E-2</v>
      </c>
      <c r="V589" s="17">
        <f t="shared" si="633"/>
        <v>4.7879275087584037E-4</v>
      </c>
      <c r="W589" s="17">
        <f t="shared" si="634"/>
        <v>6.1685570220597471E-3</v>
      </c>
      <c r="X589" s="17">
        <f t="shared" si="635"/>
        <v>4.781402761724075E-3</v>
      </c>
      <c r="Y589" s="17">
        <f t="shared" si="636"/>
        <v>1.8530924078406926E-3</v>
      </c>
      <c r="Z589" s="17">
        <f t="shared" si="637"/>
        <v>2.143246994980632E-2</v>
      </c>
      <c r="AA589" s="17">
        <f t="shared" si="638"/>
        <v>1.0968513006604045E-2</v>
      </c>
      <c r="AB589" s="17">
        <f t="shared" si="639"/>
        <v>2.80668252090864E-3</v>
      </c>
      <c r="AC589" s="17">
        <f t="shared" si="640"/>
        <v>1.1870659811290506E-5</v>
      </c>
      <c r="AD589" s="17">
        <f t="shared" si="641"/>
        <v>7.8922189191092847E-4</v>
      </c>
      <c r="AE589" s="17">
        <f t="shared" si="642"/>
        <v>6.117456189674602E-4</v>
      </c>
      <c r="AF589" s="17">
        <f t="shared" si="643"/>
        <v>2.37089661451077E-4</v>
      </c>
      <c r="AG589" s="17">
        <f t="shared" si="644"/>
        <v>6.1258041277422197E-5</v>
      </c>
      <c r="AH589" s="17">
        <f t="shared" si="645"/>
        <v>4.1532108174609176E-3</v>
      </c>
      <c r="AI589" s="17">
        <f t="shared" si="646"/>
        <v>2.1254921610609962E-3</v>
      </c>
      <c r="AJ589" s="17">
        <f t="shared" si="647"/>
        <v>5.4388244725482896E-4</v>
      </c>
      <c r="AK589" s="17">
        <f t="shared" si="648"/>
        <v>9.2781057755659201E-5</v>
      </c>
      <c r="AL589" s="17">
        <f t="shared" si="649"/>
        <v>1.8835715666638078E-7</v>
      </c>
      <c r="AM589" s="17">
        <f t="shared" si="650"/>
        <v>8.0780149061633488E-5</v>
      </c>
      <c r="AN589" s="17">
        <f t="shared" si="651"/>
        <v>6.2614713041398841E-5</v>
      </c>
      <c r="AO589" s="17">
        <f t="shared" si="652"/>
        <v>2.4267114723107211E-5</v>
      </c>
      <c r="AP589" s="17">
        <f t="shared" si="653"/>
        <v>6.270015766582845E-6</v>
      </c>
      <c r="AQ589" s="17">
        <f t="shared" si="654"/>
        <v>1.2150114927681354E-6</v>
      </c>
      <c r="AR589" s="17">
        <f t="shared" si="655"/>
        <v>6.438515069768808E-4</v>
      </c>
      <c r="AS589" s="17">
        <f t="shared" si="656"/>
        <v>3.29504422268482E-4</v>
      </c>
      <c r="AT589" s="17">
        <f t="shared" si="657"/>
        <v>8.4315376385680119E-5</v>
      </c>
      <c r="AU589" s="17">
        <f t="shared" si="658"/>
        <v>1.4383383478571113E-5</v>
      </c>
      <c r="AV589" s="17">
        <f t="shared" si="659"/>
        <v>1.8402490372453165E-6</v>
      </c>
      <c r="AW589" s="17">
        <f t="shared" si="660"/>
        <v>2.0755198947709396E-9</v>
      </c>
      <c r="AX589" s="17">
        <f t="shared" si="661"/>
        <v>6.8901540336771979E-6</v>
      </c>
      <c r="AY589" s="17">
        <f t="shared" si="662"/>
        <v>5.3407306453540535E-6</v>
      </c>
      <c r="AZ589" s="17">
        <f t="shared" si="663"/>
        <v>2.0698669207400367E-6</v>
      </c>
      <c r="BA589" s="17">
        <f t="shared" si="664"/>
        <v>5.3480186564620857E-7</v>
      </c>
      <c r="BB589" s="17">
        <f t="shared" si="665"/>
        <v>1.0363457402725464E-7</v>
      </c>
      <c r="BC589" s="17">
        <f t="shared" si="666"/>
        <v>1.6065949838575201E-8</v>
      </c>
      <c r="BD589" s="17">
        <f t="shared" si="667"/>
        <v>8.3177566557576021E-5</v>
      </c>
      <c r="BE589" s="17">
        <f t="shared" si="668"/>
        <v>4.2567852551809634E-5</v>
      </c>
      <c r="BF589" s="17">
        <f t="shared" si="669"/>
        <v>1.0892492686825081E-5</v>
      </c>
      <c r="BG589" s="17">
        <f t="shared" si="670"/>
        <v>1.8581533531379109E-6</v>
      </c>
      <c r="BH589" s="17">
        <f t="shared" si="671"/>
        <v>2.3773717249912996E-7</v>
      </c>
      <c r="BI589" s="17">
        <f t="shared" si="672"/>
        <v>2.4333390176838134E-8</v>
      </c>
      <c r="BJ589" s="18">
        <f t="shared" si="673"/>
        <v>0.2201946592395948</v>
      </c>
      <c r="BK589" s="18">
        <f t="shared" si="674"/>
        <v>0.39702127169855561</v>
      </c>
      <c r="BL589" s="18">
        <f t="shared" si="675"/>
        <v>0.36133877720312857</v>
      </c>
      <c r="BM589" s="18">
        <f t="shared" si="676"/>
        <v>0.13986232406582433</v>
      </c>
      <c r="BN589" s="18">
        <f t="shared" si="677"/>
        <v>0.86011951537013542</v>
      </c>
    </row>
    <row r="590" spans="1:66" x14ac:dyDescent="0.25">
      <c r="A590" t="s">
        <v>24</v>
      </c>
      <c r="B590" t="s">
        <v>26</v>
      </c>
      <c r="C590" t="s">
        <v>185</v>
      </c>
      <c r="D590" t="s">
        <v>497</v>
      </c>
      <c r="E590" s="14">
        <f>VLOOKUP(A590,home!$A$2:$E$405,3,FALSE)</f>
        <v>1.6</v>
      </c>
      <c r="F590" s="14">
        <f>VLOOKUP(B590,home!$B$2:$E$405,3,FALSE)</f>
        <v>1.59</v>
      </c>
      <c r="G590" s="14">
        <f>VLOOKUP(C590,away!$B$2:$E$405,4,FALSE)</f>
        <v>1</v>
      </c>
      <c r="H590" s="14">
        <f>VLOOKUP(A590,away!$A$2:$E$405,3,FALSE)</f>
        <v>1.44761904761905</v>
      </c>
      <c r="I590" s="14">
        <f>VLOOKUP(C590,away!$B$2:$E$405,3,FALSE)</f>
        <v>0.87</v>
      </c>
      <c r="J590" s="14">
        <f>VLOOKUP(B590,home!$B$2:$E$405,4,FALSE)</f>
        <v>0.82</v>
      </c>
      <c r="K590" s="16">
        <f t="shared" si="622"/>
        <v>2.5440000000000005</v>
      </c>
      <c r="L590" s="16">
        <f t="shared" si="623"/>
        <v>1.0327314285714302</v>
      </c>
      <c r="M590" s="17">
        <f t="shared" si="624"/>
        <v>2.7966961034320698E-2</v>
      </c>
      <c r="N590" s="17">
        <f t="shared" si="625"/>
        <v>7.1147948871311872E-2</v>
      </c>
      <c r="O590" s="17">
        <f t="shared" si="626"/>
        <v>2.888235962177553E-2</v>
      </c>
      <c r="P590" s="17">
        <f t="shared" si="627"/>
        <v>7.3476722877796968E-2</v>
      </c>
      <c r="Q590" s="17">
        <f t="shared" si="628"/>
        <v>9.0500190964308724E-2</v>
      </c>
      <c r="R590" s="17">
        <f t="shared" si="629"/>
        <v>1.4913860256355018E-2</v>
      </c>
      <c r="S590" s="17">
        <f t="shared" si="630"/>
        <v>4.826077454603666E-2</v>
      </c>
      <c r="T590" s="17">
        <f t="shared" si="631"/>
        <v>9.3462391500557768E-2</v>
      </c>
      <c r="U590" s="17">
        <f t="shared" si="632"/>
        <v>3.7940860492167175E-2</v>
      </c>
      <c r="V590" s="17">
        <f t="shared" si="633"/>
        <v>1.4088225002492186E-2</v>
      </c>
      <c r="W590" s="17">
        <f t="shared" si="634"/>
        <v>7.6744161937733812E-2</v>
      </c>
      <c r="X590" s="17">
        <f t="shared" si="635"/>
        <v>7.9256107992472999E-2</v>
      </c>
      <c r="Y590" s="17">
        <f t="shared" si="636"/>
        <v>4.0925136815039093E-2</v>
      </c>
      <c r="Z590" s="17">
        <f t="shared" si="637"/>
        <v>5.1340040693533982E-3</v>
      </c>
      <c r="AA590" s="17">
        <f t="shared" si="638"/>
        <v>1.3060906352435049E-2</v>
      </c>
      <c r="AB590" s="17">
        <f t="shared" si="639"/>
        <v>1.6613472880297388E-2</v>
      </c>
      <c r="AC590" s="17">
        <f t="shared" si="640"/>
        <v>2.313347084524661E-3</v>
      </c>
      <c r="AD590" s="17">
        <f t="shared" si="641"/>
        <v>4.8809286992398726E-2</v>
      </c>
      <c r="AE590" s="17">
        <f t="shared" si="642"/>
        <v>5.0406884683212853E-2</v>
      </c>
      <c r="AF590" s="17">
        <f t="shared" si="643"/>
        <v>2.6028387014364877E-2</v>
      </c>
      <c r="AG590" s="17">
        <f t="shared" si="644"/>
        <v>8.9601111015850353E-3</v>
      </c>
      <c r="AH590" s="17">
        <f t="shared" si="645"/>
        <v>1.3255118392087176E-3</v>
      </c>
      <c r="AI590" s="17">
        <f t="shared" si="646"/>
        <v>3.3721021189469787E-3</v>
      </c>
      <c r="AJ590" s="17">
        <f t="shared" si="647"/>
        <v>4.289313895300558E-3</v>
      </c>
      <c r="AK590" s="17">
        <f t="shared" si="648"/>
        <v>3.6373381832148738E-3</v>
      </c>
      <c r="AL590" s="17">
        <f t="shared" si="649"/>
        <v>2.4311138051958411E-4</v>
      </c>
      <c r="AM590" s="17">
        <f t="shared" si="650"/>
        <v>2.4834165221732457E-2</v>
      </c>
      <c r="AN590" s="17">
        <f t="shared" si="651"/>
        <v>2.5647022926818683E-2</v>
      </c>
      <c r="AO590" s="17">
        <f t="shared" si="652"/>
        <v>1.3243243312908839E-2</v>
      </c>
      <c r="AP590" s="17">
        <f t="shared" si="653"/>
        <v>4.5589045284864628E-3</v>
      </c>
      <c r="AQ590" s="17">
        <f t="shared" si="654"/>
        <v>1.1770309966061467E-3</v>
      </c>
      <c r="AR590" s="17">
        <f t="shared" si="655"/>
        <v>2.7377954705887268E-4</v>
      </c>
      <c r="AS590" s="17">
        <f t="shared" si="656"/>
        <v>6.9649516771777228E-4</v>
      </c>
      <c r="AT590" s="17">
        <f t="shared" si="657"/>
        <v>8.8594185333700664E-4</v>
      </c>
      <c r="AU590" s="17">
        <f t="shared" si="658"/>
        <v>7.5127869162978174E-4</v>
      </c>
      <c r="AV590" s="17">
        <f t="shared" si="659"/>
        <v>4.7781324787654145E-4</v>
      </c>
      <c r="AW590" s="17">
        <f t="shared" si="660"/>
        <v>1.7742192606954681E-5</v>
      </c>
      <c r="AX590" s="17">
        <f t="shared" si="661"/>
        <v>1.0529686054014558E-2</v>
      </c>
      <c r="AY590" s="17">
        <f t="shared" si="662"/>
        <v>1.0874337720971119E-2</v>
      </c>
      <c r="AZ590" s="17">
        <f t="shared" si="663"/>
        <v>5.6151351646733473E-3</v>
      </c>
      <c r="BA590" s="17">
        <f t="shared" si="664"/>
        <v>1.9329755200782597E-3</v>
      </c>
      <c r="BB590" s="17">
        <f t="shared" si="665"/>
        <v>4.9906114256100605E-4</v>
      </c>
      <c r="BC590" s="17">
        <f t="shared" si="666"/>
        <v>1.0307922534030363E-4</v>
      </c>
      <c r="BD590" s="17">
        <f t="shared" si="667"/>
        <v>4.712345712462475E-5</v>
      </c>
      <c r="BE590" s="17">
        <f t="shared" si="668"/>
        <v>1.1988207492504539E-4</v>
      </c>
      <c r="BF590" s="17">
        <f t="shared" si="669"/>
        <v>1.524899993046578E-4</v>
      </c>
      <c r="BG590" s="17">
        <f t="shared" si="670"/>
        <v>1.2931151941034984E-4</v>
      </c>
      <c r="BH590" s="17">
        <f t="shared" si="671"/>
        <v>8.2242126344982534E-5</v>
      </c>
      <c r="BI590" s="17">
        <f t="shared" si="672"/>
        <v>4.1844793884327087E-5</v>
      </c>
      <c r="BJ590" s="18">
        <f t="shared" si="673"/>
        <v>0.68525524968717688</v>
      </c>
      <c r="BK590" s="18">
        <f t="shared" si="674"/>
        <v>0.17722347964666188</v>
      </c>
      <c r="BL590" s="18">
        <f t="shared" si="675"/>
        <v>0.12769392811831526</v>
      </c>
      <c r="BM590" s="18">
        <f t="shared" si="676"/>
        <v>0.67756202236727447</v>
      </c>
      <c r="BN590" s="18">
        <f t="shared" si="677"/>
        <v>0.30688804362586874</v>
      </c>
    </row>
    <row r="591" spans="1:66" x14ac:dyDescent="0.25">
      <c r="A591" t="s">
        <v>24</v>
      </c>
      <c r="B591" t="s">
        <v>326</v>
      </c>
      <c r="C591" t="s">
        <v>292</v>
      </c>
      <c r="D591" t="s">
        <v>497</v>
      </c>
      <c r="E591" s="14">
        <f>VLOOKUP(A591,home!$A$2:$E$405,3,FALSE)</f>
        <v>1.6</v>
      </c>
      <c r="F591" s="14">
        <f>VLOOKUP(B591,home!$B$2:$E$405,3,FALSE)</f>
        <v>0.81</v>
      </c>
      <c r="G591" s="14">
        <f>VLOOKUP(C591,away!$B$2:$E$405,4,FALSE)</f>
        <v>0.81</v>
      </c>
      <c r="H591" s="14">
        <f>VLOOKUP(A591,away!$A$2:$E$405,3,FALSE)</f>
        <v>1.44761904761905</v>
      </c>
      <c r="I591" s="14">
        <f>VLOOKUP(C591,away!$B$2:$E$405,3,FALSE)</f>
        <v>1.37</v>
      </c>
      <c r="J591" s="14">
        <f>VLOOKUP(B591,home!$B$2:$E$405,4,FALSE)</f>
        <v>1.31</v>
      </c>
      <c r="K591" s="16">
        <f t="shared" ref="K591:K633" si="678">E591*F591*G591</f>
        <v>1.0497600000000002</v>
      </c>
      <c r="L591" s="16">
        <f t="shared" ref="L591:L633" si="679">H591*I591*J591</f>
        <v>2.5980419047619097</v>
      </c>
      <c r="M591" s="17">
        <f t="shared" si="624"/>
        <v>2.604832259085128E-2</v>
      </c>
      <c r="N591" s="17">
        <f t="shared" si="625"/>
        <v>2.7344487122972046E-2</v>
      </c>
      <c r="O591" s="17">
        <f t="shared" si="626"/>
        <v>6.7674633639787929E-2</v>
      </c>
      <c r="P591" s="17">
        <f t="shared" si="627"/>
        <v>7.1042123409703797E-2</v>
      </c>
      <c r="Q591" s="17">
        <f t="shared" si="628"/>
        <v>1.4352574401105569E-2</v>
      </c>
      <c r="R591" s="17">
        <f t="shared" si="629"/>
        <v>8.791076704278955E-2</v>
      </c>
      <c r="S591" s="17">
        <f t="shared" si="630"/>
        <v>4.8438659350873062E-2</v>
      </c>
      <c r="T591" s="17">
        <f t="shared" si="631"/>
        <v>3.7288589735285337E-2</v>
      </c>
      <c r="U591" s="17">
        <f t="shared" si="632"/>
        <v>9.228520681083878E-2</v>
      </c>
      <c r="V591" s="17">
        <f t="shared" si="633"/>
        <v>1.4678638576025041E-2</v>
      </c>
      <c r="W591" s="17">
        <f t="shared" si="634"/>
        <v>5.022252834434862E-3</v>
      </c>
      <c r="X591" s="17">
        <f t="shared" si="635"/>
        <v>1.3048023320171048E-2</v>
      </c>
      <c r="Y591" s="17">
        <f t="shared" si="636"/>
        <v>1.6949655680057508E-2</v>
      </c>
      <c r="Z591" s="17">
        <f t="shared" si="637"/>
        <v>7.6131952218976479E-2</v>
      </c>
      <c r="AA591" s="17">
        <f t="shared" si="638"/>
        <v>7.9920278161392772E-2</v>
      </c>
      <c r="AB591" s="17">
        <f t="shared" si="639"/>
        <v>4.1948555601351842E-2</v>
      </c>
      <c r="AC591" s="17">
        <f t="shared" si="640"/>
        <v>2.502084466205378E-3</v>
      </c>
      <c r="AD591" s="17">
        <f t="shared" si="641"/>
        <v>1.3180400338690856E-3</v>
      </c>
      <c r="AE591" s="17">
        <f t="shared" si="642"/>
        <v>3.4243232401456906E-3</v>
      </c>
      <c r="AF591" s="17">
        <f t="shared" si="643"/>
        <v>4.4482676366742937E-3</v>
      </c>
      <c r="AG591" s="17">
        <f t="shared" si="644"/>
        <v>3.8522619078920125E-3</v>
      </c>
      <c r="AH591" s="17">
        <f t="shared" si="645"/>
        <v>4.9448500539058082E-2</v>
      </c>
      <c r="AI591" s="17">
        <f t="shared" si="646"/>
        <v>5.190905792588163E-2</v>
      </c>
      <c r="AJ591" s="17">
        <f t="shared" si="647"/>
        <v>2.7246026324136752E-2</v>
      </c>
      <c r="AK591" s="17">
        <f t="shared" si="648"/>
        <v>9.5339295313419357E-3</v>
      </c>
      <c r="AL591" s="17">
        <f t="shared" si="649"/>
        <v>2.7295944728831953E-4</v>
      </c>
      <c r="AM591" s="17">
        <f t="shared" si="650"/>
        <v>2.7672514119088235E-4</v>
      </c>
      <c r="AN591" s="17">
        <f t="shared" si="651"/>
        <v>7.1894351291506837E-4</v>
      </c>
      <c r="AO591" s="17">
        <f t="shared" si="652"/>
        <v>9.339226868550416E-4</v>
      </c>
      <c r="AP591" s="17">
        <f t="shared" si="653"/>
        <v>8.0879009208574407E-4</v>
      </c>
      <c r="AQ591" s="17">
        <f t="shared" si="654"/>
        <v>5.2531763784875176E-4</v>
      </c>
      <c r="AR591" s="17">
        <f t="shared" si="655"/>
        <v>2.5693855305622949E-2</v>
      </c>
      <c r="AS591" s="17">
        <f t="shared" si="656"/>
        <v>2.6972381545630753E-2</v>
      </c>
      <c r="AT591" s="17">
        <f t="shared" si="657"/>
        <v>1.4157263625670671E-2</v>
      </c>
      <c r="AU591" s="17">
        <f t="shared" si="658"/>
        <v>4.9539096878946825E-3</v>
      </c>
      <c r="AV591" s="17">
        <f t="shared" si="659"/>
        <v>1.3001040584910807E-3</v>
      </c>
      <c r="AW591" s="17">
        <f t="shared" si="660"/>
        <v>2.0679108001492325E-5</v>
      </c>
      <c r="AX591" s="17">
        <f t="shared" si="661"/>
        <v>4.8415830702756782E-5</v>
      </c>
      <c r="AY591" s="17">
        <f t="shared" si="662"/>
        <v>1.2578635701962037E-4</v>
      </c>
      <c r="AZ591" s="17">
        <f t="shared" si="663"/>
        <v>1.633991132921581E-4</v>
      </c>
      <c r="BA591" s="17">
        <f t="shared" si="664"/>
        <v>1.4150591451132181E-4</v>
      </c>
      <c r="BB591" s="17">
        <f t="shared" si="665"/>
        <v>9.1909573918017606E-5</v>
      </c>
      <c r="BC591" s="17">
        <f t="shared" si="666"/>
        <v>4.7756984897564385E-5</v>
      </c>
      <c r="BD591" s="17">
        <f t="shared" si="667"/>
        <v>1.1125618796482925E-2</v>
      </c>
      <c r="BE591" s="17">
        <f t="shared" si="668"/>
        <v>1.1679229587795919E-2</v>
      </c>
      <c r="BF591" s="17">
        <f t="shared" si="669"/>
        <v>6.1301940260423222E-3</v>
      </c>
      <c r="BG591" s="17">
        <f t="shared" si="670"/>
        <v>2.1450774935927301E-3</v>
      </c>
      <c r="BH591" s="17">
        <f t="shared" si="671"/>
        <v>5.6295413741847618E-4</v>
      </c>
      <c r="BI591" s="17">
        <f t="shared" si="672"/>
        <v>1.1819334705928397E-4</v>
      </c>
      <c r="BJ591" s="18">
        <f t="shared" si="673"/>
        <v>0.13093094875784433</v>
      </c>
      <c r="BK591" s="18">
        <f t="shared" si="674"/>
        <v>0.16310857419796648</v>
      </c>
      <c r="BL591" s="18">
        <f t="shared" si="675"/>
        <v>0.6127157371882811</v>
      </c>
      <c r="BM591" s="18">
        <f t="shared" si="676"/>
        <v>0.68840919690684022</v>
      </c>
      <c r="BN591" s="18">
        <f t="shared" si="677"/>
        <v>0.29437290820721018</v>
      </c>
    </row>
    <row r="592" spans="1:66" x14ac:dyDescent="0.25">
      <c r="A592" t="s">
        <v>24</v>
      </c>
      <c r="B592" t="s">
        <v>184</v>
      </c>
      <c r="C592" t="s">
        <v>287</v>
      </c>
      <c r="D592" t="s">
        <v>497</v>
      </c>
      <c r="E592" s="14">
        <f>VLOOKUP(A592,home!$A$2:$E$405,3,FALSE)</f>
        <v>1.6</v>
      </c>
      <c r="F592" s="14">
        <f>VLOOKUP(B592,home!$B$2:$E$405,3,FALSE)</f>
        <v>1.06</v>
      </c>
      <c r="G592" s="14">
        <f>VLOOKUP(C592,away!$B$2:$E$405,4,FALSE)</f>
        <v>1.37</v>
      </c>
      <c r="H592" s="14">
        <f>VLOOKUP(A592,away!$A$2:$E$405,3,FALSE)</f>
        <v>1.44761904761905</v>
      </c>
      <c r="I592" s="14">
        <f>VLOOKUP(C592,away!$B$2:$E$405,3,FALSE)</f>
        <v>0.62</v>
      </c>
      <c r="J592" s="14">
        <f>VLOOKUP(B592,home!$B$2:$E$405,4,FALSE)</f>
        <v>1.1100000000000001</v>
      </c>
      <c r="K592" s="16">
        <f t="shared" si="678"/>
        <v>2.3235200000000003</v>
      </c>
      <c r="L592" s="16">
        <f t="shared" si="679"/>
        <v>0.99625142857143034</v>
      </c>
      <c r="M592" s="17">
        <f t="shared" si="624"/>
        <v>3.6161096202919733E-2</v>
      </c>
      <c r="N592" s="17">
        <f t="shared" si="625"/>
        <v>8.402103024940806E-2</v>
      </c>
      <c r="O592" s="17">
        <f t="shared" si="626"/>
        <v>3.6025543750867708E-2</v>
      </c>
      <c r="P592" s="17">
        <f t="shared" si="627"/>
        <v>8.3706071416016145E-2</v>
      </c>
      <c r="Q592" s="17">
        <f t="shared" si="628"/>
        <v>9.7612272102552342E-2</v>
      </c>
      <c r="R592" s="17">
        <f t="shared" si="629"/>
        <v>1.7945249713432258E-2</v>
      </c>
      <c r="S592" s="17">
        <f t="shared" si="630"/>
        <v>4.8440915290459706E-2</v>
      </c>
      <c r="T592" s="17">
        <f t="shared" si="631"/>
        <v>9.7246365528270942E-2</v>
      </c>
      <c r="U592" s="17">
        <f t="shared" si="632"/>
        <v>4.169614661415412E-2</v>
      </c>
      <c r="V592" s="17">
        <f t="shared" si="633"/>
        <v>1.245905787813361E-2</v>
      </c>
      <c r="W592" s="17">
        <f t="shared" si="634"/>
        <v>7.5601355491907496E-2</v>
      </c>
      <c r="X592" s="17">
        <f t="shared" si="635"/>
        <v>7.5317958410749383E-2</v>
      </c>
      <c r="Y592" s="17">
        <f t="shared" si="636"/>
        <v>3.7517811831896321E-2</v>
      </c>
      <c r="Z592" s="17">
        <f t="shared" si="637"/>
        <v>5.959326887692646E-3</v>
      </c>
      <c r="AA592" s="17">
        <f t="shared" si="638"/>
        <v>1.3846615210091619E-2</v>
      </c>
      <c r="AB592" s="17">
        <f t="shared" si="639"/>
        <v>1.6086443686476045E-2</v>
      </c>
      <c r="AC592" s="17">
        <f t="shared" si="640"/>
        <v>1.8025220783391314E-3</v>
      </c>
      <c r="AD592" s="17">
        <f t="shared" si="641"/>
        <v>4.3915315378139232E-2</v>
      </c>
      <c r="AE592" s="17">
        <f t="shared" si="642"/>
        <v>4.3750695681636115E-2</v>
      </c>
      <c r="AF592" s="17">
        <f t="shared" si="643"/>
        <v>2.179334653691194E-2</v>
      </c>
      <c r="AG592" s="17">
        <f t="shared" si="644"/>
        <v>7.2372175402502523E-3</v>
      </c>
      <c r="AH592" s="17">
        <f t="shared" si="645"/>
        <v>1.4842469812969834E-3</v>
      </c>
      <c r="AI592" s="17">
        <f t="shared" si="646"/>
        <v>3.4486775459831669E-3</v>
      </c>
      <c r="AJ592" s="17">
        <f t="shared" si="647"/>
        <v>4.0065356258214054E-3</v>
      </c>
      <c r="AK592" s="17">
        <f t="shared" si="648"/>
        <v>3.1030885524361848E-3</v>
      </c>
      <c r="AL592" s="17">
        <f t="shared" si="649"/>
        <v>1.6689985388907384E-4</v>
      </c>
      <c r="AM592" s="17">
        <f t="shared" si="650"/>
        <v>2.0407622717482806E-2</v>
      </c>
      <c r="AN592" s="17">
        <f t="shared" si="651"/>
        <v>2.0331123286039018E-2</v>
      </c>
      <c r="AO592" s="17">
        <f t="shared" si="652"/>
        <v>1.0127455309089123E-2</v>
      </c>
      <c r="AP592" s="17">
        <f t="shared" si="653"/>
        <v>3.3631639398244519E-3</v>
      </c>
      <c r="AQ592" s="17">
        <f t="shared" si="654"/>
        <v>8.3763921989250735E-4</v>
      </c>
      <c r="AR592" s="17">
        <f t="shared" si="655"/>
        <v>2.9573663509399064E-4</v>
      </c>
      <c r="AS592" s="17">
        <f t="shared" si="656"/>
        <v>6.8714998637358922E-4</v>
      </c>
      <c r="AT592" s="17">
        <f t="shared" si="657"/>
        <v>7.9830336816938126E-4</v>
      </c>
      <c r="AU592" s="17">
        <f t="shared" si="658"/>
        <v>6.1829128066964039E-4</v>
      </c>
      <c r="AV592" s="17">
        <f t="shared" si="659"/>
        <v>3.5915303911538082E-4</v>
      </c>
      <c r="AW592" s="17">
        <f t="shared" si="660"/>
        <v>1.0731707519291795E-5</v>
      </c>
      <c r="AX592" s="17">
        <f t="shared" si="661"/>
        <v>7.9029199227542771E-3</v>
      </c>
      <c r="AY592" s="17">
        <f t="shared" si="662"/>
        <v>7.8732952629295659E-3</v>
      </c>
      <c r="AZ592" s="17">
        <f t="shared" si="663"/>
        <v>3.9218908266291279E-3</v>
      </c>
      <c r="BA592" s="17">
        <f t="shared" si="664"/>
        <v>1.3023964462434857E-3</v>
      </c>
      <c r="BB592" s="17">
        <f t="shared" si="665"/>
        <v>3.2437858003410658E-4</v>
      </c>
      <c r="BC592" s="17">
        <f t="shared" si="666"/>
        <v>6.4632524751390168E-5</v>
      </c>
      <c r="BD592" s="17">
        <f t="shared" si="667"/>
        <v>4.9104674198882651E-5</v>
      </c>
      <c r="BE592" s="17">
        <f t="shared" si="668"/>
        <v>1.1409569259458784E-4</v>
      </c>
      <c r="BF592" s="17">
        <f t="shared" si="669"/>
        <v>1.3255181182868841E-4</v>
      </c>
      <c r="BG592" s="17">
        <f t="shared" si="670"/>
        <v>1.0266226194006472E-4</v>
      </c>
      <c r="BH592" s="17">
        <f t="shared" si="671"/>
        <v>5.9634454715744806E-5</v>
      </c>
      <c r="BI592" s="17">
        <f t="shared" si="672"/>
        <v>2.7712369644225461E-5</v>
      </c>
      <c r="BJ592" s="18">
        <f t="shared" si="673"/>
        <v>0.66046988678739205</v>
      </c>
      <c r="BK592" s="18">
        <f t="shared" si="674"/>
        <v>0.19060985798268698</v>
      </c>
      <c r="BL592" s="18">
        <f t="shared" si="675"/>
        <v>0.14088694325490367</v>
      </c>
      <c r="BM592" s="18">
        <f t="shared" si="676"/>
        <v>0.63459218792206884</v>
      </c>
      <c r="BN592" s="18">
        <f t="shared" si="677"/>
        <v>0.35547126343519625</v>
      </c>
    </row>
    <row r="593" spans="1:66" x14ac:dyDescent="0.25">
      <c r="A593" t="s">
        <v>24</v>
      </c>
      <c r="B593" t="s">
        <v>288</v>
      </c>
      <c r="C593" t="s">
        <v>290</v>
      </c>
      <c r="D593" t="s">
        <v>497</v>
      </c>
      <c r="E593" s="14">
        <f>VLOOKUP(A593,home!$A$2:$E$405,3,FALSE)</f>
        <v>1.6</v>
      </c>
      <c r="F593" s="14">
        <f>VLOOKUP(B593,home!$B$2:$E$405,3,FALSE)</f>
        <v>0.81</v>
      </c>
      <c r="G593" s="14">
        <f>VLOOKUP(C593,away!$B$2:$E$405,4,FALSE)</f>
        <v>1.02</v>
      </c>
      <c r="H593" s="14">
        <f>VLOOKUP(A593,away!$A$2:$E$405,3,FALSE)</f>
        <v>1.44761904761905</v>
      </c>
      <c r="I593" s="14">
        <f>VLOOKUP(C593,away!$B$2:$E$405,3,FALSE)</f>
        <v>1.1399999999999999</v>
      </c>
      <c r="J593" s="14">
        <f>VLOOKUP(B593,home!$B$2:$E$405,4,FALSE)</f>
        <v>1.38</v>
      </c>
      <c r="K593" s="16">
        <f t="shared" si="678"/>
        <v>1.3219200000000002</v>
      </c>
      <c r="L593" s="16">
        <f t="shared" si="679"/>
        <v>2.2773942857142888</v>
      </c>
      <c r="M593" s="17">
        <f t="shared" si="624"/>
        <v>2.7342465139444945E-2</v>
      </c>
      <c r="N593" s="17">
        <f t="shared" si="625"/>
        <v>3.6144551517135061E-2</v>
      </c>
      <c r="O593" s="17">
        <f t="shared" si="626"/>
        <v>6.2269573865914064E-2</v>
      </c>
      <c r="P593" s="17">
        <f t="shared" si="627"/>
        <v>8.2315395084829115E-2</v>
      </c>
      <c r="Q593" s="17">
        <f t="shared" si="628"/>
        <v>2.3890102770765604E-2</v>
      </c>
      <c r="R593" s="17">
        <f t="shared" si="629"/>
        <v>7.0906185848048253E-2</v>
      </c>
      <c r="S593" s="17">
        <f t="shared" si="630"/>
        <v>6.1953304442514727E-2</v>
      </c>
      <c r="T593" s="17">
        <f t="shared" si="631"/>
        <v>5.4407183535268688E-2</v>
      </c>
      <c r="U593" s="17">
        <f t="shared" si="632"/>
        <v>9.3732305196251947E-2</v>
      </c>
      <c r="V593" s="17">
        <f t="shared" si="633"/>
        <v>2.0723607871037383E-2</v>
      </c>
      <c r="W593" s="17">
        <f t="shared" si="634"/>
        <v>1.0526934884910154E-2</v>
      </c>
      <c r="X593" s="17">
        <f t="shared" si="635"/>
        <v>2.3973981352980789E-2</v>
      </c>
      <c r="Y593" s="17">
        <f t="shared" si="636"/>
        <v>2.7299104069549683E-2</v>
      </c>
      <c r="Z593" s="17">
        <f t="shared" si="637"/>
        <v>5.3827114157380167E-2</v>
      </c>
      <c r="AA593" s="17">
        <f t="shared" si="638"/>
        <v>7.1155138746923988E-2</v>
      </c>
      <c r="AB593" s="17">
        <f t="shared" si="639"/>
        <v>4.7030700506166909E-2</v>
      </c>
      <c r="AC593" s="17">
        <f t="shared" si="640"/>
        <v>3.899319156090333E-3</v>
      </c>
      <c r="AD593" s="17">
        <f t="shared" si="641"/>
        <v>3.4789414407651086E-3</v>
      </c>
      <c r="AE593" s="17">
        <f t="shared" si="642"/>
        <v>7.9229213575330928E-3</v>
      </c>
      <c r="AF593" s="17">
        <f t="shared" si="643"/>
        <v>9.0218079129047828E-3</v>
      </c>
      <c r="AG593" s="17">
        <f t="shared" si="644"/>
        <v>6.8487379292204364E-3</v>
      </c>
      <c r="AH593" s="17">
        <f t="shared" si="645"/>
        <v>3.0646390549627072E-2</v>
      </c>
      <c r="AI593" s="17">
        <f t="shared" si="646"/>
        <v>4.0512076595363017E-2</v>
      </c>
      <c r="AJ593" s="17">
        <f t="shared" si="647"/>
        <v>2.6776862146471157E-2</v>
      </c>
      <c r="AK593" s="17">
        <f t="shared" si="648"/>
        <v>1.1798956536221048E-2</v>
      </c>
      <c r="AL593" s="17">
        <f t="shared" si="649"/>
        <v>4.6956116832695205E-4</v>
      </c>
      <c r="AM593" s="17">
        <f t="shared" si="650"/>
        <v>9.1977645387524216E-4</v>
      </c>
      <c r="AN593" s="17">
        <f t="shared" si="651"/>
        <v>2.0946936401900289E-3</v>
      </c>
      <c r="AO593" s="17">
        <f t="shared" si="652"/>
        <v>2.3852216632454172E-3</v>
      </c>
      <c r="AP593" s="17">
        <f t="shared" si="653"/>
        <v>1.8106967286790154E-3</v>
      </c>
      <c r="AQ593" s="17">
        <f t="shared" si="654"/>
        <v>1.0309175957637863E-3</v>
      </c>
      <c r="AR593" s="17">
        <f t="shared" si="655"/>
        <v>1.3958782943097816E-2</v>
      </c>
      <c r="AS593" s="17">
        <f t="shared" si="656"/>
        <v>1.8452394348139865E-2</v>
      </c>
      <c r="AT593" s="17">
        <f t="shared" si="657"/>
        <v>1.2196294568346531E-2</v>
      </c>
      <c r="AU593" s="17">
        <f t="shared" si="658"/>
        <v>5.374175238596215E-3</v>
      </c>
      <c r="AV593" s="17">
        <f t="shared" si="659"/>
        <v>1.7760574328512775E-3</v>
      </c>
      <c r="AW593" s="17">
        <f t="shared" si="660"/>
        <v>3.9267483838990122E-5</v>
      </c>
      <c r="AX593" s="17">
        <f t="shared" si="661"/>
        <v>2.0264514831779316E-4</v>
      </c>
      <c r="AY593" s="17">
        <f t="shared" si="662"/>
        <v>4.6150290280666669E-4</v>
      </c>
      <c r="AZ593" s="17">
        <f t="shared" si="663"/>
        <v>5.2551203684622985E-4</v>
      </c>
      <c r="BA593" s="17">
        <f t="shared" si="664"/>
        <v>3.9893270326256028E-4</v>
      </c>
      <c r="BB593" s="17">
        <f t="shared" si="665"/>
        <v>2.2713176469867717E-4</v>
      </c>
      <c r="BC593" s="17">
        <f t="shared" si="666"/>
        <v>1.0345371660579398E-4</v>
      </c>
      <c r="BD593" s="17">
        <f t="shared" si="667"/>
        <v>5.2982754183561768E-3</v>
      </c>
      <c r="BE593" s="17">
        <f t="shared" si="668"/>
        <v>7.003896241033398E-3</v>
      </c>
      <c r="BF593" s="17">
        <f t="shared" si="669"/>
        <v>4.6292952594734369E-3</v>
      </c>
      <c r="BG593" s="17">
        <f t="shared" si="670"/>
        <v>2.0398526631343751E-3</v>
      </c>
      <c r="BH593" s="17">
        <f t="shared" si="671"/>
        <v>6.7413050811264842E-4</v>
      </c>
      <c r="BI593" s="17">
        <f t="shared" si="672"/>
        <v>1.7822932025685439E-4</v>
      </c>
      <c r="BJ593" s="18">
        <f t="shared" si="673"/>
        <v>0.21367475112532464</v>
      </c>
      <c r="BK593" s="18">
        <f t="shared" si="674"/>
        <v>0.19716515576505012</v>
      </c>
      <c r="BL593" s="18">
        <f t="shared" si="675"/>
        <v>0.52640957393238597</v>
      </c>
      <c r="BM593" s="18">
        <f t="shared" si="676"/>
        <v>0.68778608533503593</v>
      </c>
      <c r="BN593" s="18">
        <f t="shared" si="677"/>
        <v>0.30286827422613705</v>
      </c>
    </row>
    <row r="594" spans="1:66" x14ac:dyDescent="0.25">
      <c r="A594" t="s">
        <v>24</v>
      </c>
      <c r="B594" t="s">
        <v>294</v>
      </c>
      <c r="C594" t="s">
        <v>25</v>
      </c>
      <c r="D594" t="s">
        <v>497</v>
      </c>
      <c r="E594" s="14">
        <f>VLOOKUP(A594,home!$A$2:$E$405,3,FALSE)</f>
        <v>1.6</v>
      </c>
      <c r="F594" s="14">
        <f>VLOOKUP(B594,home!$B$2:$E$405,3,FALSE)</f>
        <v>1.81</v>
      </c>
      <c r="G594" s="14">
        <f>VLOOKUP(C594,away!$B$2:$E$405,4,FALSE)</f>
        <v>0.81</v>
      </c>
      <c r="H594" s="14">
        <f>VLOOKUP(A594,away!$A$2:$E$405,3,FALSE)</f>
        <v>1.44761904761905</v>
      </c>
      <c r="I594" s="14">
        <f>VLOOKUP(C594,away!$B$2:$E$405,3,FALSE)</f>
        <v>1.19</v>
      </c>
      <c r="J594" s="14">
        <f>VLOOKUP(B594,home!$B$2:$E$405,4,FALSE)</f>
        <v>0.9</v>
      </c>
      <c r="K594" s="16">
        <f t="shared" si="678"/>
        <v>2.3457600000000003</v>
      </c>
      <c r="L594" s="16">
        <f t="shared" si="679"/>
        <v>1.5504000000000024</v>
      </c>
      <c r="M594" s="17">
        <f t="shared" si="624"/>
        <v>2.0319789816531098E-2</v>
      </c>
      <c r="N594" s="17">
        <f t="shared" si="625"/>
        <v>4.7665350160026002E-2</v>
      </c>
      <c r="O594" s="17">
        <f t="shared" si="626"/>
        <v>3.1503802131549859E-2</v>
      </c>
      <c r="P594" s="17">
        <f t="shared" si="627"/>
        <v>7.3900358888104423E-2</v>
      </c>
      <c r="Q594" s="17">
        <f t="shared" si="628"/>
        <v>5.5905735895691311E-2</v>
      </c>
      <c r="R594" s="17">
        <f t="shared" si="629"/>
        <v>2.4421747412377494E-2</v>
      </c>
      <c r="S594" s="17">
        <f t="shared" si="630"/>
        <v>6.7191431273413607E-2</v>
      </c>
      <c r="T594" s="17">
        <f t="shared" si="631"/>
        <v>8.6676252932679942E-2</v>
      </c>
      <c r="U594" s="17">
        <f t="shared" si="632"/>
        <v>5.7287558210058646E-2</v>
      </c>
      <c r="V594" s="17">
        <f t="shared" si="633"/>
        <v>2.7151805812867802E-2</v>
      </c>
      <c r="W594" s="17">
        <f t="shared" si="634"/>
        <v>4.3713813011558952E-2</v>
      </c>
      <c r="X594" s="17">
        <f t="shared" si="635"/>
        <v>6.7773895693121103E-2</v>
      </c>
      <c r="Y594" s="17">
        <f t="shared" si="636"/>
        <v>5.2538323941307571E-2</v>
      </c>
      <c r="Z594" s="17">
        <f t="shared" si="637"/>
        <v>1.2621159062716712E-2</v>
      </c>
      <c r="AA594" s="17">
        <f t="shared" si="638"/>
        <v>2.960621008295836E-2</v>
      </c>
      <c r="AB594" s="17">
        <f t="shared" si="639"/>
        <v>3.4724531682100213E-2</v>
      </c>
      <c r="AC594" s="17">
        <f t="shared" si="640"/>
        <v>6.1717179783481535E-3</v>
      </c>
      <c r="AD594" s="17">
        <f t="shared" si="641"/>
        <v>2.5635528502498645E-2</v>
      </c>
      <c r="AE594" s="17">
        <f t="shared" si="642"/>
        <v>3.9745323390273958E-2</v>
      </c>
      <c r="AF594" s="17">
        <f t="shared" si="643"/>
        <v>3.0810574692140425E-2</v>
      </c>
      <c r="AG594" s="17">
        <f t="shared" si="644"/>
        <v>1.5922905000898199E-2</v>
      </c>
      <c r="AH594" s="17">
        <f t="shared" si="645"/>
        <v>4.8919612527090059E-3</v>
      </c>
      <c r="AI594" s="17">
        <f t="shared" si="646"/>
        <v>1.147536702815468E-2</v>
      </c>
      <c r="AJ594" s="17">
        <f t="shared" si="647"/>
        <v>1.3459228479982066E-2</v>
      </c>
      <c r="AK594" s="17">
        <f t="shared" si="648"/>
        <v>1.0524039933067579E-2</v>
      </c>
      <c r="AL594" s="17">
        <f t="shared" si="649"/>
        <v>8.9782852612981651E-4</v>
      </c>
      <c r="AM594" s="17">
        <f t="shared" si="650"/>
        <v>1.2026959468004243E-2</v>
      </c>
      <c r="AN594" s="17">
        <f t="shared" si="651"/>
        <v>1.8646597959193805E-2</v>
      </c>
      <c r="AO594" s="17">
        <f t="shared" si="652"/>
        <v>1.4454842737967063E-2</v>
      </c>
      <c r="AP594" s="17">
        <f t="shared" si="653"/>
        <v>7.4702627269813918E-3</v>
      </c>
      <c r="AQ594" s="17">
        <f t="shared" si="654"/>
        <v>2.8954738329779925E-3</v>
      </c>
      <c r="AR594" s="17">
        <f t="shared" si="655"/>
        <v>1.5168993452400097E-3</v>
      </c>
      <c r="AS594" s="17">
        <f t="shared" si="656"/>
        <v>3.5582818080902058E-3</v>
      </c>
      <c r="AT594" s="17">
        <f t="shared" si="657"/>
        <v>4.1734375670728421E-3</v>
      </c>
      <c r="AU594" s="17">
        <f t="shared" si="658"/>
        <v>3.2632943024455967E-3</v>
      </c>
      <c r="AV594" s="17">
        <f t="shared" si="659"/>
        <v>1.9137263107261967E-3</v>
      </c>
      <c r="AW594" s="17">
        <f t="shared" si="660"/>
        <v>9.0702286484764324E-5</v>
      </c>
      <c r="AX594" s="17">
        <f t="shared" si="661"/>
        <v>4.7020600736109395E-3</v>
      </c>
      <c r="AY594" s="17">
        <f t="shared" si="662"/>
        <v>7.290073938126411E-3</v>
      </c>
      <c r="AZ594" s="17">
        <f t="shared" si="663"/>
        <v>5.6512653168356037E-3</v>
      </c>
      <c r="BA594" s="17">
        <f t="shared" si="664"/>
        <v>2.9205739157406449E-3</v>
      </c>
      <c r="BB594" s="17">
        <f t="shared" si="665"/>
        <v>1.132014449741076E-3</v>
      </c>
      <c r="BC594" s="17">
        <f t="shared" si="666"/>
        <v>3.5101504057571308E-4</v>
      </c>
      <c r="BD594" s="17">
        <f t="shared" si="667"/>
        <v>3.9196679081001875E-4</v>
      </c>
      <c r="BE594" s="17">
        <f t="shared" si="668"/>
        <v>9.1946001921050979E-4</v>
      </c>
      <c r="BF594" s="17">
        <f t="shared" si="669"/>
        <v>1.0784162673316232E-3</v>
      </c>
      <c r="BG594" s="17">
        <f t="shared" si="670"/>
        <v>8.4323524775194278E-4</v>
      </c>
      <c r="BH594" s="17">
        <f t="shared" si="671"/>
        <v>4.9450687869164952E-4</v>
      </c>
      <c r="BI594" s="17">
        <f t="shared" si="672"/>
        <v>2.3199889115194474E-4</v>
      </c>
      <c r="BJ594" s="18">
        <f t="shared" si="673"/>
        <v>0.5439288426799509</v>
      </c>
      <c r="BK594" s="18">
        <f t="shared" si="674"/>
        <v>0.2029230062335213</v>
      </c>
      <c r="BL594" s="18">
        <f t="shared" si="675"/>
        <v>0.23627966964148045</v>
      </c>
      <c r="BM594" s="18">
        <f t="shared" si="676"/>
        <v>0.73483652166174773</v>
      </c>
      <c r="BN594" s="18">
        <f t="shared" si="677"/>
        <v>0.25371678430428019</v>
      </c>
    </row>
    <row r="595" spans="1:66" x14ac:dyDescent="0.25">
      <c r="A595" t="s">
        <v>27</v>
      </c>
      <c r="B595" t="s">
        <v>29</v>
      </c>
      <c r="C595" t="s">
        <v>31</v>
      </c>
      <c r="D595" t="s">
        <v>497</v>
      </c>
      <c r="E595" s="14">
        <f>VLOOKUP(A595,home!$A$2:$E$405,3,FALSE)</f>
        <v>1.30952380952381</v>
      </c>
      <c r="F595" s="14">
        <f>VLOOKUP(B595,home!$B$2:$E$405,3,FALSE)</f>
        <v>0.76</v>
      </c>
      <c r="G595" s="14">
        <f>VLOOKUP(C595,away!$B$2:$E$405,4,FALSE)</f>
        <v>0.76</v>
      </c>
      <c r="H595" s="14">
        <f>VLOOKUP(A595,away!$A$2:$E$405,3,FALSE)</f>
        <v>1.0904761904761899</v>
      </c>
      <c r="I595" s="14">
        <f>VLOOKUP(C595,away!$B$2:$E$405,3,FALSE)</f>
        <v>0.84</v>
      </c>
      <c r="J595" s="14">
        <f>VLOOKUP(B595,home!$B$2:$E$405,4,FALSE)</f>
        <v>1.67</v>
      </c>
      <c r="K595" s="16">
        <f t="shared" si="678"/>
        <v>0.75638095238095271</v>
      </c>
      <c r="L595" s="16">
        <f t="shared" si="679"/>
        <v>1.5297199999999991</v>
      </c>
      <c r="M595" s="17">
        <f t="shared" si="624"/>
        <v>0.10166207536763353</v>
      </c>
      <c r="N595" s="17">
        <f t="shared" si="625"/>
        <v>7.689525738759484E-2</v>
      </c>
      <c r="O595" s="17">
        <f t="shared" si="626"/>
        <v>0.15551450993137628</v>
      </c>
      <c r="P595" s="17">
        <f t="shared" si="627"/>
        <v>0.11762821313095151</v>
      </c>
      <c r="Q595" s="17">
        <f t="shared" si="628"/>
        <v>2.9081054008203731E-2</v>
      </c>
      <c r="R595" s="17">
        <f t="shared" si="629"/>
        <v>0.1189468280661124</v>
      </c>
      <c r="S595" s="17">
        <f t="shared" si="630"/>
        <v>3.4025462480342224E-2</v>
      </c>
      <c r="T595" s="17">
        <f t="shared" si="631"/>
        <v>4.4485869937429388E-2</v>
      </c>
      <c r="U595" s="17">
        <f t="shared" si="632"/>
        <v>8.996911509533953E-2</v>
      </c>
      <c r="V595" s="17">
        <f t="shared" si="633"/>
        <v>4.3743553095919371E-3</v>
      </c>
      <c r="W595" s="17">
        <f t="shared" si="634"/>
        <v>7.3321184423223561E-3</v>
      </c>
      <c r="X595" s="17">
        <f t="shared" si="635"/>
        <v>1.1216088223589347E-2</v>
      </c>
      <c r="Y595" s="17">
        <f t="shared" si="636"/>
        <v>8.5787372386945445E-3</v>
      </c>
      <c r="Z595" s="17">
        <f t="shared" si="637"/>
        <v>6.0651780609764457E-2</v>
      </c>
      <c r="AA595" s="17">
        <f t="shared" si="638"/>
        <v>4.5875851581214239E-2</v>
      </c>
      <c r="AB595" s="17">
        <f t="shared" si="639"/>
        <v>1.7349810155143027E-2</v>
      </c>
      <c r="AC595" s="17">
        <f t="shared" si="640"/>
        <v>3.1633453085040962E-4</v>
      </c>
      <c r="AD595" s="17">
        <f t="shared" si="641"/>
        <v>1.3864686825934322E-3</v>
      </c>
      <c r="AE595" s="17">
        <f t="shared" si="642"/>
        <v>2.120908873136824E-3</v>
      </c>
      <c r="AF595" s="17">
        <f t="shared" si="643"/>
        <v>1.6221983607074303E-3</v>
      </c>
      <c r="AG595" s="17">
        <f t="shared" si="644"/>
        <v>8.2716975878045643E-4</v>
      </c>
      <c r="AH595" s="17">
        <f t="shared" si="645"/>
        <v>2.3195060458592195E-2</v>
      </c>
      <c r="AI595" s="17">
        <f t="shared" si="646"/>
        <v>1.7544301920203745E-2</v>
      </c>
      <c r="AJ595" s="17">
        <f t="shared" si="647"/>
        <v>6.6350878976313412E-3</v>
      </c>
      <c r="AK595" s="17">
        <f t="shared" si="648"/>
        <v>1.672884701047243E-3</v>
      </c>
      <c r="AL595" s="17">
        <f t="shared" si="649"/>
        <v>1.4640608301962003E-5</v>
      </c>
      <c r="AM595" s="17">
        <f t="shared" si="650"/>
        <v>2.0973970051727713E-4</v>
      </c>
      <c r="AN595" s="17">
        <f t="shared" si="651"/>
        <v>3.2084301467528894E-4</v>
      </c>
      <c r="AO595" s="17">
        <f t="shared" si="652"/>
        <v>2.453999882045414E-4</v>
      </c>
      <c r="AP595" s="17">
        <f t="shared" si="653"/>
        <v>1.2513108998541696E-4</v>
      </c>
      <c r="AQ595" s="17">
        <f t="shared" si="654"/>
        <v>4.785388274312296E-5</v>
      </c>
      <c r="AR595" s="17">
        <f t="shared" si="655"/>
        <v>7.0963895769435266E-3</v>
      </c>
      <c r="AS595" s="17">
        <f t="shared" si="656"/>
        <v>5.3675739066748112E-3</v>
      </c>
      <c r="AT595" s="17">
        <f t="shared" si="657"/>
        <v>2.0299653317529219E-3</v>
      </c>
      <c r="AU595" s="17">
        <f t="shared" si="658"/>
        <v>5.1180903697719735E-4</v>
      </c>
      <c r="AV595" s="17">
        <f t="shared" si="659"/>
        <v>9.6780651706497665E-5</v>
      </c>
      <c r="AW595" s="17">
        <f t="shared" si="660"/>
        <v>4.705536530057701E-7</v>
      </c>
      <c r="AX595" s="17">
        <f t="shared" si="661"/>
        <v>2.6440519071558974E-5</v>
      </c>
      <c r="AY595" s="17">
        <f t="shared" si="662"/>
        <v>4.0446590834145171E-5</v>
      </c>
      <c r="AZ595" s="17">
        <f t="shared" si="663"/>
        <v>3.0935979465404258E-5</v>
      </c>
      <c r="BA595" s="17">
        <f t="shared" si="664"/>
        <v>1.5774462169272727E-5</v>
      </c>
      <c r="BB595" s="17">
        <f t="shared" si="665"/>
        <v>6.0326275673949632E-6</v>
      </c>
      <c r="BC595" s="17">
        <f t="shared" si="666"/>
        <v>1.8456462084790836E-6</v>
      </c>
      <c r="BD595" s="17">
        <f t="shared" si="667"/>
        <v>1.8092481772736732E-3</v>
      </c>
      <c r="BE595" s="17">
        <f t="shared" si="668"/>
        <v>1.3684808594197639E-3</v>
      </c>
      <c r="BF595" s="17">
        <f t="shared" si="669"/>
        <v>5.1754642788151269E-4</v>
      </c>
      <c r="BG595" s="17">
        <f t="shared" si="670"/>
        <v>1.304874200074596E-4</v>
      </c>
      <c r="BH595" s="17">
        <f t="shared" si="671"/>
        <v>2.4674549754743906E-5</v>
      </c>
      <c r="BI595" s="17">
        <f t="shared" si="672"/>
        <v>3.7326718886128816E-6</v>
      </c>
      <c r="BJ595" s="18">
        <f t="shared" si="673"/>
        <v>0.18461631441449422</v>
      </c>
      <c r="BK595" s="18">
        <f t="shared" si="674"/>
        <v>0.25806152801850574</v>
      </c>
      <c r="BL595" s="18">
        <f t="shared" si="675"/>
        <v>0.49566013841694068</v>
      </c>
      <c r="BM595" s="18">
        <f t="shared" si="676"/>
        <v>0.39922184753065171</v>
      </c>
      <c r="BN595" s="18">
        <f t="shared" si="677"/>
        <v>0.59972793789187229</v>
      </c>
    </row>
    <row r="596" spans="1:66" x14ac:dyDescent="0.25">
      <c r="A596" t="s">
        <v>27</v>
      </c>
      <c r="B596" t="s">
        <v>329</v>
      </c>
      <c r="C596" t="s">
        <v>187</v>
      </c>
      <c r="D596" t="s">
        <v>497</v>
      </c>
      <c r="E596" s="14">
        <f>VLOOKUP(A596,home!$A$2:$E$405,3,FALSE)</f>
        <v>1.30952380952381</v>
      </c>
      <c r="F596" s="14">
        <f>VLOOKUP(B596,home!$B$2:$E$405,3,FALSE)</f>
        <v>0.9</v>
      </c>
      <c r="G596" s="14">
        <f>VLOOKUP(C596,away!$B$2:$E$405,4,FALSE)</f>
        <v>1.18</v>
      </c>
      <c r="H596" s="14">
        <f>VLOOKUP(A596,away!$A$2:$E$405,3,FALSE)</f>
        <v>1.0904761904761899</v>
      </c>
      <c r="I596" s="14">
        <f>VLOOKUP(C596,away!$B$2:$E$405,3,FALSE)</f>
        <v>0.69</v>
      </c>
      <c r="J596" s="14">
        <f>VLOOKUP(B596,home!$B$2:$E$405,4,FALSE)</f>
        <v>1.08</v>
      </c>
      <c r="K596" s="16">
        <f t="shared" si="678"/>
        <v>1.3907142857142862</v>
      </c>
      <c r="L596" s="16">
        <f t="shared" si="679"/>
        <v>0.81262285714285676</v>
      </c>
      <c r="M596" s="17">
        <f t="shared" si="624"/>
        <v>0.11043400868904077</v>
      </c>
      <c r="N596" s="17">
        <f t="shared" si="625"/>
        <v>0.15358215351254459</v>
      </c>
      <c r="O596" s="17">
        <f t="shared" si="626"/>
        <v>8.9741199666627372E-2</v>
      </c>
      <c r="P596" s="17">
        <f t="shared" si="627"/>
        <v>0.12480436839351682</v>
      </c>
      <c r="Q596" s="17">
        <f t="shared" si="628"/>
        <v>0.10679444746033018</v>
      </c>
      <c r="R596" s="17">
        <f t="shared" si="629"/>
        <v>3.6462875038261164E-2</v>
      </c>
      <c r="S596" s="17">
        <f t="shared" si="630"/>
        <v>3.5261172158396907E-2</v>
      </c>
      <c r="T596" s="17">
        <f t="shared" si="631"/>
        <v>8.6783609022206207E-2</v>
      </c>
      <c r="U596" s="17">
        <f t="shared" si="632"/>
        <v>5.0709441213924643E-2</v>
      </c>
      <c r="V596" s="17">
        <f t="shared" si="633"/>
        <v>4.4277305638452773E-3</v>
      </c>
      <c r="W596" s="17">
        <f t="shared" si="634"/>
        <v>4.9506854572681641E-2</v>
      </c>
      <c r="X596" s="17">
        <f t="shared" si="635"/>
        <v>4.0230401611008458E-2</v>
      </c>
      <c r="Y596" s="17">
        <f t="shared" si="636"/>
        <v>1.6346071950571139E-2</v>
      </c>
      <c r="Z596" s="17">
        <f t="shared" si="637"/>
        <v>9.8768552310782472E-3</v>
      </c>
      <c r="AA596" s="17">
        <f t="shared" si="638"/>
        <v>1.3735883667792395E-2</v>
      </c>
      <c r="AB596" s="17">
        <f t="shared" si="639"/>
        <v>9.5513448218542182E-3</v>
      </c>
      <c r="AC596" s="17">
        <f t="shared" si="640"/>
        <v>3.1274339931448744E-4</v>
      </c>
      <c r="AD596" s="17">
        <f t="shared" si="641"/>
        <v>1.7212472473752002E-2</v>
      </c>
      <c r="AE596" s="17">
        <f t="shared" si="642"/>
        <v>1.3987248560113127E-2</v>
      </c>
      <c r="AF596" s="17">
        <f t="shared" si="643"/>
        <v>5.6831789442432197E-3</v>
      </c>
      <c r="AG596" s="17">
        <f t="shared" si="644"/>
        <v>1.5394270371083499E-3</v>
      </c>
      <c r="AH596" s="17">
        <f t="shared" si="645"/>
        <v>2.0065395793662935E-3</v>
      </c>
      <c r="AI596" s="17">
        <f t="shared" si="646"/>
        <v>2.7905232578758392E-3</v>
      </c>
      <c r="AJ596" s="17">
        <f t="shared" si="647"/>
        <v>1.9404102796729506E-3</v>
      </c>
      <c r="AK596" s="17">
        <f t="shared" si="648"/>
        <v>8.9951876536267523E-4</v>
      </c>
      <c r="AL596" s="17">
        <f t="shared" si="649"/>
        <v>1.4137580581935162E-5</v>
      </c>
      <c r="AM596" s="17">
        <f t="shared" si="650"/>
        <v>4.7875262723421665E-3</v>
      </c>
      <c r="AN596" s="17">
        <f t="shared" si="651"/>
        <v>3.8904532780771818E-3</v>
      </c>
      <c r="AO596" s="17">
        <f t="shared" si="652"/>
        <v>1.5807356292059363E-3</v>
      </c>
      <c r="AP596" s="17">
        <f t="shared" si="653"/>
        <v>4.2818063446427984E-4</v>
      </c>
      <c r="AQ596" s="17">
        <f t="shared" si="654"/>
        <v>8.6987342637901042E-5</v>
      </c>
      <c r="AR596" s="17">
        <f t="shared" si="655"/>
        <v>3.2611198519097282E-4</v>
      </c>
      <c r="AS596" s="17">
        <f t="shared" si="656"/>
        <v>4.5352859654773159E-4</v>
      </c>
      <c r="AT596" s="17">
        <f t="shared" si="657"/>
        <v>3.1536434909944065E-4</v>
      </c>
      <c r="AU596" s="17">
        <f t="shared" si="658"/>
        <v>1.4619390183252646E-4</v>
      </c>
      <c r="AV596" s="17">
        <f t="shared" si="659"/>
        <v>5.0828486940701636E-5</v>
      </c>
      <c r="AW596" s="17">
        <f t="shared" si="660"/>
        <v>4.4381251252982743E-7</v>
      </c>
      <c r="AX596" s="17">
        <f t="shared" si="661"/>
        <v>1.1096801966964511E-3</v>
      </c>
      <c r="AY596" s="17">
        <f t="shared" si="662"/>
        <v>9.0175149195431724E-4</v>
      </c>
      <c r="AZ596" s="17">
        <f t="shared" si="663"/>
        <v>3.6639193691237557E-4</v>
      </c>
      <c r="BA596" s="17">
        <f t="shared" si="664"/>
        <v>9.924615420261333E-5</v>
      </c>
      <c r="BB596" s="17">
        <f t="shared" si="665"/>
        <v>2.0162423347142045E-5</v>
      </c>
      <c r="BC596" s="17">
        <f t="shared" si="666"/>
        <v>3.2768892134556826E-6</v>
      </c>
      <c r="BD596" s="17">
        <f t="shared" si="667"/>
        <v>4.4167675525736205E-5</v>
      </c>
      <c r="BE596" s="17">
        <f t="shared" si="668"/>
        <v>6.1424617320434585E-5</v>
      </c>
      <c r="BF596" s="17">
        <f t="shared" si="669"/>
        <v>4.2712046401030784E-5</v>
      </c>
      <c r="BG596" s="17">
        <f t="shared" si="670"/>
        <v>1.9800084367334987E-5</v>
      </c>
      <c r="BH596" s="17">
        <f t="shared" si="671"/>
        <v>6.8840650470002226E-6</v>
      </c>
      <c r="BI596" s="17">
        <f t="shared" si="672"/>
        <v>1.91475352092992E-6</v>
      </c>
      <c r="BJ596" s="18">
        <f t="shared" si="673"/>
        <v>0.50494025739361259</v>
      </c>
      <c r="BK596" s="18">
        <f t="shared" si="674"/>
        <v>0.27615591227665048</v>
      </c>
      <c r="BL596" s="18">
        <f t="shared" si="675"/>
        <v>0.20930666685253141</v>
      </c>
      <c r="BM596" s="18">
        <f t="shared" si="676"/>
        <v>0.37755933131411012</v>
      </c>
      <c r="BN596" s="18">
        <f t="shared" si="677"/>
        <v>0.6218190527603209</v>
      </c>
    </row>
    <row r="597" spans="1:66" x14ac:dyDescent="0.25">
      <c r="A597" t="s">
        <v>27</v>
      </c>
      <c r="B597" t="s">
        <v>191</v>
      </c>
      <c r="C597" t="s">
        <v>28</v>
      </c>
      <c r="D597" t="s">
        <v>497</v>
      </c>
      <c r="E597" s="14">
        <f>VLOOKUP(A597,home!$A$2:$E$405,3,FALSE)</f>
        <v>1.30952380952381</v>
      </c>
      <c r="F597" s="14">
        <f>VLOOKUP(B597,home!$B$2:$E$405,3,FALSE)</f>
        <v>1.32</v>
      </c>
      <c r="G597" s="14">
        <f>VLOOKUP(C597,away!$B$2:$E$405,4,FALSE)</f>
        <v>0.62</v>
      </c>
      <c r="H597" s="14">
        <f>VLOOKUP(A597,away!$A$2:$E$405,3,FALSE)</f>
        <v>1.0904761904761899</v>
      </c>
      <c r="I597" s="14">
        <f>VLOOKUP(C597,away!$B$2:$E$405,3,FALSE)</f>
        <v>0.83</v>
      </c>
      <c r="J597" s="14">
        <f>VLOOKUP(B597,home!$B$2:$E$405,4,FALSE)</f>
        <v>1.58</v>
      </c>
      <c r="K597" s="16">
        <f t="shared" si="678"/>
        <v>1.0717142857142861</v>
      </c>
      <c r="L597" s="16">
        <f t="shared" si="679"/>
        <v>1.4300504761904755</v>
      </c>
      <c r="M597" s="17">
        <f t="shared" si="624"/>
        <v>8.1940265892343225E-2</v>
      </c>
      <c r="N597" s="17">
        <f t="shared" si="625"/>
        <v>8.7816553532051284E-2</v>
      </c>
      <c r="O597" s="17">
        <f t="shared" si="626"/>
        <v>0.1171787162585196</v>
      </c>
      <c r="P597" s="17">
        <f t="shared" si="627"/>
        <v>0.12558210419591631</v>
      </c>
      <c r="Q597" s="17">
        <f t="shared" si="628"/>
        <v>4.7057127471246359E-2</v>
      </c>
      <c r="R597" s="17">
        <f t="shared" si="629"/>
        <v>8.3785739492442307E-2</v>
      </c>
      <c r="S597" s="17">
        <f t="shared" si="630"/>
        <v>4.811695667120014E-2</v>
      </c>
      <c r="T597" s="17">
        <f t="shared" si="631"/>
        <v>6.7294067548411746E-2</v>
      </c>
      <c r="U597" s="17">
        <f t="shared" si="632"/>
        <v>8.9794373953186041E-2</v>
      </c>
      <c r="V597" s="17">
        <f t="shared" si="633"/>
        <v>8.1938126247182233E-3</v>
      </c>
      <c r="W597" s="17">
        <f t="shared" si="634"/>
        <v>1.6810598585204298E-2</v>
      </c>
      <c r="X597" s="17">
        <f t="shared" si="635"/>
        <v>2.4040004511818338E-2</v>
      </c>
      <c r="Y597" s="17">
        <f t="shared" si="636"/>
        <v>1.7189209949873503E-2</v>
      </c>
      <c r="Z597" s="17">
        <f t="shared" si="637"/>
        <v>3.993927888637943E-2</v>
      </c>
      <c r="AA597" s="17">
        <f t="shared" si="638"/>
        <v>4.280349574365979E-2</v>
      </c>
      <c r="AB597" s="17">
        <f t="shared" si="639"/>
        <v>2.2936558933495419E-2</v>
      </c>
      <c r="AC597" s="17">
        <f t="shared" si="640"/>
        <v>7.8486765602451115E-4</v>
      </c>
      <c r="AD597" s="17">
        <f t="shared" si="641"/>
        <v>4.5040396637929534E-3</v>
      </c>
      <c r="AE597" s="17">
        <f t="shared" si="642"/>
        <v>6.4410040659879011E-3</v>
      </c>
      <c r="AF597" s="17">
        <f t="shared" si="643"/>
        <v>4.6054804658553945E-3</v>
      </c>
      <c r="AG597" s="17">
        <f t="shared" si="644"/>
        <v>2.1953565110941473E-3</v>
      </c>
      <c r="AH597" s="17">
        <f t="shared" si="645"/>
        <v>1.4278796197542768E-2</v>
      </c>
      <c r="AI597" s="17">
        <f t="shared" si="646"/>
        <v>1.530278986770941E-2</v>
      </c>
      <c r="AJ597" s="17">
        <f t="shared" si="647"/>
        <v>8.200109256254003E-3</v>
      </c>
      <c r="AK597" s="17">
        <f t="shared" si="648"/>
        <v>2.9293914114484547E-3</v>
      </c>
      <c r="AL597" s="17">
        <f t="shared" si="649"/>
        <v>4.8115700228932315E-5</v>
      </c>
      <c r="AM597" s="17">
        <f t="shared" si="650"/>
        <v>9.6540873022213586E-4</v>
      </c>
      <c r="AN597" s="17">
        <f t="shared" si="651"/>
        <v>1.3805832143726075E-3</v>
      </c>
      <c r="AO597" s="17">
        <f t="shared" si="652"/>
        <v>9.871518415670627E-4</v>
      </c>
      <c r="AP597" s="17">
        <f t="shared" si="653"/>
        <v>4.7055898703509438E-4</v>
      </c>
      <c r="AQ597" s="17">
        <f t="shared" si="654"/>
        <v>1.6823077587131105E-4</v>
      </c>
      <c r="AR597" s="17">
        <f t="shared" si="655"/>
        <v>4.0838798603445589E-3</v>
      </c>
      <c r="AS597" s="17">
        <f t="shared" si="656"/>
        <v>4.3767523874721267E-3</v>
      </c>
      <c r="AT597" s="17">
        <f t="shared" si="657"/>
        <v>2.3453140293439932E-3</v>
      </c>
      <c r="AU597" s="17">
        <f t="shared" si="658"/>
        <v>8.3783551657803056E-4</v>
      </c>
      <c r="AV597" s="17">
        <f t="shared" si="659"/>
        <v>2.2448007304887098E-4</v>
      </c>
      <c r="AW597" s="17">
        <f t="shared" si="660"/>
        <v>2.048399666447305E-6</v>
      </c>
      <c r="AX597" s="17">
        <f t="shared" si="661"/>
        <v>1.7244038795539196E-4</v>
      </c>
      <c r="AY597" s="17">
        <f t="shared" si="662"/>
        <v>2.4659845891007856E-4</v>
      </c>
      <c r="AZ597" s="17">
        <f t="shared" si="663"/>
        <v>1.7632412179609768E-4</v>
      </c>
      <c r="BA597" s="17">
        <f t="shared" si="664"/>
        <v>8.4050798112792323E-5</v>
      </c>
      <c r="BB597" s="17">
        <f t="shared" si="665"/>
        <v>3.004922096634703E-5</v>
      </c>
      <c r="BC597" s="17">
        <f t="shared" si="666"/>
        <v>8.5943805504154809E-6</v>
      </c>
      <c r="BD597" s="17">
        <f t="shared" si="667"/>
        <v>9.7335905649840559E-4</v>
      </c>
      <c r="BE597" s="17">
        <f t="shared" si="668"/>
        <v>1.04316280597872E-3</v>
      </c>
      <c r="BF597" s="17">
        <f t="shared" si="669"/>
        <v>5.5898624074659717E-4</v>
      </c>
      <c r="BG597" s="17">
        <f t="shared" si="670"/>
        <v>1.9969117990861778E-4</v>
      </c>
      <c r="BH597" s="17">
        <f t="shared" si="671"/>
        <v>5.3502972559801821E-5</v>
      </c>
      <c r="BI597" s="17">
        <f t="shared" si="672"/>
        <v>1.1467980004103815E-5</v>
      </c>
      <c r="BJ597" s="18">
        <f t="shared" si="673"/>
        <v>0.28264343322269525</v>
      </c>
      <c r="BK597" s="18">
        <f t="shared" si="674"/>
        <v>0.26491272119934145</v>
      </c>
      <c r="BL597" s="18">
        <f t="shared" si="675"/>
        <v>0.41191840321674161</v>
      </c>
      <c r="BM597" s="18">
        <f t="shared" si="676"/>
        <v>0.45580877962339506</v>
      </c>
      <c r="BN597" s="18">
        <f t="shared" si="677"/>
        <v>0.54336050684251913</v>
      </c>
    </row>
    <row r="598" spans="1:66" x14ac:dyDescent="0.25">
      <c r="A598" t="s">
        <v>196</v>
      </c>
      <c r="B598" t="s">
        <v>205</v>
      </c>
      <c r="C598" t="s">
        <v>305</v>
      </c>
      <c r="D598" t="s">
        <v>497</v>
      </c>
      <c r="E598" s="14">
        <f>VLOOKUP(A598,home!$A$2:$E$405,3,FALSE)</f>
        <v>1.58378378378378</v>
      </c>
      <c r="F598" s="14">
        <f>VLOOKUP(B598,home!$B$2:$E$405,3,FALSE)</f>
        <v>1.1399999999999999</v>
      </c>
      <c r="G598" s="14">
        <f>VLOOKUP(C598,away!$B$2:$E$405,4,FALSE)</f>
        <v>0.92</v>
      </c>
      <c r="H598" s="14">
        <f>VLOOKUP(A598,away!$A$2:$E$405,3,FALSE)</f>
        <v>1.48648648648649</v>
      </c>
      <c r="I598" s="14">
        <f>VLOOKUP(C598,away!$B$2:$E$405,3,FALSE)</f>
        <v>0.75</v>
      </c>
      <c r="J598" s="14">
        <f>VLOOKUP(B598,home!$B$2:$E$405,4,FALSE)</f>
        <v>0.94</v>
      </c>
      <c r="K598" s="16">
        <f t="shared" si="678"/>
        <v>1.6610724324324286</v>
      </c>
      <c r="L598" s="16">
        <f t="shared" si="679"/>
        <v>1.0479729729729754</v>
      </c>
      <c r="M598" s="17">
        <f t="shared" si="624"/>
        <v>6.6600352716557953E-2</v>
      </c>
      <c r="N598" s="17">
        <f t="shared" si="625"/>
        <v>0.11062800988775061</v>
      </c>
      <c r="O598" s="17">
        <f t="shared" si="626"/>
        <v>6.9795369637420016E-2</v>
      </c>
      <c r="P598" s="17">
        <f t="shared" si="627"/>
        <v>0.11593516441614972</v>
      </c>
      <c r="Q598" s="17">
        <f t="shared" si="628"/>
        <v>9.1880568739702351E-2</v>
      </c>
      <c r="R598" s="17">
        <f t="shared" si="629"/>
        <v>3.6571830509337391E-2</v>
      </c>
      <c r="S598" s="17">
        <f t="shared" si="630"/>
        <v>5.0453795663074716E-2</v>
      </c>
      <c r="T598" s="17">
        <f t="shared" si="631"/>
        <v>9.6288352780593695E-2</v>
      </c>
      <c r="U598" s="17">
        <f t="shared" si="632"/>
        <v>6.0748459462651561E-2</v>
      </c>
      <c r="V598" s="17">
        <f t="shared" si="633"/>
        <v>9.7586555176225089E-3</v>
      </c>
      <c r="W598" s="17">
        <f t="shared" si="634"/>
        <v>5.0873426603244121E-2</v>
      </c>
      <c r="X598" s="17">
        <f t="shared" si="635"/>
        <v>5.3313976122724198E-2</v>
      </c>
      <c r="Y598" s="17">
        <f t="shared" si="636"/>
        <v>2.7935803029170748E-2</v>
      </c>
      <c r="Z598" s="17">
        <f t="shared" si="637"/>
        <v>1.2775429981978026E-2</v>
      </c>
      <c r="AA598" s="17">
        <f t="shared" si="638"/>
        <v>2.1220914555534414E-2</v>
      </c>
      <c r="AB598" s="17">
        <f t="shared" si="639"/>
        <v>1.7624738079601143E-2</v>
      </c>
      <c r="AC598" s="17">
        <f t="shared" si="640"/>
        <v>1.0617167231184714E-3</v>
      </c>
      <c r="AD598" s="17">
        <f t="shared" si="641"/>
        <v>2.1126111618505843E-2</v>
      </c>
      <c r="AE598" s="17">
        <f t="shared" si="642"/>
        <v>2.2139594000204484E-2</v>
      </c>
      <c r="AF598" s="17">
        <f t="shared" si="643"/>
        <v>1.160084807240447E-2</v>
      </c>
      <c r="AG598" s="17">
        <f t="shared" si="644"/>
        <v>4.0524584144818413E-3</v>
      </c>
      <c r="AH598" s="17">
        <f t="shared" si="645"/>
        <v>3.3470763348053992E-3</v>
      </c>
      <c r="AI598" s="17">
        <f t="shared" si="646"/>
        <v>5.5597362289922219E-3</v>
      </c>
      <c r="AJ598" s="17">
        <f t="shared" si="647"/>
        <v>4.617562290787405E-3</v>
      </c>
      <c r="AK598" s="17">
        <f t="shared" si="648"/>
        <v>2.5567018087554977E-3</v>
      </c>
      <c r="AL598" s="17">
        <f t="shared" si="649"/>
        <v>7.3927718300214555E-5</v>
      </c>
      <c r="AM598" s="17">
        <f t="shared" si="650"/>
        <v>7.0184003227980922E-3</v>
      </c>
      <c r="AN598" s="17">
        <f t="shared" si="651"/>
        <v>7.3550938517972066E-3</v>
      </c>
      <c r="AO598" s="17">
        <f t="shared" si="652"/>
        <v>3.8539697851815856E-3</v>
      </c>
      <c r="AP598" s="17">
        <f t="shared" si="653"/>
        <v>1.3462853911749221E-3</v>
      </c>
      <c r="AQ598" s="17">
        <f t="shared" si="654"/>
        <v>3.5271767596491707E-4</v>
      </c>
      <c r="AR598" s="17">
        <f t="shared" si="655"/>
        <v>7.0152910747070096E-4</v>
      </c>
      <c r="AS598" s="17">
        <f t="shared" si="656"/>
        <v>1.1652906609685078E-3</v>
      </c>
      <c r="AT598" s="17">
        <f t="shared" si="657"/>
        <v>9.6781609635287601E-4</v>
      </c>
      <c r="AU598" s="17">
        <f t="shared" si="658"/>
        <v>5.3587087910537652E-4</v>
      </c>
      <c r="AV598" s="17">
        <f t="shared" si="659"/>
        <v>2.2253008615631803E-4</v>
      </c>
      <c r="AW598" s="17">
        <f t="shared" si="660"/>
        <v>3.5747317254052642E-6</v>
      </c>
      <c r="AX598" s="17">
        <f t="shared" si="661"/>
        <v>1.9430118826624619E-3</v>
      </c>
      <c r="AY598" s="17">
        <f t="shared" si="662"/>
        <v>2.0362239391955982E-3</v>
      </c>
      <c r="AZ598" s="17">
        <f t="shared" si="663"/>
        <v>1.0669538275987769E-3</v>
      </c>
      <c r="BA598" s="17">
        <f t="shared" si="664"/>
        <v>3.727129249111953E-4</v>
      </c>
      <c r="BB598" s="17">
        <f t="shared" si="665"/>
        <v>9.7648267996159672E-5</v>
      </c>
      <c r="BC598" s="17">
        <f t="shared" si="666"/>
        <v>2.0466549143519466E-5</v>
      </c>
      <c r="BD598" s="17">
        <f t="shared" si="667"/>
        <v>1.2253059073052467E-4</v>
      </c>
      <c r="BE598" s="17">
        <f t="shared" si="668"/>
        <v>2.0353218639213499E-4</v>
      </c>
      <c r="BF598" s="17">
        <f t="shared" si="669"/>
        <v>1.690408519643371E-4</v>
      </c>
      <c r="BG598" s="17">
        <f t="shared" si="670"/>
        <v>9.359636638428385E-5</v>
      </c>
      <c r="BH598" s="17">
        <f t="shared" si="671"/>
        <v>3.8867585994194804E-5</v>
      </c>
      <c r="BI598" s="17">
        <f t="shared" si="672"/>
        <v>1.2912375122030741E-5</v>
      </c>
      <c r="BJ598" s="18">
        <f t="shared" si="673"/>
        <v>0.51530263368720675</v>
      </c>
      <c r="BK598" s="18">
        <f t="shared" si="674"/>
        <v>0.24591983669401918</v>
      </c>
      <c r="BL598" s="18">
        <f t="shared" si="675"/>
        <v>0.22627590569452635</v>
      </c>
      <c r="BM598" s="18">
        <f t="shared" si="676"/>
        <v>0.50682986094334204</v>
      </c>
      <c r="BN598" s="18">
        <f t="shared" si="677"/>
        <v>0.49141129590691801</v>
      </c>
    </row>
    <row r="599" spans="1:66" x14ac:dyDescent="0.25">
      <c r="A599" t="s">
        <v>196</v>
      </c>
      <c r="B599" t="s">
        <v>307</v>
      </c>
      <c r="C599" t="s">
        <v>301</v>
      </c>
      <c r="D599" t="s">
        <v>497</v>
      </c>
      <c r="E599" s="14">
        <f>VLOOKUP(A599,home!$A$2:$E$405,3,FALSE)</f>
        <v>1.58378378378378</v>
      </c>
      <c r="F599" s="14">
        <f>VLOOKUP(B599,home!$B$2:$E$405,3,FALSE)</f>
        <v>1.1399999999999999</v>
      </c>
      <c r="G599" s="14">
        <f>VLOOKUP(C599,away!$B$2:$E$405,4,FALSE)</f>
        <v>1.33</v>
      </c>
      <c r="H599" s="14">
        <f>VLOOKUP(A599,away!$A$2:$E$405,3,FALSE)</f>
        <v>1.48648648648649</v>
      </c>
      <c r="I599" s="14">
        <f>VLOOKUP(C599,away!$B$2:$E$405,3,FALSE)</f>
        <v>0.56999999999999995</v>
      </c>
      <c r="J599" s="14">
        <f>VLOOKUP(B599,home!$B$2:$E$405,4,FALSE)</f>
        <v>0.61</v>
      </c>
      <c r="K599" s="16">
        <f t="shared" si="678"/>
        <v>2.4013329729729675</v>
      </c>
      <c r="L599" s="16">
        <f t="shared" si="679"/>
        <v>0.51685135135135252</v>
      </c>
      <c r="M599" s="17">
        <f t="shared" si="624"/>
        <v>5.4031702339321044E-2</v>
      </c>
      <c r="N599" s="17">
        <f t="shared" si="625"/>
        <v>0.12974810841327225</v>
      </c>
      <c r="O599" s="17">
        <f t="shared" si="626"/>
        <v>2.7926358369892119E-2</v>
      </c>
      <c r="P599" s="17">
        <f t="shared" si="627"/>
        <v>6.7060485168681558E-2</v>
      </c>
      <c r="Q599" s="17">
        <f t="shared" si="628"/>
        <v>0.155784205456831</v>
      </c>
      <c r="R599" s="17">
        <f t="shared" si="629"/>
        <v>7.2168880309004466E-3</v>
      </c>
      <c r="S599" s="17">
        <f t="shared" si="630"/>
        <v>2.0807731740603661E-2</v>
      </c>
      <c r="T599" s="17">
        <f t="shared" si="631"/>
        <v>8.0517277109559859E-2</v>
      </c>
      <c r="U599" s="17">
        <f t="shared" si="632"/>
        <v>1.7330151190855195E-2</v>
      </c>
      <c r="V599" s="17">
        <f t="shared" si="633"/>
        <v>2.8694606342641849E-3</v>
      </c>
      <c r="W599" s="17">
        <f t="shared" si="634"/>
        <v>0.12469658307729453</v>
      </c>
      <c r="X599" s="17">
        <f t="shared" si="635"/>
        <v>6.444959747239587E-2</v>
      </c>
      <c r="Y599" s="17">
        <f t="shared" si="636"/>
        <v>1.6655430773829256E-2</v>
      </c>
      <c r="Z599" s="17">
        <f t="shared" si="637"/>
        <v>1.2433527771074325E-3</v>
      </c>
      <c r="AA599" s="17">
        <f t="shared" si="638"/>
        <v>2.9857040207055862E-3</v>
      </c>
      <c r="AB599" s="17">
        <f t="shared" si="639"/>
        <v>3.5848347562291447E-3</v>
      </c>
      <c r="AC599" s="17">
        <f t="shared" si="640"/>
        <v>2.225862479514085E-4</v>
      </c>
      <c r="AD599" s="17">
        <f t="shared" si="641"/>
        <v>7.4859504140142599E-2</v>
      </c>
      <c r="AE599" s="17">
        <f t="shared" si="642"/>
        <v>3.8691235876324871E-2</v>
      </c>
      <c r="AF599" s="17">
        <f t="shared" si="643"/>
        <v>9.9988087740662188E-3</v>
      </c>
      <c r="AG599" s="17">
        <f t="shared" si="644"/>
        <v>1.7226326089266287E-3</v>
      </c>
      <c r="AH599" s="17">
        <f t="shared" si="645"/>
        <v>1.6065714076360837E-4</v>
      </c>
      <c r="AI599" s="17">
        <f t="shared" si="646"/>
        <v>3.8579128945921221E-4</v>
      </c>
      <c r="AJ599" s="17">
        <f t="shared" si="647"/>
        <v>4.632066720320824E-4</v>
      </c>
      <c r="AK599" s="17">
        <f t="shared" si="648"/>
        <v>3.7077115161723829E-4</v>
      </c>
      <c r="AL599" s="17">
        <f t="shared" si="649"/>
        <v>1.1050358314278111E-5</v>
      </c>
      <c r="AM599" s="17">
        <f t="shared" si="650"/>
        <v>3.5952519126426156E-2</v>
      </c>
      <c r="AN599" s="17">
        <f t="shared" si="651"/>
        <v>1.8582108094978709E-2</v>
      </c>
      <c r="AO599" s="17">
        <f t="shared" si="652"/>
        <v>4.8020938399233248E-3</v>
      </c>
      <c r="AP599" s="17">
        <f t="shared" si="653"/>
        <v>8.2732289682679199E-4</v>
      </c>
      <c r="AQ599" s="17">
        <f t="shared" si="654"/>
        <v>1.0690073930721076E-4</v>
      </c>
      <c r="AR599" s="17">
        <f t="shared" si="655"/>
        <v>1.6607172061583096E-5</v>
      </c>
      <c r="AS599" s="17">
        <f t="shared" si="656"/>
        <v>3.9879349859314942E-5</v>
      </c>
      <c r="AT599" s="17">
        <f t="shared" si="657"/>
        <v>4.7881798878948933E-5</v>
      </c>
      <c r="AU599" s="17">
        <f t="shared" si="658"/>
        <v>3.8326714151093376E-5</v>
      </c>
      <c r="AV599" s="17">
        <f t="shared" si="659"/>
        <v>2.3008800609182551E-5</v>
      </c>
      <c r="AW599" s="17">
        <f t="shared" si="660"/>
        <v>3.8097098439927076E-7</v>
      </c>
      <c r="AX599" s="17">
        <f t="shared" si="661"/>
        <v>1.4388994939954717E-2</v>
      </c>
      <c r="AY599" s="17">
        <f t="shared" si="662"/>
        <v>7.4369714793033692E-3</v>
      </c>
      <c r="AZ599" s="17">
        <f t="shared" si="663"/>
        <v>1.9219043795197063E-3</v>
      </c>
      <c r="BA599" s="17">
        <f t="shared" si="664"/>
        <v>3.3111295857428098E-4</v>
      </c>
      <c r="BB599" s="17">
        <f t="shared" si="665"/>
        <v>4.2784045022265378E-5</v>
      </c>
      <c r="BC599" s="17">
        <f t="shared" si="666"/>
        <v>4.4225982972069961E-6</v>
      </c>
      <c r="BD599" s="17">
        <f t="shared" si="667"/>
        <v>1.4305732203589405E-6</v>
      </c>
      <c r="BE599" s="17">
        <f t="shared" si="668"/>
        <v>3.4352826443000467E-6</v>
      </c>
      <c r="BF599" s="17">
        <f t="shared" si="669"/>
        <v>4.1246287426197356E-6</v>
      </c>
      <c r="BG599" s="17">
        <f t="shared" si="670"/>
        <v>3.3015356669749337E-6</v>
      </c>
      <c r="BH599" s="17">
        <f t="shared" si="671"/>
        <v>1.9820216146383025E-6</v>
      </c>
      <c r="BI599" s="17">
        <f t="shared" si="672"/>
        <v>9.5189877127521512E-7</v>
      </c>
      <c r="BJ599" s="18">
        <f t="shared" si="673"/>
        <v>0.78152051880077666</v>
      </c>
      <c r="BK599" s="18">
        <f t="shared" si="674"/>
        <v>0.15243998796843949</v>
      </c>
      <c r="BL599" s="18">
        <f t="shared" si="675"/>
        <v>6.0605292398674925E-2</v>
      </c>
      <c r="BM599" s="18">
        <f t="shared" si="676"/>
        <v>0.54660481365778113</v>
      </c>
      <c r="BN599" s="18">
        <f t="shared" si="677"/>
        <v>0.44176774777889843</v>
      </c>
    </row>
    <row r="600" spans="1:66" x14ac:dyDescent="0.25">
      <c r="A600" t="s">
        <v>196</v>
      </c>
      <c r="B600" t="s">
        <v>201</v>
      </c>
      <c r="C600" t="s">
        <v>304</v>
      </c>
      <c r="D600" t="s">
        <v>497</v>
      </c>
      <c r="E600" s="14">
        <f>VLOOKUP(A600,home!$A$2:$E$405,3,FALSE)</f>
        <v>1.58378378378378</v>
      </c>
      <c r="F600" s="14">
        <f>VLOOKUP(B600,home!$B$2:$E$405,3,FALSE)</f>
        <v>1.03</v>
      </c>
      <c r="G600" s="14">
        <f>VLOOKUP(C600,away!$B$2:$E$405,4,FALSE)</f>
        <v>1.33</v>
      </c>
      <c r="H600" s="14">
        <f>VLOOKUP(A600,away!$A$2:$E$405,3,FALSE)</f>
        <v>1.48648648648649</v>
      </c>
      <c r="I600" s="14">
        <f>VLOOKUP(C600,away!$B$2:$E$405,3,FALSE)</f>
        <v>1.2</v>
      </c>
      <c r="J600" s="14">
        <f>VLOOKUP(B600,home!$B$2:$E$405,4,FALSE)</f>
        <v>0.92</v>
      </c>
      <c r="K600" s="16">
        <f t="shared" si="678"/>
        <v>2.1696254054054003</v>
      </c>
      <c r="L600" s="16">
        <f t="shared" si="679"/>
        <v>1.641081081081085</v>
      </c>
      <c r="M600" s="17">
        <f t="shared" si="624"/>
        <v>2.2132537093936963E-2</v>
      </c>
      <c r="N600" s="17">
        <f t="shared" si="625"/>
        <v>4.8019314765083046E-2</v>
      </c>
      <c r="O600" s="17">
        <f t="shared" si="626"/>
        <v>3.6321287901185287E-2</v>
      </c>
      <c r="P600" s="17">
        <f t="shared" si="627"/>
        <v>7.8803588987455389E-2</v>
      </c>
      <c r="Q600" s="17">
        <f t="shared" si="628"/>
        <v>5.2091962632241431E-2</v>
      </c>
      <c r="R600" s="17">
        <f t="shared" si="629"/>
        <v>2.9803089207567246E-2</v>
      </c>
      <c r="S600" s="17">
        <f t="shared" si="630"/>
        <v>7.0145659430578627E-2</v>
      </c>
      <c r="T600" s="17">
        <f t="shared" si="631"/>
        <v>8.5487134352154243E-2</v>
      </c>
      <c r="U600" s="17">
        <f t="shared" si="632"/>
        <v>6.4661539504301396E-2</v>
      </c>
      <c r="V600" s="17">
        <f t="shared" si="633"/>
        <v>2.7750645484117591E-2</v>
      </c>
      <c r="W600" s="17">
        <f t="shared" si="634"/>
        <v>3.7673348514779909E-2</v>
      </c>
      <c r="X600" s="17">
        <f t="shared" si="635"/>
        <v>6.18250195085795E-2</v>
      </c>
      <c r="Y600" s="17">
        <f t="shared" si="636"/>
        <v>5.0729934926499416E-2</v>
      </c>
      <c r="Z600" s="17">
        <f t="shared" si="637"/>
        <v>1.6303095285436827E-2</v>
      </c>
      <c r="AA600" s="17">
        <f t="shared" si="638"/>
        <v>3.5371609718028746E-2</v>
      </c>
      <c r="AB600" s="17">
        <f t="shared" si="639"/>
        <v>3.8371571537159872E-2</v>
      </c>
      <c r="AC600" s="17">
        <f t="shared" si="640"/>
        <v>6.1754399517816123E-3</v>
      </c>
      <c r="AD600" s="17">
        <f t="shared" si="641"/>
        <v>2.0434263511089585E-2</v>
      </c>
      <c r="AE600" s="17">
        <f t="shared" si="642"/>
        <v>3.3534283253874662E-2</v>
      </c>
      <c r="AF600" s="17">
        <f t="shared" si="643"/>
        <v>2.7516238907773983E-2</v>
      </c>
      <c r="AG600" s="17">
        <f t="shared" si="644"/>
        <v>1.505212636468505E-2</v>
      </c>
      <c r="AH600" s="17">
        <f t="shared" si="645"/>
        <v>6.6886753089981541E-3</v>
      </c>
      <c r="AI600" s="17">
        <f t="shared" si="646"/>
        <v>1.4511919878910212E-2</v>
      </c>
      <c r="AJ600" s="17">
        <f t="shared" si="647"/>
        <v>1.5742715025245633E-2</v>
      </c>
      <c r="AK600" s="17">
        <f t="shared" si="648"/>
        <v>1.1385264822943409E-2</v>
      </c>
      <c r="AL600" s="17">
        <f t="shared" si="649"/>
        <v>8.7951386632528826E-4</v>
      </c>
      <c r="AM600" s="17">
        <f t="shared" si="650"/>
        <v>8.8669394508816956E-3</v>
      </c>
      <c r="AN600" s="17">
        <f t="shared" si="651"/>
        <v>1.4551366579933455E-2</v>
      </c>
      <c r="AO600" s="17">
        <f t="shared" si="652"/>
        <v>1.1939986199102184E-2</v>
      </c>
      <c r="AP600" s="17">
        <f t="shared" si="653"/>
        <v>6.5314951532386171E-3</v>
      </c>
      <c r="AQ600" s="17">
        <f t="shared" si="654"/>
        <v>2.6796782817881748E-3</v>
      </c>
      <c r="AR600" s="17">
        <f t="shared" si="655"/>
        <v>2.1953317014182096E-3</v>
      </c>
      <c r="AS600" s="17">
        <f t="shared" si="656"/>
        <v>4.7630474326888104E-3</v>
      </c>
      <c r="AT600" s="17">
        <f t="shared" si="657"/>
        <v>5.1670143585563072E-3</v>
      </c>
      <c r="AU600" s="17">
        <f t="shared" si="658"/>
        <v>3.7368285408060824E-3</v>
      </c>
      <c r="AV600" s="17">
        <f t="shared" si="659"/>
        <v>2.0268795344442177E-3</v>
      </c>
      <c r="AW600" s="17">
        <f t="shared" si="660"/>
        <v>8.69871268617616E-5</v>
      </c>
      <c r="AX600" s="17">
        <f t="shared" si="661"/>
        <v>3.2063228501373882E-3</v>
      </c>
      <c r="AY600" s="17">
        <f t="shared" si="662"/>
        <v>5.26183576919845E-3</v>
      </c>
      <c r="AZ600" s="17">
        <f t="shared" si="663"/>
        <v>4.3175495662936582E-3</v>
      </c>
      <c r="BA600" s="17">
        <f t="shared" si="664"/>
        <v>2.3618163032914558E-3</v>
      </c>
      <c r="BB600" s="17">
        <f t="shared" si="665"/>
        <v>9.6898301308011878E-4</v>
      </c>
      <c r="BC600" s="17">
        <f t="shared" si="666"/>
        <v>3.1803593813094563E-4</v>
      </c>
      <c r="BD600" s="17">
        <f t="shared" si="667"/>
        <v>6.0045288698249582E-4</v>
      </c>
      <c r="BE600" s="17">
        <f t="shared" si="668"/>
        <v>1.3027578383462406E-3</v>
      </c>
      <c r="BF600" s="17">
        <f t="shared" si="669"/>
        <v>1.4132482515835129E-3</v>
      </c>
      <c r="BG600" s="17">
        <f t="shared" si="670"/>
        <v>1.0220731035934503E-3</v>
      </c>
      <c r="BH600" s="17">
        <f t="shared" si="671"/>
        <v>5.5437894293447411E-4</v>
      </c>
      <c r="BI600" s="17">
        <f t="shared" si="672"/>
        <v>2.4055892776248493E-4</v>
      </c>
      <c r="BJ600" s="18">
        <f t="shared" si="673"/>
        <v>0.49336763584183702</v>
      </c>
      <c r="BK600" s="18">
        <f t="shared" si="674"/>
        <v>0.21114922058339392</v>
      </c>
      <c r="BL600" s="18">
        <f t="shared" si="675"/>
        <v>0.27588024442345621</v>
      </c>
      <c r="BM600" s="18">
        <f t="shared" si="676"/>
        <v>0.72435356690431785</v>
      </c>
      <c r="BN600" s="18">
        <f t="shared" si="677"/>
        <v>0.26717178058746938</v>
      </c>
    </row>
    <row r="601" spans="1:66" x14ac:dyDescent="0.25">
      <c r="A601" t="s">
        <v>196</v>
      </c>
      <c r="B601" t="s">
        <v>198</v>
      </c>
      <c r="C601" t="s">
        <v>303</v>
      </c>
      <c r="D601" t="s">
        <v>497</v>
      </c>
      <c r="E601" s="14">
        <f>VLOOKUP(A601,home!$A$2:$E$405,3,FALSE)</f>
        <v>1.58378378378378</v>
      </c>
      <c r="F601" s="14">
        <f>VLOOKUP(B601,home!$B$2:$E$405,3,FALSE)</f>
        <v>1.07</v>
      </c>
      <c r="G601" s="14">
        <f>VLOOKUP(C601,away!$B$2:$E$405,4,FALSE)</f>
        <v>0.82</v>
      </c>
      <c r="H601" s="14">
        <f>VLOOKUP(A601,away!$A$2:$E$405,3,FALSE)</f>
        <v>1.48648648648649</v>
      </c>
      <c r="I601" s="14">
        <f>VLOOKUP(C601,away!$B$2:$E$405,3,FALSE)</f>
        <v>1.2</v>
      </c>
      <c r="J601" s="14">
        <f>VLOOKUP(B601,home!$B$2:$E$405,4,FALSE)</f>
        <v>0.27</v>
      </c>
      <c r="K601" s="16">
        <f t="shared" si="678"/>
        <v>1.3896118918918885</v>
      </c>
      <c r="L601" s="16">
        <f t="shared" si="679"/>
        <v>0.48162162162162281</v>
      </c>
      <c r="M601" s="17">
        <f t="shared" si="624"/>
        <v>0.15393366540119352</v>
      </c>
      <c r="N601" s="17">
        <f t="shared" si="625"/>
        <v>0.21390805200400545</v>
      </c>
      <c r="O601" s="17">
        <f t="shared" si="626"/>
        <v>7.4137781552683107E-2</v>
      </c>
      <c r="P601" s="17">
        <f t="shared" si="627"/>
        <v>0.10302274288409151</v>
      </c>
      <c r="Q601" s="17">
        <f t="shared" si="628"/>
        <v>0.14862458641809728</v>
      </c>
      <c r="R601" s="17">
        <f t="shared" si="629"/>
        <v>1.7853179287416435E-2</v>
      </c>
      <c r="S601" s="17">
        <f t="shared" si="630"/>
        <v>1.7237433935746681E-2</v>
      </c>
      <c r="T601" s="17">
        <f t="shared" si="631"/>
        <v>7.1580814323527017E-2</v>
      </c>
      <c r="U601" s="17">
        <f t="shared" si="632"/>
        <v>2.4808990245871826E-2</v>
      </c>
      <c r="V601" s="17">
        <f t="shared" si="633"/>
        <v>1.2818275541073676E-3</v>
      </c>
      <c r="W601" s="17">
        <f t="shared" si="634"/>
        <v>6.8843497571367193E-2</v>
      </c>
      <c r="X601" s="17">
        <f t="shared" si="635"/>
        <v>3.3156516938426119E-2</v>
      </c>
      <c r="Y601" s="17">
        <f t="shared" si="636"/>
        <v>7.9844477276047945E-3</v>
      </c>
      <c r="Z601" s="17">
        <f t="shared" si="637"/>
        <v>2.8661590531690239E-3</v>
      </c>
      <c r="AA601" s="17">
        <f t="shared" si="638"/>
        <v>3.9828487043372706E-3</v>
      </c>
      <c r="AB601" s="17">
        <f t="shared" si="639"/>
        <v>2.7673069615766367E-3</v>
      </c>
      <c r="AC601" s="17">
        <f t="shared" si="640"/>
        <v>5.3617815742404911E-5</v>
      </c>
      <c r="AD601" s="17">
        <f t="shared" si="641"/>
        <v>2.3916435726150556E-2</v>
      </c>
      <c r="AE601" s="17">
        <f t="shared" si="642"/>
        <v>1.1518672557837943E-2</v>
      </c>
      <c r="AF601" s="17">
        <f t="shared" si="643"/>
        <v>2.7738208781171976E-3</v>
      </c>
      <c r="AG601" s="17">
        <f t="shared" si="644"/>
        <v>4.4531070313557285E-4</v>
      </c>
      <c r="AH601" s="17">
        <f t="shared" si="645"/>
        <v>3.4510104275319004E-4</v>
      </c>
      <c r="AI601" s="17">
        <f t="shared" si="646"/>
        <v>4.7955651291412389E-4</v>
      </c>
      <c r="AJ601" s="17">
        <f t="shared" si="647"/>
        <v>3.3319871658983634E-4</v>
      </c>
      <c r="AK601" s="17">
        <f t="shared" si="648"/>
        <v>1.543389663121172E-4</v>
      </c>
      <c r="AL601" s="17">
        <f t="shared" si="649"/>
        <v>1.435385672351709E-6</v>
      </c>
      <c r="AM601" s="17">
        <f t="shared" si="650"/>
        <v>6.646912699345366E-3</v>
      </c>
      <c r="AN601" s="17">
        <f t="shared" si="651"/>
        <v>3.2012968730360729E-3</v>
      </c>
      <c r="AO601" s="17">
        <f t="shared" si="652"/>
        <v>7.7090689564193174E-4</v>
      </c>
      <c r="AP601" s="17">
        <f t="shared" si="653"/>
        <v>1.2376180973278612E-4</v>
      </c>
      <c r="AQ601" s="17">
        <f t="shared" si="654"/>
        <v>1.4901590874582796E-5</v>
      </c>
      <c r="AR601" s="17">
        <f t="shared" si="655"/>
        <v>3.3241624766820888E-5</v>
      </c>
      <c r="AS601" s="17">
        <f t="shared" si="656"/>
        <v>4.6192957081782222E-5</v>
      </c>
      <c r="AT601" s="17">
        <f t="shared" si="657"/>
        <v>3.2095141241248112E-5</v>
      </c>
      <c r="AU601" s="17">
        <f t="shared" si="658"/>
        <v>1.4866596646929384E-5</v>
      </c>
      <c r="AV601" s="17">
        <f t="shared" si="659"/>
        <v>5.164699873133288E-6</v>
      </c>
      <c r="AW601" s="17">
        <f t="shared" si="660"/>
        <v>2.6684901483157568E-8</v>
      </c>
      <c r="AX601" s="17">
        <f t="shared" si="661"/>
        <v>1.5394381552295876E-3</v>
      </c>
      <c r="AY601" s="17">
        <f t="shared" si="662"/>
        <v>7.4142670070787334E-4</v>
      </c>
      <c r="AZ601" s="17">
        <f t="shared" si="663"/>
        <v>1.7854356495424777E-4</v>
      </c>
      <c r="BA601" s="17">
        <f t="shared" si="664"/>
        <v>2.866348042779012E-5</v>
      </c>
      <c r="BB601" s="17">
        <f t="shared" si="665"/>
        <v>3.4512379812379808E-6</v>
      </c>
      <c r="BC601" s="17">
        <f t="shared" si="666"/>
        <v>3.3243816662519454E-7</v>
      </c>
      <c r="BD601" s="17">
        <f t="shared" si="667"/>
        <v>2.6683142042556288E-6</v>
      </c>
      <c r="BE601" s="17">
        <f t="shared" si="668"/>
        <v>3.7079211495376627E-6</v>
      </c>
      <c r="BF601" s="17">
        <f t="shared" si="669"/>
        <v>2.5762856617974893E-6</v>
      </c>
      <c r="BG601" s="17">
        <f t="shared" si="670"/>
        <v>1.1933457308481182E-6</v>
      </c>
      <c r="BH601" s="17">
        <f t="shared" si="671"/>
        <v>4.1457185468124053E-7</v>
      </c>
      <c r="BI601" s="17">
        <f t="shared" si="672"/>
        <v>1.1521879586174556E-7</v>
      </c>
      <c r="BJ601" s="18">
        <f t="shared" si="673"/>
        <v>0.59600179029436728</v>
      </c>
      <c r="BK601" s="18">
        <f t="shared" si="674"/>
        <v>0.27627214967726177</v>
      </c>
      <c r="BL601" s="18">
        <f t="shared" si="675"/>
        <v>0.12500453866746145</v>
      </c>
      <c r="BM601" s="18">
        <f t="shared" si="676"/>
        <v>0.2879232301289657</v>
      </c>
      <c r="BN601" s="18">
        <f t="shared" si="677"/>
        <v>0.71148000754748741</v>
      </c>
    </row>
    <row r="602" spans="1:66" x14ac:dyDescent="0.25">
      <c r="A602" t="s">
        <v>32</v>
      </c>
      <c r="B602" t="s">
        <v>330</v>
      </c>
      <c r="C602" t="s">
        <v>312</v>
      </c>
      <c r="D602" t="s">
        <v>497</v>
      </c>
      <c r="E602" s="14">
        <f>VLOOKUP(A602,home!$A$2:$E$405,3,FALSE)</f>
        <v>1.2292993630573199</v>
      </c>
      <c r="F602" s="14">
        <f>VLOOKUP(B602,home!$B$2:$E$405,3,FALSE)</f>
        <v>0.71</v>
      </c>
      <c r="G602" s="14">
        <f>VLOOKUP(C602,away!$B$2:$E$405,4,FALSE)</f>
        <v>1.08</v>
      </c>
      <c r="H602" s="14">
        <f>VLOOKUP(A602,away!$A$2:$E$405,3,FALSE)</f>
        <v>1.1337579617834399</v>
      </c>
      <c r="I602" s="14">
        <f>VLOOKUP(C602,away!$B$2:$E$405,3,FALSE)</f>
        <v>0.63</v>
      </c>
      <c r="J602" s="14">
        <f>VLOOKUP(B602,home!$B$2:$E$405,4,FALSE)</f>
        <v>0.77</v>
      </c>
      <c r="K602" s="16">
        <f t="shared" si="678"/>
        <v>0.94262675159235298</v>
      </c>
      <c r="L602" s="16">
        <f t="shared" si="679"/>
        <v>0.54998598726114678</v>
      </c>
      <c r="M602" s="17">
        <f t="shared" si="624"/>
        <v>0.22478458421872291</v>
      </c>
      <c r="N602" s="17">
        <f t="shared" si="625"/>
        <v>0.21188796243013247</v>
      </c>
      <c r="O602" s="17">
        <f t="shared" si="626"/>
        <v>0.12362837147262071</v>
      </c>
      <c r="P602" s="17">
        <f t="shared" si="627"/>
        <v>0.11653541020588917</v>
      </c>
      <c r="Q602" s="17">
        <f t="shared" si="628"/>
        <v>9.9865630863519142E-2</v>
      </c>
      <c r="R602" s="17">
        <f t="shared" si="629"/>
        <v>3.3996935968928547E-2</v>
      </c>
      <c r="S602" s="17">
        <f t="shared" si="630"/>
        <v>1.5103907012858781E-2</v>
      </c>
      <c r="T602" s="17">
        <f t="shared" si="631"/>
        <v>5.4924697583929816E-2</v>
      </c>
      <c r="U602" s="17">
        <f t="shared" si="632"/>
        <v>3.2046421316484337E-2</v>
      </c>
      <c r="V602" s="17">
        <f t="shared" si="633"/>
        <v>8.7003791532372181E-4</v>
      </c>
      <c r="W602" s="17">
        <f t="shared" si="634"/>
        <v>3.1378671738866694E-2</v>
      </c>
      <c r="X602" s="17">
        <f t="shared" si="635"/>
        <v>1.7257829755244043E-2</v>
      </c>
      <c r="Y602" s="17">
        <f t="shared" si="636"/>
        <v>4.7457822679613454E-3</v>
      </c>
      <c r="Z602" s="17">
        <f t="shared" si="637"/>
        <v>6.2326127975750548E-3</v>
      </c>
      <c r="AA602" s="17">
        <f t="shared" si="638"/>
        <v>5.8750275553111015E-3</v>
      </c>
      <c r="AB602" s="17">
        <f t="shared" si="639"/>
        <v>2.7689790699892327E-3</v>
      </c>
      <c r="AC602" s="17">
        <f t="shared" si="640"/>
        <v>2.8190941593405289E-5</v>
      </c>
      <c r="AD602" s="17">
        <f t="shared" si="641"/>
        <v>7.3945938526226709E-3</v>
      </c>
      <c r="AE602" s="17">
        <f t="shared" si="642"/>
        <v>4.0669230004298862E-3</v>
      </c>
      <c r="AF602" s="17">
        <f t="shared" si="643"/>
        <v>1.1183753307532482E-3</v>
      </c>
      <c r="AG602" s="17">
        <f t="shared" si="644"/>
        <v>2.0503025347094566E-4</v>
      </c>
      <c r="AH602" s="17">
        <f t="shared" si="645"/>
        <v>8.5696242567269334E-4</v>
      </c>
      <c r="AI602" s="17">
        <f t="shared" si="646"/>
        <v>8.0779570754855408E-4</v>
      </c>
      <c r="AJ602" s="17">
        <f t="shared" si="647"/>
        <v>3.807249218783699E-4</v>
      </c>
      <c r="AK602" s="17">
        <f t="shared" si="648"/>
        <v>1.1962716545348674E-4</v>
      </c>
      <c r="AL602" s="17">
        <f t="shared" si="649"/>
        <v>5.8460289064682473E-7</v>
      </c>
      <c r="AM602" s="17">
        <f t="shared" si="650"/>
        <v>1.3940683965284987E-3</v>
      </c>
      <c r="AN602" s="17">
        <f t="shared" si="651"/>
        <v>7.6671808337429011E-4</v>
      </c>
      <c r="AO602" s="17">
        <f t="shared" si="652"/>
        <v>2.1084210101779158E-4</v>
      </c>
      <c r="AP602" s="17">
        <f t="shared" si="653"/>
        <v>3.8653400361494863E-5</v>
      </c>
      <c r="AQ602" s="17">
        <f t="shared" si="654"/>
        <v>5.3147071397042773E-6</v>
      </c>
      <c r="AR602" s="17">
        <f t="shared" si="655"/>
        <v>9.42634651458607E-5</v>
      </c>
      <c r="AS602" s="17">
        <f t="shared" si="656"/>
        <v>8.8855263944281649E-5</v>
      </c>
      <c r="AT602" s="17">
        <f t="shared" si="657"/>
        <v>4.187867440683966E-5</v>
      </c>
      <c r="AU602" s="17">
        <f t="shared" si="658"/>
        <v>1.3158652939037695E-5</v>
      </c>
      <c r="AV602" s="17">
        <f t="shared" si="659"/>
        <v>3.1009245688140681E-6</v>
      </c>
      <c r="AW602" s="17">
        <f t="shared" si="660"/>
        <v>8.4187932274338497E-9</v>
      </c>
      <c r="AX602" s="17">
        <f t="shared" si="661"/>
        <v>2.1901436068620303E-4</v>
      </c>
      <c r="AY602" s="17">
        <f t="shared" si="662"/>
        <v>1.2045482938637026E-4</v>
      </c>
      <c r="AZ602" s="17">
        <f t="shared" si="663"/>
        <v>3.3124234130217922E-5</v>
      </c>
      <c r="BA602" s="17">
        <f t="shared" si="664"/>
        <v>6.0726215367924276E-6</v>
      </c>
      <c r="BB602" s="17">
        <f t="shared" si="665"/>
        <v>8.3496418779402113E-7</v>
      </c>
      <c r="BC602" s="17">
        <f t="shared" si="666"/>
        <v>9.1843720630319278E-8</v>
      </c>
      <c r="BD602" s="17">
        <f t="shared" si="667"/>
        <v>8.6405974901504821E-6</v>
      </c>
      <c r="BE602" s="17">
        <f t="shared" si="668"/>
        <v>8.1448583439575868E-6</v>
      </c>
      <c r="BF602" s="17">
        <f t="shared" si="669"/>
        <v>3.8387806814723048E-6</v>
      </c>
      <c r="BG602" s="17">
        <f t="shared" si="670"/>
        <v>1.2061791212839061E-6</v>
      </c>
      <c r="BH602" s="17">
        <f t="shared" si="671"/>
        <v>2.842441767335918E-7</v>
      </c>
      <c r="BI602" s="17">
        <f t="shared" si="672"/>
        <v>5.3587232994685682E-8</v>
      </c>
      <c r="BJ602" s="18">
        <f t="shared" si="673"/>
        <v>0.43564068661900013</v>
      </c>
      <c r="BK602" s="18">
        <f t="shared" si="674"/>
        <v>0.35744316972666501</v>
      </c>
      <c r="BL602" s="18">
        <f t="shared" si="675"/>
        <v>0.20074427083193844</v>
      </c>
      <c r="BM602" s="18">
        <f t="shared" si="676"/>
        <v>0.18924139840477239</v>
      </c>
      <c r="BN602" s="18">
        <f t="shared" si="677"/>
        <v>0.81069889515981297</v>
      </c>
    </row>
    <row r="603" spans="1:66" x14ac:dyDescent="0.25">
      <c r="A603" t="s">
        <v>32</v>
      </c>
      <c r="B603" t="s">
        <v>310</v>
      </c>
      <c r="C603" t="s">
        <v>208</v>
      </c>
      <c r="D603" t="s">
        <v>497</v>
      </c>
      <c r="E603" s="14">
        <f>VLOOKUP(A603,home!$A$2:$E$405,3,FALSE)</f>
        <v>1.2292993630573199</v>
      </c>
      <c r="F603" s="14">
        <f>VLOOKUP(B603,home!$B$2:$E$405,3,FALSE)</f>
        <v>0.71</v>
      </c>
      <c r="G603" s="14">
        <f>VLOOKUP(C603,away!$B$2:$E$405,4,FALSE)</f>
        <v>1.08</v>
      </c>
      <c r="H603" s="14">
        <f>VLOOKUP(A603,away!$A$2:$E$405,3,FALSE)</f>
        <v>1.1337579617834399</v>
      </c>
      <c r="I603" s="14">
        <f>VLOOKUP(C603,away!$B$2:$E$405,3,FALSE)</f>
        <v>1.63</v>
      </c>
      <c r="J603" s="14">
        <f>VLOOKUP(B603,home!$B$2:$E$405,4,FALSE)</f>
        <v>1.1000000000000001</v>
      </c>
      <c r="K603" s="16">
        <f t="shared" si="678"/>
        <v>0.94262675159235298</v>
      </c>
      <c r="L603" s="16">
        <f t="shared" si="679"/>
        <v>2.0328280254777078</v>
      </c>
      <c r="M603" s="17">
        <f t="shared" si="624"/>
        <v>5.1024224079754606E-2</v>
      </c>
      <c r="N603" s="17">
        <f t="shared" si="625"/>
        <v>4.8096798596819396E-2</v>
      </c>
      <c r="O603" s="17">
        <f t="shared" si="626"/>
        <v>0.10372347268757966</v>
      </c>
      <c r="P603" s="17">
        <f t="shared" si="627"/>
        <v>9.7772520123371356E-2</v>
      </c>
      <c r="Q603" s="17">
        <f t="shared" si="628"/>
        <v>2.2668664511655751E-2</v>
      </c>
      <c r="R603" s="17">
        <f t="shared" si="629"/>
        <v>0.10542599108959178</v>
      </c>
      <c r="S603" s="17">
        <f t="shared" si="630"/>
        <v>4.6837878790341389E-2</v>
      </c>
      <c r="T603" s="17">
        <f t="shared" si="631"/>
        <v>4.6081496519445743E-2</v>
      </c>
      <c r="U603" s="17">
        <f t="shared" si="632"/>
        <v>9.9377359514186234E-2</v>
      </c>
      <c r="V603" s="17">
        <f t="shared" si="633"/>
        <v>9.9722948139008873E-3</v>
      </c>
      <c r="W603" s="17">
        <f t="shared" si="634"/>
        <v>7.122696530519639E-3</v>
      </c>
      <c r="X603" s="17">
        <f t="shared" si="635"/>
        <v>1.4479217124213156E-2</v>
      </c>
      <c r="Y603" s="17">
        <f t="shared" si="636"/>
        <v>1.4716879178538625E-2</v>
      </c>
      <c r="Z603" s="17">
        <f t="shared" si="637"/>
        <v>7.1437636433561755E-2</v>
      </c>
      <c r="AA603" s="17">
        <f t="shared" si="638"/>
        <v>6.7339027172803836E-2</v>
      </c>
      <c r="AB603" s="17">
        <f t="shared" si="639"/>
        <v>3.1737784219644627E-2</v>
      </c>
      <c r="AC603" s="17">
        <f t="shared" si="640"/>
        <v>1.1943057598537592E-3</v>
      </c>
      <c r="AD603" s="17">
        <f t="shared" si="641"/>
        <v>1.6785110732854625E-3</v>
      </c>
      <c r="AE603" s="17">
        <f t="shared" si="642"/>
        <v>3.4121243508493547E-3</v>
      </c>
      <c r="AF603" s="17">
        <f t="shared" si="643"/>
        <v>3.4681310034107501E-3</v>
      </c>
      <c r="AG603" s="17">
        <f t="shared" si="644"/>
        <v>2.3500379665871655E-3</v>
      </c>
      <c r="AH603" s="17">
        <f t="shared" si="645"/>
        <v>3.6305107354007937E-2</v>
      </c>
      <c r="AI603" s="17">
        <f t="shared" si="646"/>
        <v>3.4222165411320143E-2</v>
      </c>
      <c r="AJ603" s="17">
        <f t="shared" si="647"/>
        <v>1.6129364307064444E-2</v>
      </c>
      <c r="AK603" s="17">
        <f t="shared" si="648"/>
        <v>5.0679900940059338E-3</v>
      </c>
      <c r="AL603" s="17">
        <f t="shared" si="649"/>
        <v>9.1541056072691612E-5</v>
      </c>
      <c r="AM603" s="17">
        <f t="shared" si="650"/>
        <v>3.1644188810457397E-4</v>
      </c>
      <c r="AN603" s="17">
        <f t="shared" si="651"/>
        <v>6.4327193857405891E-4</v>
      </c>
      <c r="AO603" s="17">
        <f t="shared" si="652"/>
        <v>6.5383061236836076E-4</v>
      </c>
      <c r="AP603" s="17">
        <f t="shared" si="653"/>
        <v>4.4304173091255181E-4</v>
      </c>
      <c r="AQ603" s="17">
        <f t="shared" si="654"/>
        <v>2.2515691176379726E-4</v>
      </c>
      <c r="AR603" s="17">
        <f t="shared" si="655"/>
        <v>1.4760407939440822E-2</v>
      </c>
      <c r="AS603" s="17">
        <f t="shared" si="656"/>
        <v>1.3913555388133077E-2</v>
      </c>
      <c r="AT603" s="17">
        <f t="shared" si="657"/>
        <v>6.5576447593080804E-3</v>
      </c>
      <c r="AU603" s="17">
        <f t="shared" si="658"/>
        <v>2.0604704591877313E-3</v>
      </c>
      <c r="AV603" s="17">
        <f t="shared" si="659"/>
        <v>4.8556364392403383E-4</v>
      </c>
      <c r="AW603" s="17">
        <f t="shared" si="660"/>
        <v>4.8725221034185721E-6</v>
      </c>
      <c r="AX603" s="17">
        <f t="shared" si="661"/>
        <v>4.9714431508627548E-5</v>
      </c>
      <c r="AY603" s="17">
        <f t="shared" si="662"/>
        <v>1.0106088964143008E-4</v>
      </c>
      <c r="AZ603" s="17">
        <f t="shared" si="663"/>
        <v>1.0271970437140443E-4</v>
      </c>
      <c r="BA603" s="17">
        <f t="shared" si="664"/>
        <v>6.9603831271658649E-5</v>
      </c>
      <c r="BB603" s="17">
        <f t="shared" si="665"/>
        <v>3.537315472241236E-5</v>
      </c>
      <c r="BC603" s="17">
        <f t="shared" si="666"/>
        <v>1.4381508053855783E-5</v>
      </c>
      <c r="BD603" s="17">
        <f t="shared" si="667"/>
        <v>5.0008951544631662E-3</v>
      </c>
      <c r="BE603" s="17">
        <f t="shared" si="668"/>
        <v>4.7139775545055529E-3</v>
      </c>
      <c r="BF603" s="17">
        <f t="shared" si="669"/>
        <v>2.2217606746414162E-3</v>
      </c>
      <c r="BG603" s="17">
        <f t="shared" si="670"/>
        <v>6.9809701585095776E-4</v>
      </c>
      <c r="BH603" s="17">
        <f t="shared" si="671"/>
        <v>1.6451123058697592E-4</v>
      </c>
      <c r="BI603" s="17">
        <f t="shared" si="672"/>
        <v>3.1014537377732338E-5</v>
      </c>
      <c r="BJ603" s="18">
        <f t="shared" si="673"/>
        <v>0.16672915345661779</v>
      </c>
      <c r="BK603" s="18">
        <f t="shared" si="674"/>
        <v>0.20699382551293613</v>
      </c>
      <c r="BL603" s="18">
        <f t="shared" si="675"/>
        <v>0.54993616020762426</v>
      </c>
      <c r="BM603" s="18">
        <f t="shared" si="676"/>
        <v>0.56628891615442933</v>
      </c>
      <c r="BN603" s="18">
        <f t="shared" si="677"/>
        <v>0.42871167108877256</v>
      </c>
    </row>
    <row r="604" spans="1:66" x14ac:dyDescent="0.25">
      <c r="A604" t="s">
        <v>32</v>
      </c>
      <c r="B604" t="s">
        <v>309</v>
      </c>
      <c r="C604" t="s">
        <v>36</v>
      </c>
      <c r="D604" t="s">
        <v>497</v>
      </c>
      <c r="E604" s="14">
        <f>VLOOKUP(A604,home!$A$2:$E$405,3,FALSE)</f>
        <v>1.2292993630573199</v>
      </c>
      <c r="F604" s="14">
        <f>VLOOKUP(B604,home!$B$2:$E$405,3,FALSE)</f>
        <v>0.99</v>
      </c>
      <c r="G604" s="14">
        <f>VLOOKUP(C604,away!$B$2:$E$405,4,FALSE)</f>
        <v>0.81</v>
      </c>
      <c r="H604" s="14">
        <f>VLOOKUP(A604,away!$A$2:$E$405,3,FALSE)</f>
        <v>1.1337579617834399</v>
      </c>
      <c r="I604" s="14">
        <f>VLOOKUP(C604,away!$B$2:$E$405,3,FALSE)</f>
        <v>1.42</v>
      </c>
      <c r="J604" s="14">
        <f>VLOOKUP(B604,home!$B$2:$E$405,4,FALSE)</f>
        <v>1.18</v>
      </c>
      <c r="K604" s="16">
        <f t="shared" si="678"/>
        <v>0.98577515923566494</v>
      </c>
      <c r="L604" s="16">
        <f t="shared" si="679"/>
        <v>1.8997248407643317</v>
      </c>
      <c r="M604" s="17">
        <f t="shared" si="624"/>
        <v>5.5826869122401777E-2</v>
      </c>
      <c r="N604" s="17">
        <f t="shared" si="625"/>
        <v>5.5032740798764232E-2</v>
      </c>
      <c r="O604" s="17">
        <f t="shared" si="626"/>
        <v>0.1060556900539259</v>
      </c>
      <c r="P604" s="17">
        <f t="shared" si="627"/>
        <v>0.10454706475075712</v>
      </c>
      <c r="Q604" s="17">
        <f t="shared" si="628"/>
        <v>2.7124954412038445E-2</v>
      </c>
      <c r="R604" s="17">
        <f t="shared" si="629"/>
        <v>0.10073831444992287</v>
      </c>
      <c r="S604" s="17">
        <f t="shared" si="630"/>
        <v>4.8946362745305123E-2</v>
      </c>
      <c r="T604" s="17">
        <f t="shared" si="631"/>
        <v>5.1529949701149491E-2</v>
      </c>
      <c r="U604" s="17">
        <f t="shared" si="632"/>
        <v>9.9305327968005189E-2</v>
      </c>
      <c r="V604" s="17">
        <f t="shared" si="633"/>
        <v>1.0184658860289972E-2</v>
      </c>
      <c r="W604" s="17">
        <f t="shared" si="634"/>
        <v>8.9130354182624504E-3</v>
      </c>
      <c r="X604" s="17">
        <f t="shared" si="635"/>
        <v>1.6932314790685479E-2</v>
      </c>
      <c r="Y604" s="17">
        <f t="shared" si="636"/>
        <v>1.6083369509753257E-2</v>
      </c>
      <c r="Z604" s="17">
        <f t="shared" si="637"/>
        <v>6.379169279241563E-2</v>
      </c>
      <c r="AA604" s="17">
        <f t="shared" si="638"/>
        <v>6.2884266120356136E-2</v>
      </c>
      <c r="AB604" s="17">
        <f t="shared" si="639"/>
        <v>3.0994873724105997E-2</v>
      </c>
      <c r="AC604" s="17">
        <f t="shared" si="640"/>
        <v>1.1920516568336478E-3</v>
      </c>
      <c r="AD604" s="17">
        <f t="shared" si="641"/>
        <v>2.1965622271776968E-3</v>
      </c>
      <c r="AE604" s="17">
        <f t="shared" si="642"/>
        <v>4.1728638272540957E-3</v>
      </c>
      <c r="AF604" s="17">
        <f t="shared" si="643"/>
        <v>3.9636465348807642E-3</v>
      </c>
      <c r="AG604" s="17">
        <f t="shared" si="644"/>
        <v>2.5099459274408181E-3</v>
      </c>
      <c r="AH604" s="17">
        <f t="shared" si="645"/>
        <v>3.0296665858039733E-2</v>
      </c>
      <c r="AI604" s="17">
        <f t="shared" si="646"/>
        <v>2.9865700610518849E-2</v>
      </c>
      <c r="AJ604" s="17">
        <f t="shared" si="647"/>
        <v>1.4720432887509457E-2</v>
      </c>
      <c r="AK604" s="17">
        <f t="shared" si="648"/>
        <v>4.8370123579008512E-3</v>
      </c>
      <c r="AL604" s="17">
        <f t="shared" si="649"/>
        <v>8.9294279770545776E-5</v>
      </c>
      <c r="AM604" s="17">
        <f t="shared" si="650"/>
        <v>4.3306329585342821E-4</v>
      </c>
      <c r="AN604" s="17">
        <f t="shared" si="651"/>
        <v>8.2270110075603059E-4</v>
      </c>
      <c r="AO604" s="17">
        <f t="shared" si="652"/>
        <v>7.8145285881519536E-4</v>
      </c>
      <c r="AP604" s="17">
        <f t="shared" si="653"/>
        <v>4.9484846925917632E-4</v>
      </c>
      <c r="AQ604" s="17">
        <f t="shared" si="654"/>
        <v>2.3501898236646547E-4</v>
      </c>
      <c r="AR604" s="17">
        <f t="shared" si="655"/>
        <v>1.1511065744570939E-2</v>
      </c>
      <c r="AS604" s="17">
        <f t="shared" si="656"/>
        <v>1.1347322667326624E-2</v>
      </c>
      <c r="AT604" s="17">
        <f t="shared" si="657"/>
        <v>5.5929544046411867E-3</v>
      </c>
      <c r="AU604" s="17">
        <f t="shared" si="658"/>
        <v>1.8377985062776598E-3</v>
      </c>
      <c r="AV604" s="17">
        <f t="shared" si="659"/>
        <v>4.5291402879223179E-4</v>
      </c>
      <c r="AW604" s="17">
        <f t="shared" si="660"/>
        <v>4.6450426887211904E-6</v>
      </c>
      <c r="AX604" s="17">
        <f t="shared" si="661"/>
        <v>7.1150506571505834E-5</v>
      </c>
      <c r="AY604" s="17">
        <f t="shared" si="662"/>
        <v>1.3516638476685546E-4</v>
      </c>
      <c r="AZ604" s="17">
        <f t="shared" si="663"/>
        <v>1.2838946938895245E-4</v>
      </c>
      <c r="BA604" s="17">
        <f t="shared" si="664"/>
        <v>8.1301554763581576E-5</v>
      </c>
      <c r="BB604" s="17">
        <f t="shared" si="665"/>
        <v>3.8612645794284397E-5</v>
      </c>
      <c r="BC604" s="17">
        <f t="shared" si="666"/>
        <v>1.4670680476607293E-5</v>
      </c>
      <c r="BD604" s="17">
        <f t="shared" si="667"/>
        <v>3.6446429231054584E-3</v>
      </c>
      <c r="BE604" s="17">
        <f t="shared" si="668"/>
        <v>3.5927984578814224E-3</v>
      </c>
      <c r="BF604" s="17">
        <f t="shared" si="669"/>
        <v>1.7708457359598552E-3</v>
      </c>
      <c r="BG604" s="17">
        <f t="shared" si="670"/>
        <v>5.8188524578254154E-4</v>
      </c>
      <c r="BH604" s="17">
        <f t="shared" si="671"/>
        <v>1.4340200520454222E-4</v>
      </c>
      <c r="BI604" s="17">
        <f t="shared" si="672"/>
        <v>2.8272426903044253E-5</v>
      </c>
      <c r="BJ604" s="18">
        <f t="shared" si="673"/>
        <v>0.1916957590962188</v>
      </c>
      <c r="BK604" s="18">
        <f t="shared" si="674"/>
        <v>0.22092146780012503</v>
      </c>
      <c r="BL604" s="18">
        <f t="shared" si="675"/>
        <v>0.52020218617673042</v>
      </c>
      <c r="BM604" s="18">
        <f t="shared" si="676"/>
        <v>0.54715495093560129</v>
      </c>
      <c r="BN604" s="18">
        <f t="shared" si="677"/>
        <v>0.4493256335878103</v>
      </c>
    </row>
    <row r="605" spans="1:66" x14ac:dyDescent="0.25">
      <c r="A605" t="s">
        <v>213</v>
      </c>
      <c r="B605" t="s">
        <v>222</v>
      </c>
      <c r="C605" t="s">
        <v>214</v>
      </c>
      <c r="D605" t="s">
        <v>497</v>
      </c>
      <c r="E605" s="14">
        <f>VLOOKUP(A605,home!$A$2:$E$405,3,FALSE)</f>
        <v>1.25308641975309</v>
      </c>
      <c r="F605" s="14">
        <f>VLOOKUP(B605,home!$B$2:$E$405,3,FALSE)</f>
        <v>0.31</v>
      </c>
      <c r="G605" s="14">
        <f>VLOOKUP(C605,away!$B$2:$E$405,4,FALSE)</f>
        <v>0.73</v>
      </c>
      <c r="H605" s="14">
        <f>VLOOKUP(A605,away!$A$2:$E$405,3,FALSE)</f>
        <v>1.2160493827160499</v>
      </c>
      <c r="I605" s="14">
        <f>VLOOKUP(C605,away!$B$2:$E$405,3,FALSE)</f>
        <v>1.93</v>
      </c>
      <c r="J605" s="14">
        <f>VLOOKUP(B605,home!$B$2:$E$405,4,FALSE)</f>
        <v>0.7</v>
      </c>
      <c r="K605" s="16">
        <f t="shared" si="678"/>
        <v>0.28357345679012425</v>
      </c>
      <c r="L605" s="16">
        <f t="shared" si="679"/>
        <v>1.6428827160493831</v>
      </c>
      <c r="M605" s="17">
        <f t="shared" si="624"/>
        <v>0.14566349112645405</v>
      </c>
      <c r="N605" s="17">
        <f t="shared" si="625"/>
        <v>4.1306299706846163E-2</v>
      </c>
      <c r="O605" s="17">
        <f t="shared" si="626"/>
        <v>0.23930803193106401</v>
      </c>
      <c r="P605" s="17">
        <f t="shared" si="627"/>
        <v>6.7861405852333259E-2</v>
      </c>
      <c r="Q605" s="17">
        <f t="shared" si="628"/>
        <v>5.8566850975396304E-3</v>
      </c>
      <c r="R605" s="17">
        <f t="shared" si="629"/>
        <v>0.19657751473566953</v>
      </c>
      <c r="S605" s="17">
        <f t="shared" si="630"/>
        <v>7.903782836457679E-3</v>
      </c>
      <c r="T605" s="17">
        <f t="shared" si="631"/>
        <v>9.6218467200918541E-3</v>
      </c>
      <c r="U605" s="17">
        <f t="shared" si="632"/>
        <v>5.5744165380805392E-2</v>
      </c>
      <c r="V605" s="17">
        <f t="shared" si="633"/>
        <v>4.0913311045107651E-4</v>
      </c>
      <c r="W605" s="17">
        <f t="shared" si="634"/>
        <v>5.5360014614683976E-4</v>
      </c>
      <c r="X605" s="17">
        <f t="shared" si="635"/>
        <v>9.0950011170705543E-4</v>
      </c>
      <c r="Y605" s="17">
        <f t="shared" si="636"/>
        <v>7.4710100688425241E-4</v>
      </c>
      <c r="Z605" s="17">
        <f t="shared" si="637"/>
        <v>0.1076512671077248</v>
      </c>
      <c r="AA605" s="17">
        <f t="shared" si="638"/>
        <v>3.0527041941574521E-2</v>
      </c>
      <c r="AB605" s="17">
        <f t="shared" si="639"/>
        <v>4.3283294044746965E-3</v>
      </c>
      <c r="AC605" s="17">
        <f t="shared" si="640"/>
        <v>1.1912880434743371E-5</v>
      </c>
      <c r="AD605" s="17">
        <f t="shared" si="641"/>
        <v>3.9246576780594331E-5</v>
      </c>
      <c r="AE605" s="17">
        <f t="shared" si="642"/>
        <v>6.4477522656943467E-5</v>
      </c>
      <c r="AF605" s="17">
        <f t="shared" si="643"/>
        <v>5.296450377338747E-5</v>
      </c>
      <c r="AG605" s="17">
        <f t="shared" si="644"/>
        <v>2.9004822604476871E-5</v>
      </c>
      <c r="AH605" s="17">
        <f t="shared" si="645"/>
        <v>4.4214601523024116E-2</v>
      </c>
      <c r="AI605" s="17">
        <f t="shared" si="646"/>
        <v>1.2538087394481841E-2</v>
      </c>
      <c r="AJ605" s="17">
        <f t="shared" si="647"/>
        <v>1.7777343919949489E-3</v>
      </c>
      <c r="AK605" s="17">
        <f t="shared" si="648"/>
        <v>1.6803942893089916E-4</v>
      </c>
      <c r="AL605" s="17">
        <f t="shared" si="649"/>
        <v>2.2199792351554381E-7</v>
      </c>
      <c r="AM605" s="17">
        <f t="shared" si="650"/>
        <v>2.2258574889704326E-6</v>
      </c>
      <c r="AN605" s="17">
        <f t="shared" si="651"/>
        <v>3.6568227970186037E-6</v>
      </c>
      <c r="AO605" s="17">
        <f t="shared" si="652"/>
        <v>3.0038654844386139E-6</v>
      </c>
      <c r="AP605" s="17">
        <f t="shared" si="653"/>
        <v>1.6449995619071686E-6</v>
      </c>
      <c r="AQ605" s="17">
        <f t="shared" si="654"/>
        <v>6.7563533704152336E-7</v>
      </c>
      <c r="AR605" s="17">
        <f t="shared" si="655"/>
        <v>1.4527880927837421E-2</v>
      </c>
      <c r="AS605" s="17">
        <f t="shared" si="656"/>
        <v>4.1197214145421747E-3</v>
      </c>
      <c r="AT605" s="17">
        <f t="shared" si="657"/>
        <v>5.8412182126701246E-4</v>
      </c>
      <c r="AU605" s="17">
        <f t="shared" si="658"/>
        <v>5.5213814681076616E-5</v>
      </c>
      <c r="AV605" s="17">
        <f t="shared" si="659"/>
        <v>3.9142930729205522E-6</v>
      </c>
      <c r="AW605" s="17">
        <f t="shared" si="660"/>
        <v>2.8728870352636482E-9</v>
      </c>
      <c r="AX605" s="17">
        <f t="shared" si="661"/>
        <v>1.0519901707825519E-7</v>
      </c>
      <c r="AY605" s="17">
        <f t="shared" si="662"/>
        <v>1.7282964690324931E-7</v>
      </c>
      <c r="AZ605" s="17">
        <f t="shared" si="663"/>
        <v>1.4196941985913308E-7</v>
      </c>
      <c r="BA605" s="17">
        <f t="shared" si="664"/>
        <v>7.774636869804259E-8</v>
      </c>
      <c r="BB605" s="17">
        <f t="shared" si="665"/>
        <v>3.1932041342404229E-8</v>
      </c>
      <c r="BC605" s="17">
        <f t="shared" si="666"/>
        <v>1.0492119761922056E-8</v>
      </c>
      <c r="BD605" s="17">
        <f t="shared" si="667"/>
        <v>3.9779340795279231E-3</v>
      </c>
      <c r="BE605" s="17">
        <f t="shared" si="668"/>
        <v>1.1280365178149741E-3</v>
      </c>
      <c r="BF605" s="17">
        <f t="shared" si="669"/>
        <v>1.5994060737114339E-4</v>
      </c>
      <c r="BG605" s="17">
        <f t="shared" si="670"/>
        <v>1.5118303637782386E-5</v>
      </c>
      <c r="BH605" s="17">
        <f t="shared" si="671"/>
        <v>1.0717874058421655E-6</v>
      </c>
      <c r="BI605" s="17">
        <f t="shared" si="672"/>
        <v>6.0786091923756541E-8</v>
      </c>
      <c r="BJ605" s="18">
        <f t="shared" si="673"/>
        <v>5.9192473564314216E-2</v>
      </c>
      <c r="BK605" s="18">
        <f t="shared" si="674"/>
        <v>0.22185012063370121</v>
      </c>
      <c r="BL605" s="18">
        <f t="shared" si="675"/>
        <v>0.60975656048527005</v>
      </c>
      <c r="BM605" s="18">
        <f t="shared" si="676"/>
        <v>0.30187682338434391</v>
      </c>
      <c r="BN605" s="18">
        <f t="shared" si="677"/>
        <v>0.69657342844990655</v>
      </c>
    </row>
    <row r="606" spans="1:66" x14ac:dyDescent="0.25">
      <c r="A606" t="s">
        <v>340</v>
      </c>
      <c r="B606" t="s">
        <v>385</v>
      </c>
      <c r="C606" t="s">
        <v>418</v>
      </c>
      <c r="D606" t="s">
        <v>497</v>
      </c>
      <c r="E606" s="14">
        <f>VLOOKUP(A606,home!$A$2:$E$405,3,FALSE)</f>
        <v>1.36279069767442</v>
      </c>
      <c r="F606" s="14">
        <f>VLOOKUP(B606,home!$B$2:$E$405,3,FALSE)</f>
        <v>0.6</v>
      </c>
      <c r="G606" s="14">
        <f>VLOOKUP(C606,away!$B$2:$E$405,4,FALSE)</f>
        <v>0.67</v>
      </c>
      <c r="H606" s="14">
        <f>VLOOKUP(A606,away!$A$2:$E$405,3,FALSE)</f>
        <v>1.15348837209302</v>
      </c>
      <c r="I606" s="14">
        <f>VLOOKUP(C606,away!$B$2:$E$405,3,FALSE)</f>
        <v>1.2</v>
      </c>
      <c r="J606" s="14">
        <f>VLOOKUP(B606,home!$B$2:$E$405,4,FALSE)</f>
        <v>0.63</v>
      </c>
      <c r="K606" s="16">
        <f t="shared" si="678"/>
        <v>0.54784186046511685</v>
      </c>
      <c r="L606" s="16">
        <f t="shared" si="679"/>
        <v>0.87203720930232309</v>
      </c>
      <c r="M606" s="17">
        <f t="shared" si="624"/>
        <v>0.24174324919681162</v>
      </c>
      <c r="N606" s="17">
        <f t="shared" si="625"/>
        <v>0.13243707139486363</v>
      </c>
      <c r="O606" s="17">
        <f t="shared" si="626"/>
        <v>0.21080910839726366</v>
      </c>
      <c r="P606" s="17">
        <f t="shared" si="627"/>
        <v>0.11549005414734941</v>
      </c>
      <c r="Q606" s="17">
        <f t="shared" si="628"/>
        <v>3.6277285793756789E-2</v>
      </c>
      <c r="R606" s="17">
        <f t="shared" si="629"/>
        <v>9.1916693291130364E-2</v>
      </c>
      <c r="S606" s="17">
        <f t="shared" si="630"/>
        <v>1.3793510936988773E-2</v>
      </c>
      <c r="T606" s="17">
        <f t="shared" si="631"/>
        <v>3.1635143064650484E-2</v>
      </c>
      <c r="U606" s="17">
        <f t="shared" si="632"/>
        <v>5.0355812260414377E-2</v>
      </c>
      <c r="V606" s="17">
        <f t="shared" si="633"/>
        <v>7.321878941524638E-4</v>
      </c>
      <c r="W606" s="17">
        <f t="shared" si="634"/>
        <v>6.6247385806254919E-3</v>
      </c>
      <c r="X606" s="17">
        <f t="shared" si="635"/>
        <v>5.7770185442060874E-3</v>
      </c>
      <c r="Y606" s="17">
        <f t="shared" si="636"/>
        <v>2.5188875646886223E-3</v>
      </c>
      <c r="Z606" s="17">
        <f t="shared" si="637"/>
        <v>2.6718258901964963E-2</v>
      </c>
      <c r="AA606" s="17">
        <f t="shared" si="638"/>
        <v>1.4637380665241154E-2</v>
      </c>
      <c r="AB606" s="17">
        <f t="shared" si="639"/>
        <v>4.0094849279909209E-3</v>
      </c>
      <c r="AC606" s="17">
        <f t="shared" si="640"/>
        <v>2.1862146053367691E-5</v>
      </c>
      <c r="AD606" s="17">
        <f t="shared" si="641"/>
        <v>9.0732727727622648E-4</v>
      </c>
      <c r="AE606" s="17">
        <f t="shared" si="642"/>
        <v>7.9122314679983571E-4</v>
      </c>
      <c r="AF606" s="17">
        <f t="shared" si="643"/>
        <v>3.4498801243536547E-4</v>
      </c>
      <c r="AG606" s="17">
        <f t="shared" si="644"/>
        <v>1.0028079453563043E-4</v>
      </c>
      <c r="AH606" s="17">
        <f t="shared" si="645"/>
        <v>5.8248289825716167E-3</v>
      </c>
      <c r="AI606" s="17">
        <f t="shared" si="646"/>
        <v>3.191085146703168E-3</v>
      </c>
      <c r="AJ606" s="17">
        <f t="shared" si="647"/>
        <v>8.7410501183623178E-4</v>
      </c>
      <c r="AK606" s="17">
        <f t="shared" si="648"/>
        <v>1.5962377197541476E-4</v>
      </c>
      <c r="AL606" s="17">
        <f t="shared" si="649"/>
        <v>4.177755432459041E-7</v>
      </c>
      <c r="AM606" s="17">
        <f t="shared" si="650"/>
        <v>9.9414372726751407E-5</v>
      </c>
      <c r="AN606" s="17">
        <f t="shared" si="651"/>
        <v>8.6693032157177289E-5</v>
      </c>
      <c r="AO606" s="17">
        <f t="shared" si="652"/>
        <v>3.7799774914150712E-5</v>
      </c>
      <c r="AP606" s="17">
        <f t="shared" si="653"/>
        <v>1.0987603409463983E-5</v>
      </c>
      <c r="AQ606" s="17">
        <f t="shared" si="654"/>
        <v>2.3953997535274146E-6</v>
      </c>
      <c r="AR606" s="17">
        <f t="shared" si="655"/>
        <v>1.0158935221250092E-3</v>
      </c>
      <c r="AS606" s="17">
        <f t="shared" si="656"/>
        <v>5.5654899719542533E-4</v>
      </c>
      <c r="AT606" s="17">
        <f t="shared" si="657"/>
        <v>1.5245041903176842E-4</v>
      </c>
      <c r="AU606" s="17">
        <f t="shared" si="658"/>
        <v>2.7839573730350225E-5</v>
      </c>
      <c r="AV606" s="17">
        <f t="shared" si="659"/>
        <v>3.8129209667477141E-6</v>
      </c>
      <c r="AW606" s="17">
        <f t="shared" si="660"/>
        <v>5.5440959998324735E-9</v>
      </c>
      <c r="AX606" s="17">
        <f t="shared" si="661"/>
        <v>9.0772258185993389E-6</v>
      </c>
      <c r="AY606" s="17">
        <f t="shared" si="662"/>
        <v>7.9156786710583636E-6</v>
      </c>
      <c r="AZ606" s="17">
        <f t="shared" si="663"/>
        <v>3.4513831690218284E-6</v>
      </c>
      <c r="BA606" s="17">
        <f t="shared" si="664"/>
        <v>1.0032448489822679E-6</v>
      </c>
      <c r="BB606" s="17">
        <f t="shared" si="665"/>
        <v>2.1871670958835678E-7</v>
      </c>
      <c r="BC606" s="17">
        <f t="shared" si="666"/>
        <v>3.8145821811443477E-8</v>
      </c>
      <c r="BD606" s="17">
        <f t="shared" si="667"/>
        <v>1.4764949199703339E-4</v>
      </c>
      <c r="BE606" s="17">
        <f t="shared" si="668"/>
        <v>8.0888572392384144E-5</v>
      </c>
      <c r="BF606" s="17">
        <f t="shared" si="669"/>
        <v>2.2157072994905505E-5</v>
      </c>
      <c r="BG606" s="17">
        <f t="shared" si="670"/>
        <v>4.0461906973301437E-6</v>
      </c>
      <c r="BH606" s="17">
        <f t="shared" si="671"/>
        <v>5.5416815985549844E-7</v>
      </c>
      <c r="BI606" s="17">
        <f t="shared" si="672"/>
        <v>6.0719303141153332E-8</v>
      </c>
      <c r="BJ606" s="18">
        <f t="shared" si="673"/>
        <v>0.21767295875183826</v>
      </c>
      <c r="BK606" s="18">
        <f t="shared" si="674"/>
        <v>0.37178919777556996</v>
      </c>
      <c r="BL606" s="18">
        <f t="shared" si="675"/>
        <v>0.38379002410372087</v>
      </c>
      <c r="BM606" s="18">
        <f t="shared" si="676"/>
        <v>0.17128906717734346</v>
      </c>
      <c r="BN606" s="18">
        <f t="shared" si="677"/>
        <v>0.82867346222117544</v>
      </c>
    </row>
    <row r="607" spans="1:66" x14ac:dyDescent="0.25">
      <c r="A607" t="s">
        <v>340</v>
      </c>
      <c r="B607" t="s">
        <v>413</v>
      </c>
      <c r="C607" t="s">
        <v>428</v>
      </c>
      <c r="D607" t="s">
        <v>497</v>
      </c>
      <c r="E607" s="14">
        <f>VLOOKUP(A607,home!$A$2:$E$405,3,FALSE)</f>
        <v>1.36279069767442</v>
      </c>
      <c r="F607" s="14">
        <f>VLOOKUP(B607,home!$B$2:$E$405,3,FALSE)</f>
        <v>1.3</v>
      </c>
      <c r="G607" s="14">
        <f>VLOOKUP(C607,away!$B$2:$E$405,4,FALSE)</f>
        <v>1.07</v>
      </c>
      <c r="H607" s="14">
        <f>VLOOKUP(A607,away!$A$2:$E$405,3,FALSE)</f>
        <v>1.15348837209302</v>
      </c>
      <c r="I607" s="14">
        <f>VLOOKUP(C607,away!$B$2:$E$405,3,FALSE)</f>
        <v>0.8</v>
      </c>
      <c r="J607" s="14">
        <f>VLOOKUP(B607,home!$B$2:$E$405,4,FALSE)</f>
        <v>0.67</v>
      </c>
      <c r="K607" s="16">
        <f t="shared" si="678"/>
        <v>1.8956418604651184</v>
      </c>
      <c r="L607" s="16">
        <f t="shared" si="679"/>
        <v>0.6182697674418588</v>
      </c>
      <c r="M607" s="17">
        <f t="shared" si="624"/>
        <v>8.0950969054325431E-2</v>
      </c>
      <c r="N607" s="17">
        <f t="shared" si="625"/>
        <v>0.15345404558459566</v>
      </c>
      <c r="O607" s="17">
        <f t="shared" si="626"/>
        <v>5.0049536811410902E-2</v>
      </c>
      <c r="P607" s="17">
        <f t="shared" si="627"/>
        <v>9.4875997076600382E-2</v>
      </c>
      <c r="Q607" s="17">
        <f t="shared" si="628"/>
        <v>0.14544695623394105</v>
      </c>
      <c r="R607" s="17">
        <f t="shared" si="629"/>
        <v>1.5472057742481881E-2</v>
      </c>
      <c r="S607" s="17">
        <f t="shared" si="630"/>
        <v>2.779909532410382E-2</v>
      </c>
      <c r="T607" s="17">
        <f t="shared" si="631"/>
        <v>8.9925455805884971E-2</v>
      </c>
      <c r="U607" s="17">
        <f t="shared" si="632"/>
        <v>2.9329480324182089E-2</v>
      </c>
      <c r="V607" s="17">
        <f t="shared" si="633"/>
        <v>3.6201157283680778E-3</v>
      </c>
      <c r="W607" s="17">
        <f t="shared" si="634"/>
        <v>9.1905112904765551E-2</v>
      </c>
      <c r="X607" s="17">
        <f t="shared" si="635"/>
        <v>5.6822152782347188E-2</v>
      </c>
      <c r="Y607" s="17">
        <f t="shared" si="636"/>
        <v>1.7565709593143779E-2</v>
      </c>
      <c r="Z607" s="17">
        <f t="shared" si="637"/>
        <v>3.1886351807637612E-3</v>
      </c>
      <c r="AA607" s="17">
        <f t="shared" si="638"/>
        <v>6.0445103264075454E-3</v>
      </c>
      <c r="AB607" s="17">
        <f t="shared" si="639"/>
        <v>5.7291134003759113E-3</v>
      </c>
      <c r="AC607" s="17">
        <f t="shared" si="640"/>
        <v>2.6517756154894722E-4</v>
      </c>
      <c r="AD607" s="17">
        <f t="shared" si="641"/>
        <v>4.3554794803261652E-2</v>
      </c>
      <c r="AE607" s="17">
        <f t="shared" si="642"/>
        <v>2.692861285399047E-2</v>
      </c>
      <c r="AF607" s="17">
        <f t="shared" si="643"/>
        <v>8.3245736033842662E-3</v>
      </c>
      <c r="AG607" s="17">
        <f t="shared" si="644"/>
        <v>1.7156107286056758E-3</v>
      </c>
      <c r="AH607" s="17">
        <f t="shared" si="645"/>
        <v>4.9285918291693497E-4</v>
      </c>
      <c r="AI607" s="17">
        <f t="shared" si="646"/>
        <v>9.3428449845197659E-4</v>
      </c>
      <c r="AJ607" s="17">
        <f t="shared" si="647"/>
        <v>8.8553440242461273E-4</v>
      </c>
      <c r="AK607" s="17">
        <f t="shared" si="648"/>
        <v>5.5955202737268653E-4</v>
      </c>
      <c r="AL607" s="17">
        <f t="shared" si="649"/>
        <v>1.2431715567191777E-5</v>
      </c>
      <c r="AM607" s="17">
        <f t="shared" si="650"/>
        <v>1.6512858450606269E-2</v>
      </c>
      <c r="AN607" s="17">
        <f t="shared" si="651"/>
        <v>1.0209401154056672E-2</v>
      </c>
      <c r="AO607" s="17">
        <f t="shared" si="652"/>
        <v>3.1560820386196311E-3</v>
      </c>
      <c r="AP607" s="17">
        <f t="shared" si="653"/>
        <v>6.5043670268159564E-4</v>
      </c>
      <c r="AQ607" s="17">
        <f t="shared" si="654"/>
        <v>1.0053633722564988E-4</v>
      </c>
      <c r="AR607" s="17">
        <f t="shared" si="655"/>
        <v>6.0943986480727613E-5</v>
      </c>
      <c r="AS607" s="17">
        <f t="shared" si="656"/>
        <v>1.1552797191648751E-4</v>
      </c>
      <c r="AT607" s="17">
        <f t="shared" si="657"/>
        <v>1.0949982980976621E-4</v>
      </c>
      <c r="AU607" s="17">
        <f t="shared" si="658"/>
        <v>6.9190820367066345E-5</v>
      </c>
      <c r="AV607" s="17">
        <f t="shared" si="659"/>
        <v>3.2790253861933376E-5</v>
      </c>
      <c r="AW607" s="17">
        <f t="shared" si="660"/>
        <v>4.0472764069022842E-7</v>
      </c>
      <c r="AX607" s="17">
        <f t="shared" si="661"/>
        <v>5.2170776191507355E-3</v>
      </c>
      <c r="AY607" s="17">
        <f t="shared" si="662"/>
        <v>3.2255613663184526E-3</v>
      </c>
      <c r="AZ607" s="17">
        <f t="shared" si="663"/>
        <v>9.971335379115767E-4</v>
      </c>
      <c r="BA607" s="17">
        <f t="shared" si="664"/>
        <v>2.0549917353102282E-4</v>
      </c>
      <c r="BB607" s="17">
        <f t="shared" si="665"/>
        <v>3.1763481557129914E-5</v>
      </c>
      <c r="BC607" s="17">
        <f t="shared" si="666"/>
        <v>3.9276800710940985E-6</v>
      </c>
      <c r="BD607" s="17">
        <f t="shared" si="667"/>
        <v>6.2799707247365385E-6</v>
      </c>
      <c r="BE607" s="17">
        <f t="shared" si="668"/>
        <v>1.1904575388306049E-5</v>
      </c>
      <c r="BF607" s="17">
        <f t="shared" si="669"/>
        <v>1.1283405718567871E-5</v>
      </c>
      <c r="BG607" s="17">
        <f t="shared" si="670"/>
        <v>7.129765402909585E-6</v>
      </c>
      <c r="BH607" s="17">
        <f t="shared" si="671"/>
        <v>3.378870438262842E-6</v>
      </c>
      <c r="BI607" s="17">
        <f t="shared" si="672"/>
        <v>1.2810256487718318E-6</v>
      </c>
      <c r="BJ607" s="18">
        <f t="shared" si="673"/>
        <v>0.67595330243564988</v>
      </c>
      <c r="BK607" s="18">
        <f t="shared" si="674"/>
        <v>0.2107493478268323</v>
      </c>
      <c r="BL607" s="18">
        <f t="shared" si="675"/>
        <v>0.10992613919178205</v>
      </c>
      <c r="BM607" s="18">
        <f t="shared" si="676"/>
        <v>0.45634270549299516</v>
      </c>
      <c r="BN607" s="18">
        <f t="shared" si="677"/>
        <v>0.54024956250335521</v>
      </c>
    </row>
    <row r="608" spans="1:66" x14ac:dyDescent="0.25">
      <c r="A608" t="s">
        <v>340</v>
      </c>
      <c r="B608" t="s">
        <v>394</v>
      </c>
      <c r="C608" t="s">
        <v>405</v>
      </c>
      <c r="D608" t="s">
        <v>497</v>
      </c>
      <c r="E608" s="14">
        <f>VLOOKUP(A608,home!$A$2:$E$405,3,FALSE)</f>
        <v>1.36279069767442</v>
      </c>
      <c r="F608" s="14">
        <f>VLOOKUP(B608,home!$B$2:$E$405,3,FALSE)</f>
        <v>1.32</v>
      </c>
      <c r="G608" s="14">
        <f>VLOOKUP(C608,away!$B$2:$E$405,4,FALSE)</f>
        <v>1.07</v>
      </c>
      <c r="H608" s="14">
        <f>VLOOKUP(A608,away!$A$2:$E$405,3,FALSE)</f>
        <v>1.15348837209302</v>
      </c>
      <c r="I608" s="14">
        <f>VLOOKUP(C608,away!$B$2:$E$405,3,FALSE)</f>
        <v>0.53</v>
      </c>
      <c r="J608" s="14">
        <f>VLOOKUP(B608,home!$B$2:$E$405,4,FALSE)</f>
        <v>1.21</v>
      </c>
      <c r="K608" s="16">
        <f t="shared" si="678"/>
        <v>1.9248055813953509</v>
      </c>
      <c r="L608" s="16">
        <f t="shared" si="679"/>
        <v>0.73973209302325382</v>
      </c>
      <c r="M608" s="17">
        <f t="shared" si="624"/>
        <v>6.9631538534257395E-2</v>
      </c>
      <c r="N608" s="17">
        <f t="shared" si="625"/>
        <v>0.13402717401188408</v>
      </c>
      <c r="O608" s="17">
        <f t="shared" si="626"/>
        <v>5.1508683740375573E-2</v>
      </c>
      <c r="P608" s="17">
        <f t="shared" si="627"/>
        <v>9.9144201953802857E-2</v>
      </c>
      <c r="Q608" s="17">
        <f t="shared" si="628"/>
        <v>0.12898812629836021</v>
      </c>
      <c r="R608" s="17">
        <f t="shared" si="629"/>
        <v>1.9051313216070429E-2</v>
      </c>
      <c r="S608" s="17">
        <f t="shared" si="630"/>
        <v>3.5291381563472432E-2</v>
      </c>
      <c r="T608" s="17">
        <f t="shared" si="631"/>
        <v>9.5416656641833811E-2</v>
      </c>
      <c r="U608" s="17">
        <f t="shared" si="632"/>
        <v>3.6670074011203375E-2</v>
      </c>
      <c r="V608" s="17">
        <f t="shared" si="633"/>
        <v>5.5832552231521683E-3</v>
      </c>
      <c r="W608" s="17">
        <f t="shared" si="634"/>
        <v>8.2759021810937389E-2</v>
      </c>
      <c r="X608" s="17">
        <f t="shared" si="635"/>
        <v>6.1219504420761829E-2</v>
      </c>
      <c r="Y608" s="17">
        <f t="shared" si="636"/>
        <v>2.2643016069508241E-2</v>
      </c>
      <c r="Z608" s="17">
        <f t="shared" si="637"/>
        <v>4.6976226000551204E-3</v>
      </c>
      <c r="AA608" s="17">
        <f t="shared" si="638"/>
        <v>9.0420101998750346E-3</v>
      </c>
      <c r="AB608" s="17">
        <f t="shared" si="639"/>
        <v>8.7020558498765808E-3</v>
      </c>
      <c r="AC608" s="17">
        <f t="shared" si="640"/>
        <v>4.9685404331139443E-4</v>
      </c>
      <c r="AD608" s="17">
        <f t="shared" si="641"/>
        <v>3.9823756773127973E-2</v>
      </c>
      <c r="AE608" s="17">
        <f t="shared" si="642"/>
        <v>2.9458910949834938E-2</v>
      </c>
      <c r="AF608" s="17">
        <f t="shared" si="643"/>
        <v>1.0895850927553522E-2</v>
      </c>
      <c r="AG608" s="17">
        <f t="shared" si="644"/>
        <v>2.6866702039695101E-3</v>
      </c>
      <c r="AH608" s="17">
        <f t="shared" si="645"/>
        <v>8.6874554954302825E-4</v>
      </c>
      <c r="AI608" s="17">
        <f t="shared" si="646"/>
        <v>1.6721662825727921E-3</v>
      </c>
      <c r="AJ608" s="17">
        <f t="shared" si="647"/>
        <v>1.609297496858613E-3</v>
      </c>
      <c r="AK608" s="17">
        <f t="shared" si="648"/>
        <v>1.0325282680263418E-3</v>
      </c>
      <c r="AL608" s="17">
        <f t="shared" si="649"/>
        <v>2.8297635610847992E-5</v>
      </c>
      <c r="AM608" s="17">
        <f t="shared" si="650"/>
        <v>1.5330597861809523E-2</v>
      </c>
      <c r="AN608" s="17">
        <f t="shared" si="651"/>
        <v>1.1340535243614178E-2</v>
      </c>
      <c r="AO608" s="17">
        <f t="shared" si="652"/>
        <v>4.1944789358813453E-3</v>
      </c>
      <c r="AP608" s="17">
        <f t="shared" si="653"/>
        <v>1.0342635607938195E-3</v>
      </c>
      <c r="AQ608" s="17">
        <f t="shared" si="654"/>
        <v>1.9126948714092383E-4</v>
      </c>
      <c r="AR608" s="17">
        <f t="shared" si="655"/>
        <v>1.2852779273362025E-4</v>
      </c>
      <c r="AS608" s="17">
        <f t="shared" si="656"/>
        <v>2.4739101281809708E-4</v>
      </c>
      <c r="AT608" s="17">
        <f t="shared" si="657"/>
        <v>2.3808980112966107E-4</v>
      </c>
      <c r="AU608" s="17">
        <f t="shared" si="658"/>
        <v>1.5275885936256024E-4</v>
      </c>
      <c r="AV608" s="17">
        <f t="shared" si="659"/>
        <v>7.3507776277160865E-5</v>
      </c>
      <c r="AW608" s="17">
        <f t="shared" si="660"/>
        <v>1.119203292898647E-6</v>
      </c>
      <c r="AX608" s="17">
        <f t="shared" si="661"/>
        <v>4.9180700550897662E-3</v>
      </c>
      <c r="AY608" s="17">
        <f t="shared" si="662"/>
        <v>3.638054255486542E-3</v>
      </c>
      <c r="AZ608" s="17">
        <f t="shared" si="663"/>
        <v>1.3455927444716075E-3</v>
      </c>
      <c r="BA608" s="17">
        <f t="shared" si="664"/>
        <v>3.3179271240829557E-4</v>
      </c>
      <c r="BB608" s="17">
        <f t="shared" si="665"/>
        <v>6.1359429399912742E-5</v>
      </c>
      <c r="BC608" s="17">
        <f t="shared" si="666"/>
        <v>9.0779078273420087E-6</v>
      </c>
      <c r="BD608" s="17">
        <f t="shared" si="667"/>
        <v>1.5846022188416642E-5</v>
      </c>
      <c r="BE608" s="17">
        <f t="shared" si="668"/>
        <v>3.0500511951178925E-5</v>
      </c>
      <c r="BF608" s="17">
        <f t="shared" si="669"/>
        <v>2.9353777819522402E-5</v>
      </c>
      <c r="BG608" s="17">
        <f t="shared" si="670"/>
        <v>1.8833438460685257E-5</v>
      </c>
      <c r="BH608" s="17">
        <f t="shared" si="671"/>
        <v>9.0626768664982131E-6</v>
      </c>
      <c r="BI608" s="17">
        <f t="shared" si="672"/>
        <v>3.4887782030036573E-6</v>
      </c>
      <c r="BJ608" s="18">
        <f t="shared" si="673"/>
        <v>0.65031378030169495</v>
      </c>
      <c r="BK608" s="18">
        <f t="shared" si="674"/>
        <v>0.21381358320909369</v>
      </c>
      <c r="BL608" s="18">
        <f t="shared" si="675"/>
        <v>0.13110423506221217</v>
      </c>
      <c r="BM608" s="18">
        <f t="shared" si="676"/>
        <v>0.49394124836611158</v>
      </c>
      <c r="BN608" s="18">
        <f t="shared" si="677"/>
        <v>0.50235103775475054</v>
      </c>
    </row>
    <row r="609" spans="1:66" x14ac:dyDescent="0.25">
      <c r="A609" t="s">
        <v>340</v>
      </c>
      <c r="B609" t="s">
        <v>431</v>
      </c>
      <c r="C609" t="s">
        <v>356</v>
      </c>
      <c r="D609" t="s">
        <v>497</v>
      </c>
      <c r="E609" s="14">
        <f>VLOOKUP(A609,home!$A$2:$E$405,3,FALSE)</f>
        <v>1.36279069767442</v>
      </c>
      <c r="F609" s="14">
        <f>VLOOKUP(B609,home!$B$2:$E$405,3,FALSE)</f>
        <v>1.1299999999999999</v>
      </c>
      <c r="G609" s="14">
        <f>VLOOKUP(C609,away!$B$2:$E$405,4,FALSE)</f>
        <v>1.47</v>
      </c>
      <c r="H609" s="14">
        <f>VLOOKUP(A609,away!$A$2:$E$405,3,FALSE)</f>
        <v>1.15348837209302</v>
      </c>
      <c r="I609" s="14">
        <f>VLOOKUP(C609,away!$B$2:$E$405,3,FALSE)</f>
        <v>0.93</v>
      </c>
      <c r="J609" s="14">
        <f>VLOOKUP(B609,home!$B$2:$E$405,4,FALSE)</f>
        <v>0.79</v>
      </c>
      <c r="K609" s="16">
        <f t="shared" si="678"/>
        <v>2.2637316279069788</v>
      </c>
      <c r="L609" s="16">
        <f t="shared" si="679"/>
        <v>0.84746790697674201</v>
      </c>
      <c r="M609" s="17">
        <f t="shared" si="624"/>
        <v>4.454748701346941E-2</v>
      </c>
      <c r="N609" s="17">
        <f t="shared" si="625"/>
        <v>0.10084355529616611</v>
      </c>
      <c r="O609" s="17">
        <f t="shared" si="626"/>
        <v>3.7752565580378518E-2</v>
      </c>
      <c r="P609" s="17">
        <f t="shared" si="627"/>
        <v>8.5461676738935233E-2</v>
      </c>
      <c r="Q609" s="17">
        <f t="shared" si="628"/>
        <v>0.11414137279725881</v>
      </c>
      <c r="R609" s="17">
        <f t="shared" si="629"/>
        <v>1.5997043867702784E-2</v>
      </c>
      <c r="S609" s="17">
        <f t="shared" si="630"/>
        <v>4.0988272743768428E-2</v>
      </c>
      <c r="T609" s="17">
        <f t="shared" si="631"/>
        <v>9.6731150303944941E-2</v>
      </c>
      <c r="U609" s="17">
        <f t="shared" si="632"/>
        <v>3.6213014156334176E-2</v>
      </c>
      <c r="V609" s="17">
        <f t="shared" si="633"/>
        <v>8.7370597838564209E-3</v>
      </c>
      <c r="W609" s="17">
        <f t="shared" si="634"/>
        <v>8.6128478551292006E-2</v>
      </c>
      <c r="X609" s="17">
        <f t="shared" si="635"/>
        <v>7.2991121448954643E-2</v>
      </c>
      <c r="Y609" s="17">
        <f t="shared" si="636"/>
        <v>3.0928816461115383E-2</v>
      </c>
      <c r="Z609" s="17">
        <f t="shared" si="637"/>
        <v>4.5189937614590683E-3</v>
      </c>
      <c r="AA609" s="17">
        <f t="shared" si="638"/>
        <v>1.0229789104129219E-2</v>
      </c>
      <c r="AB609" s="17">
        <f t="shared" si="639"/>
        <v>1.1578748570917757E-2</v>
      </c>
      <c r="AC609" s="17">
        <f t="shared" si="640"/>
        <v>1.0475952586715507E-3</v>
      </c>
      <c r="AD609" s="17">
        <f t="shared" si="641"/>
        <v>4.874294024001688E-2</v>
      </c>
      <c r="AE609" s="17">
        <f t="shared" si="642"/>
        <v>4.1308077545099513E-2</v>
      </c>
      <c r="AF609" s="17">
        <f t="shared" si="643"/>
        <v>1.7503635009189219E-2</v>
      </c>
      <c r="AG609" s="17">
        <f t="shared" si="644"/>
        <v>4.9445896419074717E-3</v>
      </c>
      <c r="AH609" s="17">
        <f t="shared" si="645"/>
        <v>9.5742554616616777E-4</v>
      </c>
      <c r="AI609" s="17">
        <f t="shared" si="646"/>
        <v>2.1673544902224675E-3</v>
      </c>
      <c r="AJ609" s="17">
        <f t="shared" si="647"/>
        <v>2.4531544542014038E-3</v>
      </c>
      <c r="AK609" s="17">
        <f t="shared" si="648"/>
        <v>1.8510944420388666E-3</v>
      </c>
      <c r="AL609" s="17">
        <f t="shared" si="649"/>
        <v>8.0389941926698781E-5</v>
      </c>
      <c r="AM609" s="17">
        <f t="shared" si="650"/>
        <v>2.2068187091701202E-2</v>
      </c>
      <c r="AN609" s="17">
        <f t="shared" si="651"/>
        <v>1.8702080325375171E-2</v>
      </c>
      <c r="AO609" s="17">
        <f t="shared" si="652"/>
        <v>7.9247064347283003E-3</v>
      </c>
      <c r="AP609" s="17">
        <f t="shared" si="653"/>
        <v>2.2386447918814377E-3</v>
      </c>
      <c r="AQ609" s="17">
        <f t="shared" si="654"/>
        <v>4.7429490406003646E-4</v>
      </c>
      <c r="AR609" s="17">
        <f t="shared" si="655"/>
        <v>1.6227748473910132E-4</v>
      </c>
      <c r="AS609" s="17">
        <f t="shared" si="656"/>
        <v>3.6735267470109576E-4</v>
      </c>
      <c r="AT609" s="17">
        <f t="shared" si="657"/>
        <v>4.1579393415854725E-4</v>
      </c>
      <c r="AU609" s="17">
        <f t="shared" si="658"/>
        <v>3.1374862648219179E-4</v>
      </c>
      <c r="AV609" s="17">
        <f t="shared" si="659"/>
        <v>1.7756067224502763E-4</v>
      </c>
      <c r="AW609" s="17">
        <f t="shared" si="660"/>
        <v>4.2839797923730286E-6</v>
      </c>
      <c r="AX609" s="17">
        <f t="shared" si="661"/>
        <v>8.3260755150087531E-3</v>
      </c>
      <c r="AY609" s="17">
        <f t="shared" si="662"/>
        <v>7.0560817900347673E-3</v>
      </c>
      <c r="AZ609" s="17">
        <f t="shared" si="663"/>
        <v>2.9899014330287332E-3</v>
      </c>
      <c r="BA609" s="17">
        <f t="shared" si="664"/>
        <v>8.4461516983854086E-4</v>
      </c>
      <c r="BB609" s="17">
        <f t="shared" si="665"/>
        <v>1.7894606254596841E-4</v>
      </c>
      <c r="BC609" s="17">
        <f t="shared" si="666"/>
        <v>3.0330209017512214E-5</v>
      </c>
      <c r="BD609" s="17">
        <f t="shared" si="667"/>
        <v>2.2920826723549388E-5</v>
      </c>
      <c r="BE609" s="17">
        <f t="shared" si="668"/>
        <v>5.1886600391874235E-5</v>
      </c>
      <c r="BF609" s="17">
        <f t="shared" si="669"/>
        <v>5.8728669185828187E-5</v>
      </c>
      <c r="BG609" s="17">
        <f t="shared" si="670"/>
        <v>4.4315315300281759E-5</v>
      </c>
      <c r="BH609" s="17">
        <f t="shared" si="671"/>
        <v>2.507949521147946E-5</v>
      </c>
      <c r="BI609" s="17">
        <f t="shared" si="672"/>
        <v>1.1354649304433538E-5</v>
      </c>
      <c r="BJ609" s="18">
        <f t="shared" si="673"/>
        <v>0.68509760102216533</v>
      </c>
      <c r="BK609" s="18">
        <f t="shared" si="674"/>
        <v>0.1879185632706625</v>
      </c>
      <c r="BL609" s="18">
        <f t="shared" si="675"/>
        <v>0.12085120916053477</v>
      </c>
      <c r="BM609" s="18">
        <f t="shared" si="676"/>
        <v>0.59259086811066852</v>
      </c>
      <c r="BN609" s="18">
        <f t="shared" si="677"/>
        <v>0.39874370129391085</v>
      </c>
    </row>
    <row r="610" spans="1:66" x14ac:dyDescent="0.25">
      <c r="A610" t="s">
        <v>342</v>
      </c>
      <c r="B610" t="s">
        <v>400</v>
      </c>
      <c r="C610" t="s">
        <v>380</v>
      </c>
      <c r="D610" t="s">
        <v>497</v>
      </c>
      <c r="E610" s="14">
        <f>VLOOKUP(A610,home!$A$2:$E$405,3,FALSE)</f>
        <v>1.1178707224334601</v>
      </c>
      <c r="F610" s="14">
        <f>VLOOKUP(B610,home!$B$2:$E$405,3,FALSE)</f>
        <v>1.42</v>
      </c>
      <c r="G610" s="14">
        <f>VLOOKUP(C610,away!$B$2:$E$405,4,FALSE)</f>
        <v>0.6</v>
      </c>
      <c r="H610" s="14">
        <f>VLOOKUP(A610,away!$A$2:$E$405,3,FALSE)</f>
        <v>0.85171102661596998</v>
      </c>
      <c r="I610" s="14">
        <f>VLOOKUP(C610,away!$B$2:$E$405,3,FALSE)</f>
        <v>1.04</v>
      </c>
      <c r="J610" s="14">
        <f>VLOOKUP(B610,home!$B$2:$E$405,4,FALSE)</f>
        <v>0.68</v>
      </c>
      <c r="K610" s="16">
        <f t="shared" si="678"/>
        <v>0.95242585551330783</v>
      </c>
      <c r="L610" s="16">
        <f t="shared" si="679"/>
        <v>0.60233003802281404</v>
      </c>
      <c r="M610" s="17">
        <f t="shared" si="624"/>
        <v>0.21124094162706111</v>
      </c>
      <c r="N610" s="17">
        <f t="shared" si="625"/>
        <v>0.20119133454859037</v>
      </c>
      <c r="O610" s="17">
        <f t="shared" si="626"/>
        <v>0.12723676440220275</v>
      </c>
      <c r="P610" s="17">
        <f t="shared" si="627"/>
        <v>0.12118358418851313</v>
      </c>
      <c r="Q610" s="17">
        <f t="shared" si="628"/>
        <v>9.580991446465266E-2</v>
      </c>
      <c r="R610" s="17">
        <f t="shared" si="629"/>
        <v>3.8319262570139311E-2</v>
      </c>
      <c r="S610" s="17">
        <f t="shared" si="630"/>
        <v>1.7379989129547087E-2</v>
      </c>
      <c r="T610" s="17">
        <f t="shared" si="631"/>
        <v>5.7709189422456793E-2</v>
      </c>
      <c r="U610" s="17">
        <f t="shared" si="632"/>
        <v>3.6496256436004001E-2</v>
      </c>
      <c r="V610" s="17">
        <f t="shared" si="633"/>
        <v>1.1078288978417861E-3</v>
      </c>
      <c r="W610" s="17">
        <f t="shared" si="634"/>
        <v>3.0417279916884553E-2</v>
      </c>
      <c r="X610" s="17">
        <f t="shared" si="635"/>
        <v>1.8321241368887648E-2</v>
      </c>
      <c r="Y610" s="17">
        <f t="shared" si="636"/>
        <v>5.5177170051736255E-3</v>
      </c>
      <c r="Z610" s="17">
        <f t="shared" si="637"/>
        <v>7.6936142936260702E-3</v>
      </c>
      <c r="AA610" s="17">
        <f t="shared" si="638"/>
        <v>7.3275971755962224E-3</v>
      </c>
      <c r="AB610" s="17">
        <f t="shared" si="639"/>
        <v>3.489496504412065E-3</v>
      </c>
      <c r="AC610" s="17">
        <f t="shared" si="640"/>
        <v>3.9720838286018955E-5</v>
      </c>
      <c r="AD610" s="17">
        <f t="shared" si="641"/>
        <v>7.2425509618066321E-3</v>
      </c>
      <c r="AE610" s="17">
        <f t="shared" si="642"/>
        <v>4.3624059962071565E-3</v>
      </c>
      <c r="AF610" s="17">
        <f t="shared" si="643"/>
        <v>1.3138040847832043E-3</v>
      </c>
      <c r="AG610" s="17">
        <f t="shared" si="644"/>
        <v>2.6378122144733203E-4</v>
      </c>
      <c r="AH610" s="17">
        <f t="shared" si="645"/>
        <v>1.158523747503164E-3</v>
      </c>
      <c r="AI610" s="17">
        <f t="shared" si="646"/>
        <v>1.1034079713481842E-3</v>
      </c>
      <c r="AJ610" s="17">
        <f t="shared" si="647"/>
        <v>5.2545714054574887E-4</v>
      </c>
      <c r="AK610" s="17">
        <f t="shared" si="648"/>
        <v>1.668196555399538E-4</v>
      </c>
      <c r="AL610" s="17">
        <f t="shared" si="649"/>
        <v>9.1147360230389333E-7</v>
      </c>
      <c r="AM610" s="17">
        <f t="shared" si="650"/>
        <v>1.3795985591794826E-3</v>
      </c>
      <c r="AN610" s="17">
        <f t="shared" si="651"/>
        <v>8.309736526067972E-4</v>
      </c>
      <c r="AO610" s="17">
        <f t="shared" si="652"/>
        <v>2.5026019588530443E-4</v>
      </c>
      <c r="AP610" s="17">
        <f t="shared" si="653"/>
        <v>5.0246411101064113E-5</v>
      </c>
      <c r="AQ610" s="17">
        <f t="shared" si="654"/>
        <v>7.5662306772534719E-6</v>
      </c>
      <c r="AR610" s="17">
        <f t="shared" si="655"/>
        <v>1.3956273057678278E-4</v>
      </c>
      <c r="AS610" s="17">
        <f t="shared" si="656"/>
        <v>1.329231530673656E-4</v>
      </c>
      <c r="AT610" s="17">
        <f t="shared" si="657"/>
        <v>6.3299723888856022E-5</v>
      </c>
      <c r="AU610" s="17">
        <f t="shared" si="658"/>
        <v>2.0096097892866626E-5</v>
      </c>
      <c r="AV610" s="17">
        <f t="shared" si="659"/>
        <v>4.7850108070231696E-6</v>
      </c>
      <c r="AW610" s="17">
        <f t="shared" si="660"/>
        <v>1.4524704082460457E-8</v>
      </c>
      <c r="AX610" s="17">
        <f t="shared" si="661"/>
        <v>2.1899422299857417E-4</v>
      </c>
      <c r="AY610" s="17">
        <f t="shared" si="662"/>
        <v>1.319067986655078E-4</v>
      </c>
      <c r="AZ610" s="17">
        <f t="shared" si="663"/>
        <v>3.9725713527831488E-5</v>
      </c>
      <c r="BA610" s="17">
        <f t="shared" si="664"/>
        <v>7.9759968465673894E-6</v>
      </c>
      <c r="BB610" s="17">
        <f t="shared" si="665"/>
        <v>1.201045620965695E-6</v>
      </c>
      <c r="BC610" s="17">
        <f t="shared" si="666"/>
        <v>1.4468517090868028E-7</v>
      </c>
      <c r="BD610" s="17">
        <f t="shared" si="667"/>
        <v>1.4010470802480221E-5</v>
      </c>
      <c r="BE610" s="17">
        <f t="shared" si="668"/>
        <v>1.3343934640196442E-5</v>
      </c>
      <c r="BF610" s="17">
        <f t="shared" si="669"/>
        <v>6.3545541828013797E-6</v>
      </c>
      <c r="BG610" s="17">
        <f t="shared" si="670"/>
        <v>2.0174139013200911E-6</v>
      </c>
      <c r="BH610" s="17">
        <f t="shared" si="671"/>
        <v>4.8035929022230699E-7</v>
      </c>
      <c r="BI610" s="17">
        <f t="shared" si="672"/>
        <v>9.1501321588749222E-8</v>
      </c>
      <c r="BJ610" s="18">
        <f t="shared" si="673"/>
        <v>0.42506781250317016</v>
      </c>
      <c r="BK610" s="18">
        <f t="shared" si="674"/>
        <v>0.35108488295351692</v>
      </c>
      <c r="BL610" s="18">
        <f t="shared" si="675"/>
        <v>0.21622055055366293</v>
      </c>
      <c r="BM610" s="18">
        <f t="shared" si="676"/>
        <v>0.2049531662288554</v>
      </c>
      <c r="BN610" s="18">
        <f t="shared" si="677"/>
        <v>0.7949818018011594</v>
      </c>
    </row>
    <row r="611" spans="1:66" x14ac:dyDescent="0.25">
      <c r="A611" t="s">
        <v>342</v>
      </c>
      <c r="B611" t="s">
        <v>348</v>
      </c>
      <c r="C611" t="s">
        <v>392</v>
      </c>
      <c r="D611" t="s">
        <v>497</v>
      </c>
      <c r="E611" s="14">
        <f>VLOOKUP(A611,home!$A$2:$E$405,3,FALSE)</f>
        <v>1.1178707224334601</v>
      </c>
      <c r="F611" s="14">
        <f>VLOOKUP(B611,home!$B$2:$E$405,3,FALSE)</f>
        <v>1.49</v>
      </c>
      <c r="G611" s="14">
        <f>VLOOKUP(C611,away!$B$2:$E$405,4,FALSE)</f>
        <v>1.19</v>
      </c>
      <c r="H611" s="14">
        <f>VLOOKUP(A611,away!$A$2:$E$405,3,FALSE)</f>
        <v>0.85171102661596998</v>
      </c>
      <c r="I611" s="14">
        <f>VLOOKUP(C611,away!$B$2:$E$405,3,FALSE)</f>
        <v>0.52</v>
      </c>
      <c r="J611" s="14">
        <f>VLOOKUP(B611,home!$B$2:$E$405,4,FALSE)</f>
        <v>0.88</v>
      </c>
      <c r="K611" s="16">
        <f t="shared" si="678"/>
        <v>1.9820965779467681</v>
      </c>
      <c r="L611" s="16">
        <f t="shared" si="679"/>
        <v>0.38974296577946788</v>
      </c>
      <c r="M611" s="17">
        <f t="shared" si="624"/>
        <v>9.3308922463272062E-2</v>
      </c>
      <c r="N611" s="17">
        <f t="shared" si="625"/>
        <v>0.18494729590635184</v>
      </c>
      <c r="O611" s="17">
        <f t="shared" si="626"/>
        <v>3.6366496174522062E-2</v>
      </c>
      <c r="P611" s="17">
        <f t="shared" si="627"/>
        <v>7.2081907619434393E-2</v>
      </c>
      <c r="Q611" s="17">
        <f t="shared" si="628"/>
        <v>0.1832917011582442</v>
      </c>
      <c r="R611" s="17">
        <f t="shared" si="629"/>
        <v>7.0867930370329506E-3</v>
      </c>
      <c r="S611" s="17">
        <f t="shared" si="630"/>
        <v>1.3920966154393838E-2</v>
      </c>
      <c r="T611" s="17">
        <f t="shared" si="631"/>
        <v>7.1436651212178001E-2</v>
      </c>
      <c r="U611" s="17">
        <f t="shared" si="632"/>
        <v>1.4046708227319992E-2</v>
      </c>
      <c r="V611" s="17">
        <f t="shared" si="633"/>
        <v>1.1948956098660867E-3</v>
      </c>
      <c r="W611" s="17">
        <f t="shared" si="634"/>
        <v>0.1211006178772658</v>
      </c>
      <c r="X611" s="17">
        <f t="shared" si="635"/>
        <v>4.7198113969211614E-2</v>
      </c>
      <c r="Y611" s="17">
        <f t="shared" si="636"/>
        <v>9.197566458778934E-3</v>
      </c>
      <c r="Z611" s="17">
        <f t="shared" si="637"/>
        <v>9.2067591203950157E-4</v>
      </c>
      <c r="AA611" s="17">
        <f t="shared" si="638"/>
        <v>1.8248685746515155E-3</v>
      </c>
      <c r="AB611" s="17">
        <f t="shared" si="639"/>
        <v>1.808532878509683E-3</v>
      </c>
      <c r="AC611" s="17">
        <f t="shared" si="640"/>
        <v>5.7691665954518812E-5</v>
      </c>
      <c r="AD611" s="17">
        <f t="shared" si="641"/>
        <v>6.0008280070441955E-2</v>
      </c>
      <c r="AE611" s="17">
        <f t="shared" si="642"/>
        <v>2.3387805045978979E-2</v>
      </c>
      <c r="AF611" s="17">
        <f t="shared" si="643"/>
        <v>4.5576162508459252E-3</v>
      </c>
      <c r="AG611" s="17">
        <f t="shared" si="644"/>
        <v>5.9209962482979685E-4</v>
      </c>
      <c r="AH611" s="17">
        <f t="shared" si="645"/>
        <v>8.9706740119997961E-5</v>
      </c>
      <c r="AI611" s="17">
        <f t="shared" si="646"/>
        <v>1.7780742261060795E-4</v>
      </c>
      <c r="AJ611" s="17">
        <f t="shared" si="647"/>
        <v>1.7621574194501047E-4</v>
      </c>
      <c r="AK611" s="17">
        <f t="shared" si="648"/>
        <v>1.1642553969651865E-4</v>
      </c>
      <c r="AL611" s="17">
        <f t="shared" si="649"/>
        <v>1.7826913979771911E-6</v>
      </c>
      <c r="AM611" s="17">
        <f t="shared" si="650"/>
        <v>2.3788441315218841E-2</v>
      </c>
      <c r="AN611" s="17">
        <f t="shared" si="651"/>
        <v>9.2713776694642158E-3</v>
      </c>
      <c r="AO611" s="17">
        <f t="shared" si="652"/>
        <v>1.8067271148792573E-3</v>
      </c>
      <c r="AP611" s="17">
        <f t="shared" si="653"/>
        <v>2.3471972803574105E-4</v>
      </c>
      <c r="AQ611" s="17">
        <f t="shared" si="654"/>
        <v>2.2870090732899956E-5</v>
      </c>
      <c r="AR611" s="17">
        <f t="shared" si="655"/>
        <v>6.9925141889551988E-6</v>
      </c>
      <c r="AS611" s="17">
        <f t="shared" si="656"/>
        <v>1.3859838445172317E-5</v>
      </c>
      <c r="AT611" s="17">
        <f t="shared" si="657"/>
        <v>1.3735769176535554E-5</v>
      </c>
      <c r="AU611" s="17">
        <f t="shared" si="658"/>
        <v>9.0752070267592717E-6</v>
      </c>
      <c r="AV611" s="17">
        <f t="shared" si="659"/>
        <v>4.4969841979745051E-6</v>
      </c>
      <c r="AW611" s="17">
        <f t="shared" si="660"/>
        <v>3.8253992243861868E-8</v>
      </c>
      <c r="AX611" s="17">
        <f t="shared" si="661"/>
        <v>7.8584980209304642E-3</v>
      </c>
      <c r="AY611" s="17">
        <f t="shared" si="662"/>
        <v>3.0627943252495172E-3</v>
      </c>
      <c r="AZ611" s="17">
        <f t="shared" si="663"/>
        <v>5.9685127194763555E-4</v>
      </c>
      <c r="BA611" s="17">
        <f t="shared" si="664"/>
        <v>7.7539528286039742E-5</v>
      </c>
      <c r="BB611" s="17">
        <f t="shared" si="665"/>
        <v>7.5551214298355163E-6</v>
      </c>
      <c r="BC611" s="17">
        <f t="shared" si="666"/>
        <v>5.889110865776218E-7</v>
      </c>
      <c r="BD611" s="17">
        <f t="shared" si="667"/>
        <v>4.5421386970973478E-7</v>
      </c>
      <c r="BE611" s="17">
        <f t="shared" si="668"/>
        <v>9.0029575680762426E-7</v>
      </c>
      <c r="BF611" s="17">
        <f t="shared" si="669"/>
        <v>8.9223656935419413E-7</v>
      </c>
      <c r="BG611" s="17">
        <f t="shared" si="670"/>
        <v>5.8949968361197066E-7</v>
      </c>
      <c r="BH611" s="17">
        <f t="shared" si="671"/>
        <v>2.9211132639699749E-7</v>
      </c>
      <c r="BI611" s="17">
        <f t="shared" si="672"/>
        <v>1.1579857208619599E-7</v>
      </c>
      <c r="BJ611" s="18">
        <f t="shared" si="673"/>
        <v>0.75244571067138777</v>
      </c>
      <c r="BK611" s="18">
        <f t="shared" si="674"/>
        <v>0.18362896052956837</v>
      </c>
      <c r="BL611" s="18">
        <f t="shared" si="675"/>
        <v>6.1744958805221704E-2</v>
      </c>
      <c r="BM611" s="18">
        <f t="shared" si="676"/>
        <v>0.41859443348810293</v>
      </c>
      <c r="BN611" s="18">
        <f t="shared" si="677"/>
        <v>0.57708311635885745</v>
      </c>
    </row>
    <row r="612" spans="1:66" x14ac:dyDescent="0.25">
      <c r="A612" t="s">
        <v>342</v>
      </c>
      <c r="B612" t="s">
        <v>346</v>
      </c>
      <c r="C612" t="s">
        <v>396</v>
      </c>
      <c r="D612" t="s">
        <v>497</v>
      </c>
      <c r="E612" s="14">
        <f>VLOOKUP(A612,home!$A$2:$E$405,3,FALSE)</f>
        <v>1.1178707224334601</v>
      </c>
      <c r="F612" s="14">
        <f>VLOOKUP(B612,home!$B$2:$E$405,3,FALSE)</f>
        <v>0.6</v>
      </c>
      <c r="G612" s="14">
        <f>VLOOKUP(C612,away!$B$2:$E$405,4,FALSE)</f>
        <v>1.1200000000000001</v>
      </c>
      <c r="H612" s="14">
        <f>VLOOKUP(A612,away!$A$2:$E$405,3,FALSE)</f>
        <v>0.85171102661596998</v>
      </c>
      <c r="I612" s="14">
        <f>VLOOKUP(C612,away!$B$2:$E$405,3,FALSE)</f>
        <v>0.52</v>
      </c>
      <c r="J612" s="14">
        <f>VLOOKUP(B612,home!$B$2:$E$405,4,FALSE)</f>
        <v>1.27</v>
      </c>
      <c r="K612" s="16">
        <f t="shared" si="678"/>
        <v>0.75120912547528518</v>
      </c>
      <c r="L612" s="16">
        <f t="shared" si="679"/>
        <v>0.56246996197718657</v>
      </c>
      <c r="M612" s="17">
        <f t="shared" si="624"/>
        <v>0.26882918866299016</v>
      </c>
      <c r="N612" s="17">
        <f t="shared" si="625"/>
        <v>0.20194693971775529</v>
      </c>
      <c r="O612" s="17">
        <f t="shared" si="626"/>
        <v>0.15120834352562998</v>
      </c>
      <c r="P612" s="17">
        <f t="shared" si="627"/>
        <v>0.11358908750445501</v>
      </c>
      <c r="Q612" s="17">
        <f t="shared" si="628"/>
        <v>7.5852191988892537E-2</v>
      </c>
      <c r="R612" s="17">
        <f t="shared" si="629"/>
        <v>4.2525075616747225E-2</v>
      </c>
      <c r="S612" s="17">
        <f t="shared" si="630"/>
        <v>1.1998772216909034E-2</v>
      </c>
      <c r="T612" s="17">
        <f t="shared" si="631"/>
        <v>4.2664579543878638E-2</v>
      </c>
      <c r="U612" s="17">
        <f t="shared" si="632"/>
        <v>3.1945224864827058E-2</v>
      </c>
      <c r="V612" s="17">
        <f t="shared" si="633"/>
        <v>5.6331911561925772E-4</v>
      </c>
      <c r="W612" s="17">
        <f t="shared" si="634"/>
        <v>1.89936196031198E-2</v>
      </c>
      <c r="X612" s="17">
        <f t="shared" si="635"/>
        <v>1.0683340495975939E-2</v>
      </c>
      <c r="Y612" s="17">
        <f t="shared" si="636"/>
        <v>3.0045290612804613E-3</v>
      </c>
      <c r="Z612" s="17">
        <f t="shared" si="637"/>
        <v>7.9730258884095975E-3</v>
      </c>
      <c r="AA612" s="17">
        <f t="shared" si="638"/>
        <v>5.9894098050239826E-3</v>
      </c>
      <c r="AB612" s="17">
        <f t="shared" si="639"/>
        <v>2.2496496508725818E-3</v>
      </c>
      <c r="AC612" s="17">
        <f t="shared" si="640"/>
        <v>1.4876292041436244E-5</v>
      </c>
      <c r="AD612" s="17">
        <f t="shared" si="641"/>
        <v>3.5670450929174641E-3</v>
      </c>
      <c r="AE612" s="17">
        <f t="shared" si="642"/>
        <v>2.0063557177841958E-3</v>
      </c>
      <c r="AF612" s="17">
        <f t="shared" si="643"/>
        <v>5.6425741214739366E-4</v>
      </c>
      <c r="AG612" s="17">
        <f t="shared" si="644"/>
        <v>1.0579261505196339E-4</v>
      </c>
      <c r="AH612" s="17">
        <f t="shared" si="645"/>
        <v>1.1211468920742176E-3</v>
      </c>
      <c r="AI612" s="17">
        <f t="shared" si="646"/>
        <v>8.4221577632440699E-4</v>
      </c>
      <c r="AJ612" s="17">
        <f t="shared" si="647"/>
        <v>3.1634008839707305E-4</v>
      </c>
      <c r="AK612" s="17">
        <f t="shared" si="648"/>
        <v>7.9212520385846556E-5</v>
      </c>
      <c r="AL612" s="17">
        <f t="shared" si="649"/>
        <v>2.5142871528803797E-7</v>
      </c>
      <c r="AM612" s="17">
        <f t="shared" si="650"/>
        <v>5.3591936495628713E-4</v>
      </c>
      <c r="AN612" s="17">
        <f t="shared" si="651"/>
        <v>3.014385448298008E-4</v>
      </c>
      <c r="AO612" s="17">
        <f t="shared" si="652"/>
        <v>8.4775063424438242E-5</v>
      </c>
      <c r="AP612" s="17">
        <f t="shared" si="653"/>
        <v>1.5894475566985783E-5</v>
      </c>
      <c r="AQ612" s="17">
        <f t="shared" si="654"/>
        <v>2.2350412669524536E-6</v>
      </c>
      <c r="AR612" s="17">
        <f t="shared" si="655"/>
        <v>1.2612228995116526E-4</v>
      </c>
      <c r="AS612" s="17">
        <f t="shared" si="656"/>
        <v>9.4744215137155201E-5</v>
      </c>
      <c r="AT612" s="17">
        <f t="shared" si="657"/>
        <v>3.5586359498512313E-5</v>
      </c>
      <c r="AU612" s="17">
        <f t="shared" si="658"/>
        <v>8.9109326659088485E-6</v>
      </c>
      <c r="AV612" s="17">
        <f t="shared" si="659"/>
        <v>1.6734934837816341E-6</v>
      </c>
      <c r="AW612" s="17">
        <f t="shared" si="660"/>
        <v>2.9510228000192341E-9</v>
      </c>
      <c r="AX612" s="17">
        <f t="shared" si="661"/>
        <v>6.7097919579013764E-5</v>
      </c>
      <c r="AY612" s="17">
        <f t="shared" si="662"/>
        <v>3.7740564274356192E-5</v>
      </c>
      <c r="AZ612" s="17">
        <f t="shared" si="663"/>
        <v>1.0613966876197344E-5</v>
      </c>
      <c r="BA612" s="17">
        <f t="shared" si="664"/>
        <v>1.9900125150939459E-6</v>
      </c>
      <c r="BB612" s="17">
        <f t="shared" si="665"/>
        <v>2.7983056592475423E-7</v>
      </c>
      <c r="BC612" s="17">
        <f t="shared" si="666"/>
        <v>3.1479257555150237E-8</v>
      </c>
      <c r="BD612" s="17">
        <f t="shared" si="667"/>
        <v>1.182333327221793E-5</v>
      </c>
      <c r="BE612" s="17">
        <f t="shared" si="668"/>
        <v>8.8817958476256737E-6</v>
      </c>
      <c r="BF612" s="17">
        <f t="shared" si="669"/>
        <v>3.3360430456724502E-6</v>
      </c>
      <c r="BG612" s="17">
        <f t="shared" si="670"/>
        <v>8.3535532629583613E-7</v>
      </c>
      <c r="BH612" s="17">
        <f t="shared" si="671"/>
        <v>1.568816360319541E-7</v>
      </c>
      <c r="BI612" s="17">
        <f t="shared" si="672"/>
        <v>2.3570183321339251E-8</v>
      </c>
      <c r="BJ612" s="18">
        <f t="shared" si="673"/>
        <v>0.36044666751191617</v>
      </c>
      <c r="BK612" s="18">
        <f t="shared" si="674"/>
        <v>0.39503323578500454</v>
      </c>
      <c r="BL612" s="18">
        <f t="shared" si="675"/>
        <v>0.23656871301033008</v>
      </c>
      <c r="BM612" s="18">
        <f t="shared" si="676"/>
        <v>0.14603307756593878</v>
      </c>
      <c r="BN612" s="18">
        <f t="shared" si="677"/>
        <v>0.85395082701647018</v>
      </c>
    </row>
    <row r="613" spans="1:66" x14ac:dyDescent="0.25">
      <c r="A613" t="s">
        <v>342</v>
      </c>
      <c r="B613" t="s">
        <v>393</v>
      </c>
      <c r="C613" t="s">
        <v>343</v>
      </c>
      <c r="D613" t="s">
        <v>497</v>
      </c>
      <c r="E613" s="14">
        <f>VLOOKUP(A613,home!$A$2:$E$405,3,FALSE)</f>
        <v>1.1178707224334601</v>
      </c>
      <c r="F613" s="14">
        <f>VLOOKUP(B613,home!$B$2:$E$405,3,FALSE)</f>
        <v>1.22</v>
      </c>
      <c r="G613" s="14">
        <f>VLOOKUP(C613,away!$B$2:$E$405,4,FALSE)</f>
        <v>1.1200000000000001</v>
      </c>
      <c r="H613" s="14">
        <f>VLOOKUP(A613,away!$A$2:$E$405,3,FALSE)</f>
        <v>0.85171102661596998</v>
      </c>
      <c r="I613" s="14">
        <f>VLOOKUP(C613,away!$B$2:$E$405,3,FALSE)</f>
        <v>0.45</v>
      </c>
      <c r="J613" s="14">
        <f>VLOOKUP(B613,home!$B$2:$E$405,4,FALSE)</f>
        <v>0.64</v>
      </c>
      <c r="K613" s="16">
        <f t="shared" si="678"/>
        <v>1.5274585551330799</v>
      </c>
      <c r="L613" s="16">
        <f t="shared" si="679"/>
        <v>0.24529277566539937</v>
      </c>
      <c r="M613" s="17">
        <f t="shared" si="624"/>
        <v>0.16986499053153875</v>
      </c>
      <c r="N613" s="17">
        <f t="shared" si="625"/>
        <v>0.25946173300499847</v>
      </c>
      <c r="O613" s="17">
        <f t="shared" si="626"/>
        <v>4.166665501585793E-2</v>
      </c>
      <c r="P613" s="17">
        <f t="shared" si="627"/>
        <v>6.3644088667750856E-2</v>
      </c>
      <c r="Q613" s="17">
        <f t="shared" si="628"/>
        <v>0.19815852190406999</v>
      </c>
      <c r="R613" s="17">
        <f t="shared" si="629"/>
        <v>5.1102647307662138E-3</v>
      </c>
      <c r="S613" s="17">
        <f t="shared" si="630"/>
        <v>5.9614550497921245E-3</v>
      </c>
      <c r="T613" s="17">
        <f t="shared" si="631"/>
        <v>4.860685385960218E-2</v>
      </c>
      <c r="U613" s="17">
        <f t="shared" si="632"/>
        <v>7.8057175820036989E-3</v>
      </c>
      <c r="V613" s="17">
        <f t="shared" si="633"/>
        <v>2.48178386710092E-4</v>
      </c>
      <c r="W613" s="17">
        <f t="shared" si="634"/>
        <v>0.1008929765182992</v>
      </c>
      <c r="X613" s="17">
        <f t="shared" si="635"/>
        <v>2.4748318255317581E-2</v>
      </c>
      <c r="Y613" s="17">
        <f t="shared" si="636"/>
        <v>3.0352918389487614E-3</v>
      </c>
      <c r="Z613" s="17">
        <f t="shared" si="637"/>
        <v>4.1783700673154642E-4</v>
      </c>
      <c r="AA613" s="17">
        <f t="shared" si="638"/>
        <v>6.3822871058329892E-4</v>
      </c>
      <c r="AB613" s="17">
        <f t="shared" si="639"/>
        <v>4.8743395205600723E-4</v>
      </c>
      <c r="AC613" s="17">
        <f t="shared" si="640"/>
        <v>5.8116328148941688E-6</v>
      </c>
      <c r="AD613" s="17">
        <f t="shared" si="641"/>
        <v>3.8527460033929248E-2</v>
      </c>
      <c r="AE613" s="17">
        <f t="shared" si="642"/>
        <v>9.4505076110602496E-3</v>
      </c>
      <c r="AF613" s="17">
        <f t="shared" si="643"/>
        <v>1.1590706216819755E-3</v>
      </c>
      <c r="AG613" s="17">
        <f t="shared" si="644"/>
        <v>9.4770549994863931E-5</v>
      </c>
      <c r="AH613" s="17">
        <f t="shared" si="645"/>
        <v>2.5623099789225797E-5</v>
      </c>
      <c r="AI613" s="17">
        <f t="shared" si="646"/>
        <v>3.913822298208156E-5</v>
      </c>
      <c r="AJ613" s="17">
        <f t="shared" si="647"/>
        <v>2.9891006763343306E-5</v>
      </c>
      <c r="AK613" s="17">
        <f t="shared" si="648"/>
        <v>1.5219091334069835E-5</v>
      </c>
      <c r="AL613" s="17">
        <f t="shared" si="649"/>
        <v>8.7098836085793736E-8</v>
      </c>
      <c r="AM613" s="17">
        <f t="shared" si="650"/>
        <v>1.1769819687274604E-2</v>
      </c>
      <c r="AN613" s="17">
        <f t="shared" si="651"/>
        <v>2.8870517401728512E-3</v>
      </c>
      <c r="AO613" s="17">
        <f t="shared" si="652"/>
        <v>3.5408646741831004E-4</v>
      </c>
      <c r="AP613" s="17">
        <f t="shared" si="653"/>
        <v>2.8951617472864419E-5</v>
      </c>
      <c r="AQ613" s="17">
        <f t="shared" si="654"/>
        <v>1.7754056524804474E-6</v>
      </c>
      <c r="AR613" s="17">
        <f t="shared" si="655"/>
        <v>1.2570322536901419E-6</v>
      </c>
      <c r="AS613" s="17">
        <f t="shared" si="656"/>
        <v>1.9200646699772237E-6</v>
      </c>
      <c r="AT613" s="17">
        <f t="shared" si="657"/>
        <v>1.466409603282742E-6</v>
      </c>
      <c r="AU613" s="17">
        <f t="shared" si="658"/>
        <v>7.4662663128784362E-7</v>
      </c>
      <c r="AV613" s="17">
        <f t="shared" si="659"/>
        <v>2.8511030886270199E-7</v>
      </c>
      <c r="AW613" s="17">
        <f t="shared" si="660"/>
        <v>9.064921417487155E-10</v>
      </c>
      <c r="AX613" s="17">
        <f t="shared" si="661"/>
        <v>2.9963186289502287E-3</v>
      </c>
      <c r="AY613" s="17">
        <f t="shared" si="662"/>
        <v>7.3497531327314561E-4</v>
      </c>
      <c r="AZ613" s="17">
        <f t="shared" si="663"/>
        <v>9.0142067319158161E-5</v>
      </c>
      <c r="BA613" s="17">
        <f t="shared" si="664"/>
        <v>7.3703992989778635E-6</v>
      </c>
      <c r="BB613" s="17">
        <f t="shared" si="665"/>
        <v>4.5197642545214847E-7</v>
      </c>
      <c r="BC613" s="17">
        <f t="shared" si="666"/>
        <v>2.2173310386896608E-8</v>
      </c>
      <c r="BD613" s="17">
        <f t="shared" si="667"/>
        <v>5.1390155101431175E-8</v>
      </c>
      <c r="BE613" s="17">
        <f t="shared" si="668"/>
        <v>7.8496332059296942E-8</v>
      </c>
      <c r="BF613" s="17">
        <f t="shared" si="669"/>
        <v>5.9949946975270089E-8</v>
      </c>
      <c r="BG613" s="17">
        <f t="shared" si="670"/>
        <v>3.0523686462383614E-8</v>
      </c>
      <c r="BH613" s="17">
        <f t="shared" si="671"/>
        <v>1.16559165052919E-8</v>
      </c>
      <c r="BI613" s="17">
        <f t="shared" si="672"/>
        <v>3.560785876784995E-9</v>
      </c>
      <c r="BJ613" s="18">
        <f t="shared" si="673"/>
        <v>0.703006469674471</v>
      </c>
      <c r="BK613" s="18">
        <f t="shared" si="674"/>
        <v>0.24045958668071596</v>
      </c>
      <c r="BL613" s="18">
        <f t="shared" si="675"/>
        <v>5.5824082232425937E-2</v>
      </c>
      <c r="BM613" s="18">
        <f t="shared" si="676"/>
        <v>0.26106674733258128</v>
      </c>
      <c r="BN613" s="18">
        <f t="shared" si="677"/>
        <v>0.73790625385498232</v>
      </c>
    </row>
    <row r="614" spans="1:66" x14ac:dyDescent="0.25">
      <c r="A614" t="s">
        <v>342</v>
      </c>
      <c r="B614" t="s">
        <v>420</v>
      </c>
      <c r="C614" t="s">
        <v>399</v>
      </c>
      <c r="D614" t="s">
        <v>497</v>
      </c>
      <c r="E614" s="14">
        <f>VLOOKUP(A614,home!$A$2:$E$405,3,FALSE)</f>
        <v>1.1178707224334601</v>
      </c>
      <c r="F614" s="14">
        <f>VLOOKUP(B614,home!$B$2:$E$405,3,FALSE)</f>
        <v>1.1200000000000001</v>
      </c>
      <c r="G614" s="14">
        <f>VLOOKUP(C614,away!$B$2:$E$405,4,FALSE)</f>
        <v>1.19</v>
      </c>
      <c r="H614" s="14">
        <f>VLOOKUP(A614,away!$A$2:$E$405,3,FALSE)</f>
        <v>0.85171102661596998</v>
      </c>
      <c r="I614" s="14">
        <f>VLOOKUP(C614,away!$B$2:$E$405,3,FALSE)</f>
        <v>0.97</v>
      </c>
      <c r="J614" s="14">
        <f>VLOOKUP(B614,home!$B$2:$E$405,4,FALSE)</f>
        <v>0.59</v>
      </c>
      <c r="K614" s="16">
        <f t="shared" si="678"/>
        <v>1.4898980988593158</v>
      </c>
      <c r="L614" s="16">
        <f t="shared" si="679"/>
        <v>0.48743422053231955</v>
      </c>
      <c r="M614" s="17">
        <f t="shared" si="624"/>
        <v>0.13843805366126771</v>
      </c>
      <c r="N614" s="17">
        <f t="shared" si="625"/>
        <v>0.20625859295970667</v>
      </c>
      <c r="O614" s="17">
        <f t="shared" si="626"/>
        <v>6.7479444778391448E-2</v>
      </c>
      <c r="P614" s="17">
        <f t="shared" si="627"/>
        <v>0.10053749648740759</v>
      </c>
      <c r="Q614" s="17">
        <f t="shared" si="628"/>
        <v>0.15365214276203223</v>
      </c>
      <c r="R614" s="17">
        <f t="shared" si="629"/>
        <v>1.6445895283754466E-2</v>
      </c>
      <c r="S614" s="17">
        <f t="shared" si="630"/>
        <v>1.8253269120438849E-2</v>
      </c>
      <c r="T614" s="17">
        <f t="shared" si="631"/>
        <v>7.489531244033186E-2</v>
      </c>
      <c r="U614" s="17">
        <f t="shared" si="632"/>
        <v>2.4502708117305167E-2</v>
      </c>
      <c r="V614" s="17">
        <f t="shared" si="633"/>
        <v>1.4728914096682226E-3</v>
      </c>
      <c r="W614" s="17">
        <f t="shared" si="634"/>
        <v>7.6308678462270657E-2</v>
      </c>
      <c r="X614" s="17">
        <f t="shared" si="635"/>
        <v>3.7195461206108296E-2</v>
      </c>
      <c r="Y614" s="17">
        <f t="shared" si="636"/>
        <v>9.0651703201697631E-3</v>
      </c>
      <c r="Z614" s="17">
        <f t="shared" si="637"/>
        <v>2.672097382864337E-3</v>
      </c>
      <c r="AA614" s="17">
        <f t="shared" si="638"/>
        <v>3.981152810696529E-3</v>
      </c>
      <c r="AB614" s="17">
        <f t="shared" si="639"/>
        <v>2.9657560019625902E-3</v>
      </c>
      <c r="AC614" s="17">
        <f t="shared" si="640"/>
        <v>6.6853373679401284E-5</v>
      </c>
      <c r="AD614" s="17">
        <f t="shared" si="641"/>
        <v>2.8423038741850978E-2</v>
      </c>
      <c r="AE614" s="17">
        <f t="shared" si="642"/>
        <v>1.3854361734294052E-2</v>
      </c>
      <c r="AF614" s="17">
        <f t="shared" si="643"/>
        <v>3.376545006464208E-3</v>
      </c>
      <c r="AG614" s="17">
        <f t="shared" si="644"/>
        <v>5.4861452777272581E-4</v>
      </c>
      <c r="AH614" s="17">
        <f t="shared" si="645"/>
        <v>3.256179262507322E-4</v>
      </c>
      <c r="AI614" s="17">
        <f t="shared" si="646"/>
        <v>4.8513752927547876E-4</v>
      </c>
      <c r="AJ614" s="17">
        <f t="shared" si="647"/>
        <v>3.6140274127642076E-4</v>
      </c>
      <c r="AK614" s="17">
        <f t="shared" si="648"/>
        <v>1.794844190500948E-4</v>
      </c>
      <c r="AL614" s="17">
        <f t="shared" si="649"/>
        <v>1.9420298519682626E-6</v>
      </c>
      <c r="AM614" s="17">
        <f t="shared" si="650"/>
        <v>8.4694862770576858E-3</v>
      </c>
      <c r="AN614" s="17">
        <f t="shared" si="651"/>
        <v>4.1283174417667901E-3</v>
      </c>
      <c r="AO614" s="17">
        <f t="shared" si="652"/>
        <v>1.0061415971687874E-3</v>
      </c>
      <c r="AP614" s="17">
        <f t="shared" si="653"/>
        <v>1.6347594838703704E-4</v>
      </c>
      <c r="AQ614" s="17">
        <f t="shared" si="654"/>
        <v>1.9920942869454268E-5</v>
      </c>
      <c r="AR614" s="17">
        <f t="shared" si="655"/>
        <v>3.1743464014675205E-5</v>
      </c>
      <c r="AS614" s="17">
        <f t="shared" si="656"/>
        <v>4.7294526686673683E-5</v>
      </c>
      <c r="AT614" s="17">
        <f t="shared" si="657"/>
        <v>3.5232012698463155E-5</v>
      </c>
      <c r="AU614" s="17">
        <f t="shared" si="658"/>
        <v>1.749736957947584E-5</v>
      </c>
      <c r="AV614" s="17">
        <f t="shared" si="659"/>
        <v>6.5173244178749725E-6</v>
      </c>
      <c r="AW614" s="17">
        <f t="shared" si="660"/>
        <v>3.9176531439516357E-8</v>
      </c>
      <c r="AX614" s="17">
        <f t="shared" si="661"/>
        <v>2.103111917083884E-3</v>
      </c>
      <c r="AY614" s="17">
        <f t="shared" si="662"/>
        <v>1.0251287179960152E-3</v>
      </c>
      <c r="AZ614" s="17">
        <f t="shared" si="663"/>
        <v>2.4984140880084186E-4</v>
      </c>
      <c r="BA614" s="17">
        <f t="shared" si="664"/>
        <v>4.0593750785178326E-5</v>
      </c>
      <c r="BB614" s="17">
        <f t="shared" si="665"/>
        <v>4.9466958181141566E-6</v>
      </c>
      <c r="BC614" s="17">
        <f t="shared" si="666"/>
        <v>4.8223776406259192E-7</v>
      </c>
      <c r="BD614" s="17">
        <f t="shared" si="667"/>
        <v>2.5788084398314907E-6</v>
      </c>
      <c r="BE614" s="17">
        <f t="shared" si="668"/>
        <v>3.8421617918272956E-6</v>
      </c>
      <c r="BF614" s="17">
        <f t="shared" si="669"/>
        <v>2.8622147745766955E-6</v>
      </c>
      <c r="BG614" s="17">
        <f t="shared" si="670"/>
        <v>1.421469450389621E-6</v>
      </c>
      <c r="BH614" s="17">
        <f t="shared" si="671"/>
        <v>5.2946115793052339E-7</v>
      </c>
      <c r="BI614" s="17">
        <f t="shared" si="672"/>
        <v>1.5776863452410768E-7</v>
      </c>
      <c r="BJ614" s="18">
        <f t="shared" si="673"/>
        <v>0.62078936509649907</v>
      </c>
      <c r="BK614" s="18">
        <f t="shared" si="674"/>
        <v>0.25979563480030982</v>
      </c>
      <c r="BL614" s="18">
        <f t="shared" si="675"/>
        <v>0.11687627618960916</v>
      </c>
      <c r="BM614" s="18">
        <f t="shared" si="676"/>
        <v>0.31629665799525797</v>
      </c>
      <c r="BN614" s="18">
        <f t="shared" si="677"/>
        <v>0.68281162593256017</v>
      </c>
    </row>
    <row r="615" spans="1:66" x14ac:dyDescent="0.25">
      <c r="A615" t="s">
        <v>40</v>
      </c>
      <c r="B615" t="s">
        <v>232</v>
      </c>
      <c r="C615" t="s">
        <v>316</v>
      </c>
      <c r="D615" t="s">
        <v>497</v>
      </c>
      <c r="E615" s="14">
        <f>VLOOKUP(A615,home!$A$2:$E$405,3,FALSE)</f>
        <v>1.5125</v>
      </c>
      <c r="F615" s="14">
        <f>VLOOKUP(B615,home!$B$2:$E$405,3,FALSE)</f>
        <v>1.02</v>
      </c>
      <c r="G615" s="14">
        <f>VLOOKUP(C615,away!$B$2:$E$405,4,FALSE)</f>
        <v>1.56</v>
      </c>
      <c r="H615" s="14">
        <f>VLOOKUP(A615,away!$A$2:$E$405,3,FALSE)</f>
        <v>1.1875</v>
      </c>
      <c r="I615" s="14">
        <f>VLOOKUP(C615,away!$B$2:$E$405,3,FALSE)</f>
        <v>0.84</v>
      </c>
      <c r="J615" s="14">
        <f>VLOOKUP(B615,home!$B$2:$E$405,4,FALSE)</f>
        <v>1</v>
      </c>
      <c r="K615" s="16">
        <f t="shared" si="678"/>
        <v>2.4066900000000002</v>
      </c>
      <c r="L615" s="16">
        <f t="shared" si="679"/>
        <v>0.99749999999999994</v>
      </c>
      <c r="M615" s="17">
        <f t="shared" si="624"/>
        <v>3.3233728502696298E-2</v>
      </c>
      <c r="N615" s="17">
        <f t="shared" si="625"/>
        <v>7.9983282050154161E-2</v>
      </c>
      <c r="O615" s="17">
        <f t="shared" si="626"/>
        <v>3.3150644181439558E-2</v>
      </c>
      <c r="P615" s="17">
        <f t="shared" si="627"/>
        <v>7.9783323845028786E-2</v>
      </c>
      <c r="Q615" s="17">
        <f t="shared" si="628"/>
        <v>9.6247482538642792E-2</v>
      </c>
      <c r="R615" s="17">
        <f t="shared" si="629"/>
        <v>1.6533883785492975E-2</v>
      </c>
      <c r="S615" s="17">
        <f t="shared" si="630"/>
        <v>4.7883423336357707E-2</v>
      </c>
      <c r="T615" s="17">
        <f t="shared" si="631"/>
        <v>9.6006863832296174E-2</v>
      </c>
      <c r="U615" s="17">
        <f t="shared" si="632"/>
        <v>3.9791932767708094E-2</v>
      </c>
      <c r="V615" s="17">
        <f t="shared" si="633"/>
        <v>1.2772494968789476E-2</v>
      </c>
      <c r="W615" s="17">
        <f t="shared" si="634"/>
        <v>7.721261791697541E-2</v>
      </c>
      <c r="X615" s="17">
        <f t="shared" si="635"/>
        <v>7.7019586372182966E-2</v>
      </c>
      <c r="Y615" s="17">
        <f t="shared" si="636"/>
        <v>3.8413518703126245E-2</v>
      </c>
      <c r="Z615" s="17">
        <f t="shared" si="637"/>
        <v>5.4975163586764141E-3</v>
      </c>
      <c r="AA615" s="17">
        <f t="shared" si="638"/>
        <v>1.3230817645262941E-2</v>
      </c>
      <c r="AB615" s="17">
        <f t="shared" si="639"/>
        <v>1.5921238259338936E-2</v>
      </c>
      <c r="AC615" s="17">
        <f t="shared" si="640"/>
        <v>1.9164117079153037E-3</v>
      </c>
      <c r="AD615" s="17">
        <f t="shared" si="641"/>
        <v>4.6456708853651399E-2</v>
      </c>
      <c r="AE615" s="17">
        <f t="shared" si="642"/>
        <v>4.6340567081517271E-2</v>
      </c>
      <c r="AF615" s="17">
        <f t="shared" si="643"/>
        <v>2.3112357831906735E-2</v>
      </c>
      <c r="AG615" s="17">
        <f t="shared" si="644"/>
        <v>7.6848589791089885E-3</v>
      </c>
      <c r="AH615" s="17">
        <f t="shared" si="645"/>
        <v>1.3709431419449305E-3</v>
      </c>
      <c r="AI615" s="17">
        <f t="shared" si="646"/>
        <v>3.2994351502874451E-3</v>
      </c>
      <c r="AJ615" s="17">
        <f t="shared" si="647"/>
        <v>3.970358790922647E-3</v>
      </c>
      <c r="AK615" s="17">
        <f t="shared" si="648"/>
        <v>3.1851409328418749E-3</v>
      </c>
      <c r="AL615" s="17">
        <f t="shared" si="649"/>
        <v>1.8402713484357518E-4</v>
      </c>
      <c r="AM615" s="17">
        <f t="shared" si="650"/>
        <v>2.2361379326198867E-2</v>
      </c>
      <c r="AN615" s="17">
        <f t="shared" si="651"/>
        <v>2.2305475877883372E-2</v>
      </c>
      <c r="AO615" s="17">
        <f t="shared" si="652"/>
        <v>1.1124856094094328E-2</v>
      </c>
      <c r="AP615" s="17">
        <f t="shared" si="653"/>
        <v>3.6990146512863643E-3</v>
      </c>
      <c r="AQ615" s="17">
        <f t="shared" si="654"/>
        <v>9.224417786645369E-4</v>
      </c>
      <c r="AR615" s="17">
        <f t="shared" si="655"/>
        <v>2.7350315681801373E-4</v>
      </c>
      <c r="AS615" s="17">
        <f t="shared" si="656"/>
        <v>6.5823731248234555E-4</v>
      </c>
      <c r="AT615" s="17">
        <f t="shared" si="657"/>
        <v>7.9208657878906833E-4</v>
      </c>
      <c r="AU615" s="17">
        <f t="shared" si="658"/>
        <v>6.3543561610195434E-4</v>
      </c>
      <c r="AV615" s="17">
        <f t="shared" si="659"/>
        <v>3.8232413572910322E-4</v>
      </c>
      <c r="AW615" s="17">
        <f t="shared" si="660"/>
        <v>1.2271917347049782E-5</v>
      </c>
      <c r="AX615" s="17">
        <f t="shared" si="661"/>
        <v>8.9694846684282622E-3</v>
      </c>
      <c r="AY615" s="17">
        <f t="shared" si="662"/>
        <v>8.9470609567571923E-3</v>
      </c>
      <c r="AZ615" s="17">
        <f t="shared" si="663"/>
        <v>4.462346652182648E-3</v>
      </c>
      <c r="BA615" s="17">
        <f t="shared" si="664"/>
        <v>1.4837302618507305E-3</v>
      </c>
      <c r="BB615" s="17">
        <f t="shared" si="665"/>
        <v>3.7000523404902584E-4</v>
      </c>
      <c r="BC615" s="17">
        <f t="shared" si="666"/>
        <v>7.3816044192780687E-5</v>
      </c>
      <c r="BD615" s="17">
        <f t="shared" si="667"/>
        <v>4.5469899820994762E-5</v>
      </c>
      <c r="BE615" s="17">
        <f t="shared" si="668"/>
        <v>1.094319532001899E-4</v>
      </c>
      <c r="BF615" s="17">
        <f t="shared" si="669"/>
        <v>1.3168439372368253E-4</v>
      </c>
      <c r="BG615" s="17">
        <f t="shared" si="670"/>
        <v>1.0564117117694984E-4</v>
      </c>
      <c r="BH615" s="17">
        <f t="shared" si="671"/>
        <v>6.3561387564963382E-5</v>
      </c>
      <c r="BI615" s="17">
        <f t="shared" si="672"/>
        <v>3.0594511167744355E-5</v>
      </c>
      <c r="BJ615" s="18">
        <f t="shared" si="673"/>
        <v>0.67319745570515033</v>
      </c>
      <c r="BK615" s="18">
        <f t="shared" si="674"/>
        <v>0.18472047045238835</v>
      </c>
      <c r="BL615" s="18">
        <f t="shared" si="675"/>
        <v>0.13368236477181442</v>
      </c>
      <c r="BM615" s="18">
        <f t="shared" si="676"/>
        <v>0.64923067334516482</v>
      </c>
      <c r="BN615" s="18">
        <f t="shared" si="677"/>
        <v>0.33893234490345459</v>
      </c>
    </row>
    <row r="616" spans="1:66" x14ac:dyDescent="0.25">
      <c r="A616" t="s">
        <v>40</v>
      </c>
      <c r="B616" t="s">
        <v>321</v>
      </c>
      <c r="C616" t="s">
        <v>334</v>
      </c>
      <c r="D616" t="s">
        <v>497</v>
      </c>
      <c r="E616" s="14">
        <f>VLOOKUP(A616,home!$A$2:$E$405,3,FALSE)</f>
        <v>1.5125</v>
      </c>
      <c r="F616" s="14">
        <f>VLOOKUP(B616,home!$B$2:$E$405,3,FALSE)</f>
        <v>1.62</v>
      </c>
      <c r="G616" s="14">
        <f>VLOOKUP(C616,away!$B$2:$E$405,4,FALSE)</f>
        <v>1.08</v>
      </c>
      <c r="H616" s="14">
        <f>VLOOKUP(A616,away!$A$2:$E$405,3,FALSE)</f>
        <v>1.1875</v>
      </c>
      <c r="I616" s="14">
        <f>VLOOKUP(C616,away!$B$2:$E$405,3,FALSE)</f>
        <v>0.66</v>
      </c>
      <c r="J616" s="14">
        <f>VLOOKUP(B616,home!$B$2:$E$405,4,FALSE)</f>
        <v>0.46</v>
      </c>
      <c r="K616" s="16">
        <f t="shared" si="678"/>
        <v>2.6462700000000003</v>
      </c>
      <c r="L616" s="16">
        <f t="shared" si="679"/>
        <v>0.36052500000000004</v>
      </c>
      <c r="M616" s="17">
        <f t="shared" si="624"/>
        <v>4.9449912024246659E-2</v>
      </c>
      <c r="N616" s="17">
        <f t="shared" si="625"/>
        <v>0.1308578186924032</v>
      </c>
      <c r="O616" s="17">
        <f t="shared" si="626"/>
        <v>1.7827929532541528E-2</v>
      </c>
      <c r="P616" s="17">
        <f t="shared" si="627"/>
        <v>4.7177515084078671E-2</v>
      </c>
      <c r="Q616" s="17">
        <f t="shared" si="628"/>
        <v>0.17314255993557298</v>
      </c>
      <c r="R616" s="17">
        <f t="shared" si="629"/>
        <v>3.2137071473597673E-3</v>
      </c>
      <c r="S616" s="17">
        <f t="shared" si="630"/>
        <v>1.1252385688861994E-2</v>
      </c>
      <c r="T616" s="17">
        <f t="shared" si="631"/>
        <v>6.2422221420772452E-2</v>
      </c>
      <c r="U616" s="17">
        <f t="shared" si="632"/>
        <v>8.5043368128437311E-3</v>
      </c>
      <c r="V616" s="17">
        <f t="shared" si="633"/>
        <v>1.192811010030744E-3</v>
      </c>
      <c r="W616" s="17">
        <f t="shared" si="634"/>
        <v>0.15272732069356959</v>
      </c>
      <c r="X616" s="17">
        <f t="shared" si="635"/>
        <v>5.506201729304918E-2</v>
      </c>
      <c r="Y616" s="17">
        <f t="shared" si="636"/>
        <v>9.9256168922882779E-3</v>
      </c>
      <c r="Z616" s="17">
        <f t="shared" si="637"/>
        <v>3.8620725643396012E-4</v>
      </c>
      <c r="AA616" s="17">
        <f t="shared" si="638"/>
        <v>1.0220086764834956E-3</v>
      </c>
      <c r="AB616" s="17">
        <f t="shared" si="639"/>
        <v>1.3522554501589905E-3</v>
      </c>
      <c r="AC616" s="17">
        <f t="shared" si="640"/>
        <v>7.1124822465037867E-5</v>
      </c>
      <c r="AD616" s="17">
        <f t="shared" si="641"/>
        <v>0.10103943173294314</v>
      </c>
      <c r="AE616" s="17">
        <f t="shared" si="642"/>
        <v>3.6427241125519323E-2</v>
      </c>
      <c r="AF616" s="17">
        <f t="shared" si="643"/>
        <v>6.5664655533889272E-3</v>
      </c>
      <c r="AG616" s="17">
        <f t="shared" si="644"/>
        <v>7.8912499787851451E-4</v>
      </c>
      <c r="AH616" s="17">
        <f t="shared" si="645"/>
        <v>3.4809342781463368E-5</v>
      </c>
      <c r="AI616" s="17">
        <f t="shared" si="646"/>
        <v>9.211491952230306E-5</v>
      </c>
      <c r="AJ616" s="17">
        <f t="shared" si="647"/>
        <v>1.218804740421425E-4</v>
      </c>
      <c r="AK616" s="17">
        <f t="shared" si="648"/>
        <v>1.075095473478335E-4</v>
      </c>
      <c r="AL616" s="17">
        <f t="shared" si="649"/>
        <v>2.7142554939644396E-6</v>
      </c>
      <c r="AM616" s="17">
        <f t="shared" si="650"/>
        <v>5.34755234023871E-2</v>
      </c>
      <c r="AN616" s="17">
        <f t="shared" si="651"/>
        <v>1.927926307464561E-2</v>
      </c>
      <c r="AO616" s="17">
        <f t="shared" si="652"/>
        <v>3.4753281599933044E-3</v>
      </c>
      <c r="AP616" s="17">
        <f t="shared" si="653"/>
        <v>4.1764756162719543E-4</v>
      </c>
      <c r="AQ616" s="17">
        <f t="shared" si="654"/>
        <v>3.764309678891116E-5</v>
      </c>
      <c r="AR616" s="17">
        <f t="shared" si="655"/>
        <v>2.5099276612574169E-6</v>
      </c>
      <c r="AS616" s="17">
        <f t="shared" si="656"/>
        <v>6.6419462721556635E-6</v>
      </c>
      <c r="AT616" s="17">
        <f t="shared" si="657"/>
        <v>8.7881915808086864E-6</v>
      </c>
      <c r="AU616" s="17">
        <f t="shared" si="658"/>
        <v>7.7519759115155356E-6</v>
      </c>
      <c r="AV616" s="17">
        <f t="shared" si="659"/>
        <v>5.128455323841556E-6</v>
      </c>
      <c r="AW616" s="17">
        <f t="shared" si="660"/>
        <v>7.1931275881387124E-8</v>
      </c>
      <c r="AX616" s="17">
        <f t="shared" si="661"/>
        <v>2.3585112219005826E-2</v>
      </c>
      <c r="AY616" s="17">
        <f t="shared" si="662"/>
        <v>8.5030225827570759E-3</v>
      </c>
      <c r="AZ616" s="17">
        <f t="shared" si="663"/>
        <v>1.5327761083242474E-3</v>
      </c>
      <c r="BA616" s="17">
        <f t="shared" si="664"/>
        <v>1.8420136881786646E-4</v>
      </c>
      <c r="BB616" s="17">
        <f t="shared" si="665"/>
        <v>1.6602299623265327E-5</v>
      </c>
      <c r="BC616" s="17">
        <f t="shared" si="666"/>
        <v>1.1971088143355465E-6</v>
      </c>
      <c r="BD616" s="17">
        <f t="shared" si="667"/>
        <v>1.5081527834580495E-7</v>
      </c>
      <c r="BE616" s="17">
        <f t="shared" si="668"/>
        <v>3.9909794662815326E-7</v>
      </c>
      <c r="BF616" s="17">
        <f t="shared" si="669"/>
        <v>5.2806046161184177E-7</v>
      </c>
      <c r="BG616" s="17">
        <f t="shared" si="670"/>
        <v>4.6579685258318956E-7</v>
      </c>
      <c r="BH616" s="17">
        <f t="shared" si="671"/>
        <v>3.0815605927132935E-7</v>
      </c>
      <c r="BI616" s="17">
        <f t="shared" si="672"/>
        <v>1.630928269935882E-7</v>
      </c>
      <c r="BJ616" s="18">
        <f t="shared" si="673"/>
        <v>0.83946813532017039</v>
      </c>
      <c r="BK616" s="18">
        <f t="shared" si="674"/>
        <v>0.11764948546793415</v>
      </c>
      <c r="BL616" s="18">
        <f t="shared" si="675"/>
        <v>3.2309387419256277E-2</v>
      </c>
      <c r="BM616" s="18">
        <f t="shared" si="676"/>
        <v>0.55964082239611057</v>
      </c>
      <c r="BN616" s="18">
        <f t="shared" si="677"/>
        <v>0.4216694424162028</v>
      </c>
    </row>
    <row r="617" spans="1:66" x14ac:dyDescent="0.25">
      <c r="A617" t="s">
        <v>40</v>
      </c>
      <c r="B617" t="s">
        <v>233</v>
      </c>
      <c r="C617" t="s">
        <v>234</v>
      </c>
      <c r="D617" t="s">
        <v>497</v>
      </c>
      <c r="E617" s="14">
        <f>VLOOKUP(A617,home!$A$2:$E$405,3,FALSE)</f>
        <v>1.5125</v>
      </c>
      <c r="F617" s="14">
        <f>VLOOKUP(B617,home!$B$2:$E$405,3,FALSE)</f>
        <v>1.26</v>
      </c>
      <c r="G617" s="14">
        <f>VLOOKUP(C617,away!$B$2:$E$405,4,FALSE)</f>
        <v>1.32</v>
      </c>
      <c r="H617" s="14">
        <f>VLOOKUP(A617,away!$A$2:$E$405,3,FALSE)</f>
        <v>1.1875</v>
      </c>
      <c r="I617" s="14">
        <f>VLOOKUP(C617,away!$B$2:$E$405,3,FALSE)</f>
        <v>0.6</v>
      </c>
      <c r="J617" s="14">
        <f>VLOOKUP(B617,home!$B$2:$E$405,4,FALSE)</f>
        <v>1</v>
      </c>
      <c r="K617" s="16">
        <f t="shared" si="678"/>
        <v>2.51559</v>
      </c>
      <c r="L617" s="16">
        <f t="shared" si="679"/>
        <v>0.71250000000000002</v>
      </c>
      <c r="M617" s="17">
        <f t="shared" si="624"/>
        <v>3.9633125811900767E-2</v>
      </c>
      <c r="N617" s="17">
        <f t="shared" si="625"/>
        <v>9.970069496115945E-2</v>
      </c>
      <c r="O617" s="17">
        <f t="shared" si="626"/>
        <v>2.8238602140979292E-2</v>
      </c>
      <c r="P617" s="17">
        <f t="shared" si="627"/>
        <v>7.1036745159826095E-2</v>
      </c>
      <c r="Q617" s="17">
        <f t="shared" si="628"/>
        <v>0.12540303561867155</v>
      </c>
      <c r="R617" s="17">
        <f t="shared" si="629"/>
        <v>1.0060002012723874E-2</v>
      </c>
      <c r="S617" s="17">
        <f t="shared" si="630"/>
        <v>3.1830817400395617E-2</v>
      </c>
      <c r="T617" s="17">
        <f t="shared" si="631"/>
        <v>8.9349662878303482E-2</v>
      </c>
      <c r="U617" s="17">
        <f t="shared" si="632"/>
        <v>2.5306840463188048E-2</v>
      </c>
      <c r="V617" s="17">
        <f t="shared" si="633"/>
        <v>6.3391351372540121E-3</v>
      </c>
      <c r="W617" s="17">
        <f t="shared" si="634"/>
        <v>0.10515420745732466</v>
      </c>
      <c r="X617" s="17">
        <f t="shared" si="635"/>
        <v>7.4922372813343824E-2</v>
      </c>
      <c r="Y617" s="17">
        <f t="shared" si="636"/>
        <v>2.6691095314753735E-2</v>
      </c>
      <c r="Z617" s="17">
        <f t="shared" si="637"/>
        <v>2.3892504780219201E-3</v>
      </c>
      <c r="AA617" s="17">
        <f t="shared" si="638"/>
        <v>6.0103746100071617E-3</v>
      </c>
      <c r="AB617" s="17">
        <f t="shared" si="639"/>
        <v>7.5598191325939581E-3</v>
      </c>
      <c r="AC617" s="17">
        <f t="shared" si="640"/>
        <v>7.1012492399665232E-4</v>
      </c>
      <c r="AD617" s="17">
        <f t="shared" si="641"/>
        <v>6.6131218184392868E-2</v>
      </c>
      <c r="AE617" s="17">
        <f t="shared" si="642"/>
        <v>4.7118492956379911E-2</v>
      </c>
      <c r="AF617" s="17">
        <f t="shared" si="643"/>
        <v>1.6785963115710345E-2</v>
      </c>
      <c r="AG617" s="17">
        <f t="shared" si="644"/>
        <v>3.9866662399812066E-3</v>
      </c>
      <c r="AH617" s="17">
        <f t="shared" si="645"/>
        <v>4.2558524139765444E-4</v>
      </c>
      <c r="AI617" s="17">
        <f t="shared" si="646"/>
        <v>1.0705979774075255E-3</v>
      </c>
      <c r="AJ617" s="17">
        <f t="shared" si="647"/>
        <v>1.3465927829932986E-3</v>
      </c>
      <c r="AK617" s="17">
        <f t="shared" si="648"/>
        <v>1.1291584463233707E-3</v>
      </c>
      <c r="AL617" s="17">
        <f t="shared" si="649"/>
        <v>5.0911919990367065E-5</v>
      </c>
      <c r="AM617" s="17">
        <f t="shared" si="650"/>
        <v>3.3271806230495367E-2</v>
      </c>
      <c r="AN617" s="17">
        <f t="shared" si="651"/>
        <v>2.3706161939227945E-2</v>
      </c>
      <c r="AO617" s="17">
        <f t="shared" si="652"/>
        <v>8.4453201908499566E-3</v>
      </c>
      <c r="AP617" s="17">
        <f t="shared" si="653"/>
        <v>2.0057635453268646E-3</v>
      </c>
      <c r="AQ617" s="17">
        <f t="shared" si="654"/>
        <v>3.5727663151134768E-4</v>
      </c>
      <c r="AR617" s="17">
        <f t="shared" si="655"/>
        <v>6.0645896899165776E-5</v>
      </c>
      <c r="AS617" s="17">
        <f t="shared" si="656"/>
        <v>1.5256021178057245E-4</v>
      </c>
      <c r="AT617" s="17">
        <f t="shared" si="657"/>
        <v>1.9188947157654514E-4</v>
      </c>
      <c r="AU617" s="17">
        <f t="shared" si="658"/>
        <v>1.609050786010804E-4</v>
      </c>
      <c r="AV617" s="17">
        <f t="shared" si="659"/>
        <v>1.0119280166952299E-4</v>
      </c>
      <c r="AW617" s="17">
        <f t="shared" si="660"/>
        <v>2.5347883535028981E-6</v>
      </c>
      <c r="AX617" s="17">
        <f t="shared" si="661"/>
        <v>1.3949703839228647E-2</v>
      </c>
      <c r="AY617" s="17">
        <f t="shared" si="662"/>
        <v>9.9391639854504114E-3</v>
      </c>
      <c r="AZ617" s="17">
        <f t="shared" si="663"/>
        <v>3.5408271698167087E-3</v>
      </c>
      <c r="BA617" s="17">
        <f t="shared" si="664"/>
        <v>8.4094645283146836E-4</v>
      </c>
      <c r="BB617" s="17">
        <f t="shared" si="665"/>
        <v>1.4979358691060527E-4</v>
      </c>
      <c r="BC617" s="17">
        <f t="shared" si="666"/>
        <v>2.1345586134761261E-5</v>
      </c>
      <c r="BD617" s="17">
        <f t="shared" si="667"/>
        <v>7.2017002567759322E-6</v>
      </c>
      <c r="BE617" s="17">
        <f t="shared" si="668"/>
        <v>1.8116525148942968E-5</v>
      </c>
      <c r="BF617" s="17">
        <f t="shared" si="669"/>
        <v>2.2786874749714722E-5</v>
      </c>
      <c r="BG617" s="17">
        <f t="shared" si="670"/>
        <v>1.9107478083878287E-5</v>
      </c>
      <c r="BH617" s="17">
        <f t="shared" si="671"/>
        <v>1.201664519825585E-5</v>
      </c>
      <c r="BI617" s="17">
        <f t="shared" si="672"/>
        <v>6.0457904988560859E-6</v>
      </c>
      <c r="BJ617" s="18">
        <f t="shared" si="673"/>
        <v>0.75147151869780526</v>
      </c>
      <c r="BK617" s="18">
        <f t="shared" si="674"/>
        <v>0.15954002433881395</v>
      </c>
      <c r="BL617" s="18">
        <f t="shared" si="675"/>
        <v>8.1900041282077521E-2</v>
      </c>
      <c r="BM617" s="18">
        <f t="shared" si="676"/>
        <v>0.61129199989436067</v>
      </c>
      <c r="BN617" s="18">
        <f t="shared" si="677"/>
        <v>0.37407220570526106</v>
      </c>
    </row>
    <row r="618" spans="1:66" x14ac:dyDescent="0.25">
      <c r="A618" t="s">
        <v>40</v>
      </c>
      <c r="B618" t="s">
        <v>317</v>
      </c>
      <c r="C618" t="s">
        <v>339</v>
      </c>
      <c r="D618" t="s">
        <v>497</v>
      </c>
      <c r="E618" s="14">
        <f>VLOOKUP(A618,home!$A$2:$E$405,3,FALSE)</f>
        <v>1.5125</v>
      </c>
      <c r="F618" s="14">
        <f>VLOOKUP(B618,home!$B$2:$E$405,3,FALSE)</f>
        <v>1.08</v>
      </c>
      <c r="G618" s="14">
        <f>VLOOKUP(C618,away!$B$2:$E$405,4,FALSE)</f>
        <v>0.78</v>
      </c>
      <c r="H618" s="14">
        <f>VLOOKUP(A618,away!$A$2:$E$405,3,FALSE)</f>
        <v>1.1875</v>
      </c>
      <c r="I618" s="14">
        <f>VLOOKUP(C618,away!$B$2:$E$405,3,FALSE)</f>
        <v>0.72</v>
      </c>
      <c r="J618" s="14">
        <f>VLOOKUP(B618,home!$B$2:$E$405,4,FALSE)</f>
        <v>0.92</v>
      </c>
      <c r="K618" s="16">
        <f t="shared" si="678"/>
        <v>1.27413</v>
      </c>
      <c r="L618" s="16">
        <f t="shared" si="679"/>
        <v>0.78659999999999997</v>
      </c>
      <c r="M618" s="17">
        <f t="shared" si="624"/>
        <v>0.1273609624486457</v>
      </c>
      <c r="N618" s="17">
        <f t="shared" si="625"/>
        <v>0.16227442308469295</v>
      </c>
      <c r="O618" s="17">
        <f t="shared" si="626"/>
        <v>0.10018213306210469</v>
      </c>
      <c r="P618" s="17">
        <f t="shared" si="627"/>
        <v>0.12764506119841945</v>
      </c>
      <c r="Q618" s="17">
        <f t="shared" si="628"/>
        <v>0.10337935534244992</v>
      </c>
      <c r="R618" s="17">
        <f t="shared" si="629"/>
        <v>3.940163293332577E-2</v>
      </c>
      <c r="S618" s="17">
        <f t="shared" si="630"/>
        <v>3.1982448418835546E-2</v>
      </c>
      <c r="T618" s="17">
        <f t="shared" si="631"/>
        <v>8.1318200912371102E-2</v>
      </c>
      <c r="U618" s="17">
        <f t="shared" si="632"/>
        <v>5.0202802569338366E-2</v>
      </c>
      <c r="V618" s="17">
        <f t="shared" si="633"/>
        <v>3.561532258140068E-3</v>
      </c>
      <c r="W618" s="17">
        <f t="shared" si="634"/>
        <v>4.3906246007491906E-2</v>
      </c>
      <c r="X618" s="17">
        <f t="shared" si="635"/>
        <v>3.453665310949313E-2</v>
      </c>
      <c r="Y618" s="17">
        <f t="shared" si="636"/>
        <v>1.3583265667963645E-2</v>
      </c>
      <c r="Z618" s="17">
        <f t="shared" si="637"/>
        <v>1.0331108155118018E-2</v>
      </c>
      <c r="AA618" s="17">
        <f t="shared" si="638"/>
        <v>1.316317483368052E-2</v>
      </c>
      <c r="AB618" s="17">
        <f t="shared" si="639"/>
        <v>8.385797975418682E-3</v>
      </c>
      <c r="AC618" s="17">
        <f t="shared" si="640"/>
        <v>2.2309230116024668E-4</v>
      </c>
      <c r="AD618" s="17">
        <f t="shared" si="641"/>
        <v>1.398556630638142E-2</v>
      </c>
      <c r="AE618" s="17">
        <f t="shared" si="642"/>
        <v>1.1001046456599623E-2</v>
      </c>
      <c r="AF618" s="17">
        <f t="shared" si="643"/>
        <v>4.3267115713806316E-3</v>
      </c>
      <c r="AG618" s="17">
        <f t="shared" si="644"/>
        <v>1.1344637740160015E-3</v>
      </c>
      <c r="AH618" s="17">
        <f t="shared" si="645"/>
        <v>2.0316124187039577E-3</v>
      </c>
      <c r="AI618" s="17">
        <f t="shared" si="646"/>
        <v>2.588538331043274E-3</v>
      </c>
      <c r="AJ618" s="17">
        <f t="shared" si="647"/>
        <v>1.6490671718660834E-3</v>
      </c>
      <c r="AK618" s="17">
        <f t="shared" si="648"/>
        <v>7.0037531856324419E-4</v>
      </c>
      <c r="AL618" s="17">
        <f t="shared" si="649"/>
        <v>8.9435977514627284E-6</v>
      </c>
      <c r="AM618" s="17">
        <f t="shared" si="650"/>
        <v>3.5638859195899503E-3</v>
      </c>
      <c r="AN618" s="17">
        <f t="shared" si="651"/>
        <v>2.8033526643494546E-3</v>
      </c>
      <c r="AO618" s="17">
        <f t="shared" si="652"/>
        <v>1.1025586028886403E-3</v>
      </c>
      <c r="AP618" s="17">
        <f t="shared" si="653"/>
        <v>2.8909086567740155E-4</v>
      </c>
      <c r="AQ618" s="17">
        <f t="shared" si="654"/>
        <v>5.6849718735460996E-5</v>
      </c>
      <c r="AR618" s="17">
        <f t="shared" si="655"/>
        <v>3.1961326571050677E-4</v>
      </c>
      <c r="AS618" s="17">
        <f t="shared" si="656"/>
        <v>4.07228850239728E-4</v>
      </c>
      <c r="AT618" s="17">
        <f t="shared" si="657"/>
        <v>2.5943124747797232E-4</v>
      </c>
      <c r="AU618" s="17">
        <f t="shared" si="658"/>
        <v>1.1018304511636962E-4</v>
      </c>
      <c r="AV618" s="17">
        <f t="shared" si="659"/>
        <v>3.5096880818530022E-5</v>
      </c>
      <c r="AW618" s="17">
        <f t="shared" si="660"/>
        <v>2.4898744053710596E-7</v>
      </c>
      <c r="AX618" s="17">
        <f t="shared" si="661"/>
        <v>7.5680899445452468E-4</v>
      </c>
      <c r="AY618" s="17">
        <f t="shared" si="662"/>
        <v>5.9530595503792913E-4</v>
      </c>
      <c r="AZ618" s="17">
        <f t="shared" si="663"/>
        <v>2.3413383211641747E-4</v>
      </c>
      <c r="BA618" s="17">
        <f t="shared" si="664"/>
        <v>6.1389890780924668E-5</v>
      </c>
      <c r="BB618" s="17">
        <f t="shared" si="665"/>
        <v>1.2072322022068833E-5</v>
      </c>
      <c r="BC618" s="17">
        <f t="shared" si="666"/>
        <v>1.8992177005118696E-6</v>
      </c>
      <c r="BD618" s="17">
        <f t="shared" si="667"/>
        <v>4.1901299134647409E-5</v>
      </c>
      <c r="BE618" s="17">
        <f t="shared" si="668"/>
        <v>5.3387702266428307E-5</v>
      </c>
      <c r="BF618" s="17">
        <f t="shared" si="669"/>
        <v>3.4011436544362152E-5</v>
      </c>
      <c r="BG618" s="17">
        <f t="shared" si="670"/>
        <v>1.4444997214756049E-5</v>
      </c>
      <c r="BH618" s="17">
        <f t="shared" si="671"/>
        <v>4.6012010753092829E-6</v>
      </c>
      <c r="BI618" s="17">
        <f t="shared" si="672"/>
        <v>1.1725056652167628E-6</v>
      </c>
      <c r="BJ618" s="18">
        <f t="shared" si="673"/>
        <v>0.47892328021619357</v>
      </c>
      <c r="BK618" s="18">
        <f t="shared" si="674"/>
        <v>0.29137734617799038</v>
      </c>
      <c r="BL618" s="18">
        <f t="shared" si="675"/>
        <v>0.2195862070453084</v>
      </c>
      <c r="BM618" s="18">
        <f t="shared" si="676"/>
        <v>0.33937931655737463</v>
      </c>
      <c r="BN618" s="18">
        <f t="shared" si="677"/>
        <v>0.66024356806963846</v>
      </c>
    </row>
    <row r="619" spans="1:66" x14ac:dyDescent="0.25">
      <c r="A619" t="s">
        <v>10</v>
      </c>
      <c r="B619" t="s">
        <v>240</v>
      </c>
      <c r="C619" t="s">
        <v>45</v>
      </c>
      <c r="D619" t="s">
        <v>498</v>
      </c>
      <c r="E619" s="14">
        <f>VLOOKUP(A619,home!$A$2:$E$405,3,FALSE)</f>
        <v>1.5</v>
      </c>
      <c r="F619" s="14">
        <f>VLOOKUP(B619,home!$B$2:$E$405,3,FALSE)</f>
        <v>1.06</v>
      </c>
      <c r="G619" s="14">
        <f>VLOOKUP(C619,away!$B$2:$E$405,4,FALSE)</f>
        <v>1.08</v>
      </c>
      <c r="H619" s="14">
        <f>VLOOKUP(A619,away!$A$2:$E$405,3,FALSE)</f>
        <v>1.42307692307692</v>
      </c>
      <c r="I619" s="14">
        <f>VLOOKUP(C619,away!$B$2:$E$405,3,FALSE)</f>
        <v>0.51</v>
      </c>
      <c r="J619" s="14">
        <f>VLOOKUP(B619,home!$B$2:$E$405,4,FALSE)</f>
        <v>1</v>
      </c>
      <c r="K619" s="16">
        <f t="shared" si="678"/>
        <v>1.7172000000000003</v>
      </c>
      <c r="L619" s="16">
        <f t="shared" si="679"/>
        <v>0.72576923076922917</v>
      </c>
      <c r="M619" s="17">
        <f t="shared" si="624"/>
        <v>8.6902434619425581E-2</v>
      </c>
      <c r="N619" s="17">
        <f t="shared" si="625"/>
        <v>0.14922886072847763</v>
      </c>
      <c r="O619" s="17">
        <f t="shared" si="626"/>
        <v>6.3071113125713729E-2</v>
      </c>
      <c r="P619" s="17">
        <f t="shared" si="627"/>
        <v>0.10830571545947563</v>
      </c>
      <c r="Q619" s="17">
        <f t="shared" si="628"/>
        <v>0.12812789982147096</v>
      </c>
      <c r="R619" s="17">
        <f t="shared" si="629"/>
        <v>2.2887536628504141E-2</v>
      </c>
      <c r="S619" s="17">
        <f t="shared" si="630"/>
        <v>3.3745107523624057E-2</v>
      </c>
      <c r="T619" s="17">
        <f t="shared" si="631"/>
        <v>9.2991287293505823E-2</v>
      </c>
      <c r="U619" s="17">
        <f t="shared" si="632"/>
        <v>3.9302477898467317E-2</v>
      </c>
      <c r="V619" s="17">
        <f t="shared" si="633"/>
        <v>4.672913467216374E-3</v>
      </c>
      <c r="W619" s="17">
        <f t="shared" si="634"/>
        <v>7.3340409857809985E-2</v>
      </c>
      <c r="X619" s="17">
        <f t="shared" si="635"/>
        <v>5.3228212846802743E-2</v>
      </c>
      <c r="Y619" s="17">
        <f t="shared" si="636"/>
        <v>1.9315699546522409E-2</v>
      </c>
      <c r="Z619" s="17">
        <f t="shared" si="637"/>
        <v>5.5370232843573366E-3</v>
      </c>
      <c r="AA619" s="17">
        <f t="shared" si="638"/>
        <v>9.5081763838984201E-3</v>
      </c>
      <c r="AB619" s="17">
        <f t="shared" si="639"/>
        <v>8.1637202432151869E-3</v>
      </c>
      <c r="AC619" s="17">
        <f t="shared" si="640"/>
        <v>3.6398810240722917E-4</v>
      </c>
      <c r="AD619" s="17">
        <f t="shared" si="641"/>
        <v>3.1485037951957832E-2</v>
      </c>
      <c r="AE619" s="17">
        <f t="shared" si="642"/>
        <v>2.2850871775132418E-2</v>
      </c>
      <c r="AF619" s="17">
        <f t="shared" si="643"/>
        <v>8.2922298153220719E-3</v>
      </c>
      <c r="AG619" s="17">
        <f t="shared" si="644"/>
        <v>2.0060817514759893E-3</v>
      </c>
      <c r="AH619" s="17">
        <f t="shared" si="645"/>
        <v>1.0046502824598337E-3</v>
      </c>
      <c r="AI619" s="17">
        <f t="shared" si="646"/>
        <v>1.7251854650400266E-3</v>
      </c>
      <c r="AJ619" s="17">
        <f t="shared" si="647"/>
        <v>1.4812442402833677E-3</v>
      </c>
      <c r="AK619" s="17">
        <f t="shared" si="648"/>
        <v>8.4786420313819966E-4</v>
      </c>
      <c r="AL619" s="17">
        <f t="shared" si="649"/>
        <v>1.8145402725524891E-5</v>
      </c>
      <c r="AM619" s="17">
        <f t="shared" si="650"/>
        <v>1.0813221434220395E-2</v>
      </c>
      <c r="AN619" s="17">
        <f t="shared" si="651"/>
        <v>7.8479034024514765E-3</v>
      </c>
      <c r="AO619" s="17">
        <f t="shared" si="652"/>
        <v>2.8478834077742118E-3</v>
      </c>
      <c r="AP619" s="17">
        <f t="shared" si="653"/>
        <v>6.8896871672691369E-4</v>
      </c>
      <c r="AQ619" s="17">
        <f t="shared" si="654"/>
        <v>1.2500807389073876E-4</v>
      </c>
      <c r="AR619" s="17">
        <f t="shared" si="655"/>
        <v>1.4582885253859248E-4</v>
      </c>
      <c r="AS619" s="17">
        <f t="shared" si="656"/>
        <v>2.5041730557927105E-4</v>
      </c>
      <c r="AT619" s="17">
        <f t="shared" si="657"/>
        <v>2.1500829857036221E-4</v>
      </c>
      <c r="AU619" s="17">
        <f t="shared" si="658"/>
        <v>1.2307075010167535E-4</v>
      </c>
      <c r="AV619" s="17">
        <f t="shared" si="659"/>
        <v>5.2834273018649236E-5</v>
      </c>
      <c r="AW619" s="17">
        <f t="shared" si="660"/>
        <v>6.2817918645546906E-7</v>
      </c>
      <c r="AX619" s="17">
        <f t="shared" si="661"/>
        <v>3.0947439744738793E-3</v>
      </c>
      <c r="AY619" s="17">
        <f t="shared" si="662"/>
        <v>2.2460699537816143E-3</v>
      </c>
      <c r="AZ619" s="17">
        <f t="shared" si="663"/>
        <v>8.1506423130497995E-4</v>
      </c>
      <c r="BA619" s="17">
        <f t="shared" si="664"/>
        <v>1.9718284672724283E-4</v>
      </c>
      <c r="BB619" s="17">
        <f t="shared" si="665"/>
        <v>3.5777310747529461E-5</v>
      </c>
      <c r="BC619" s="17">
        <f t="shared" si="666"/>
        <v>5.1932142600452266E-6</v>
      </c>
      <c r="BD619" s="17">
        <f t="shared" si="667"/>
        <v>1.7639682355148928E-5</v>
      </c>
      <c r="BE619" s="17">
        <f t="shared" si="668"/>
        <v>3.0290862540261745E-5</v>
      </c>
      <c r="BF619" s="17">
        <f t="shared" si="669"/>
        <v>2.6007734577068746E-5</v>
      </c>
      <c r="BG619" s="17">
        <f t="shared" si="670"/>
        <v>1.4886827271914153E-5</v>
      </c>
      <c r="BH619" s="17">
        <f t="shared" si="671"/>
        <v>6.3909149478327462E-6</v>
      </c>
      <c r="BI619" s="17">
        <f t="shared" si="672"/>
        <v>2.1948958296836779E-6</v>
      </c>
      <c r="BJ619" s="18">
        <f t="shared" si="673"/>
        <v>0.60958360795483679</v>
      </c>
      <c r="BK619" s="18">
        <f t="shared" si="674"/>
        <v>0.23625437452865602</v>
      </c>
      <c r="BL619" s="18">
        <f t="shared" si="675"/>
        <v>0.14887653886805061</v>
      </c>
      <c r="BM619" s="18">
        <f t="shared" si="676"/>
        <v>0.4394825424782382</v>
      </c>
      <c r="BN619" s="18">
        <f t="shared" si="677"/>
        <v>0.55852356038306772</v>
      </c>
    </row>
    <row r="620" spans="1:66" x14ac:dyDescent="0.25">
      <c r="A620" t="s">
        <v>13</v>
      </c>
      <c r="B620" t="s">
        <v>248</v>
      </c>
      <c r="C620" t="s">
        <v>56</v>
      </c>
      <c r="D620" t="s">
        <v>498</v>
      </c>
      <c r="E620" s="14">
        <f>VLOOKUP(A620,home!$A$2:$E$405,3,FALSE)</f>
        <v>1.6256983240223499</v>
      </c>
      <c r="F620" s="14">
        <f>VLOOKUP(B620,home!$B$2:$E$405,3,FALSE)</f>
        <v>2.3199999999999998</v>
      </c>
      <c r="G620" s="14">
        <f>VLOOKUP(C620,away!$B$2:$E$405,4,FALSE)</f>
        <v>1.0900000000000001</v>
      </c>
      <c r="H620" s="14">
        <f>VLOOKUP(A620,away!$A$2:$E$405,3,FALSE)</f>
        <v>1.4636871508379901</v>
      </c>
      <c r="I620" s="14">
        <f>VLOOKUP(C620,away!$B$2:$E$405,3,FALSE)</f>
        <v>0.34</v>
      </c>
      <c r="J620" s="14">
        <f>VLOOKUP(B620,home!$B$2:$E$405,4,FALSE)</f>
        <v>0.91</v>
      </c>
      <c r="K620" s="16">
        <f t="shared" si="678"/>
        <v>4.111065921787719</v>
      </c>
      <c r="L620" s="16">
        <f t="shared" si="679"/>
        <v>0.45286480446927413</v>
      </c>
      <c r="M620" s="17">
        <f t="shared" si="624"/>
        <v>1.0421016170433034E-2</v>
      </c>
      <c r="N620" s="17">
        <f t="shared" si="625"/>
        <v>4.2841484448666006E-2</v>
      </c>
      <c r="O620" s="17">
        <f t="shared" si="626"/>
        <v>4.7193114503942995E-3</v>
      </c>
      <c r="P620" s="17">
        <f t="shared" si="627"/>
        <v>1.9401400478018579E-2</v>
      </c>
      <c r="Q620" s="17">
        <f t="shared" si="628"/>
        <v>8.8062083377854691E-2</v>
      </c>
      <c r="R620" s="17">
        <f t="shared" si="629"/>
        <v>1.0686050286062101E-3</v>
      </c>
      <c r="S620" s="17">
        <f t="shared" si="630"/>
        <v>9.03017360189016E-3</v>
      </c>
      <c r="T620" s="17">
        <f t="shared" si="631"/>
        <v>3.9880218170069079E-2</v>
      </c>
      <c r="U620" s="17">
        <f t="shared" si="632"/>
        <v>4.393105716953981E-3</v>
      </c>
      <c r="V620" s="17">
        <f t="shared" si="633"/>
        <v>1.8679988333296252E-3</v>
      </c>
      <c r="W620" s="17">
        <f t="shared" si="634"/>
        <v>0.12067634332544237</v>
      </c>
      <c r="X620" s="17">
        <f t="shared" si="635"/>
        <v>5.4650068624143455E-2</v>
      </c>
      <c r="Y620" s="17">
        <f t="shared" si="636"/>
        <v>1.2374546320852565E-2</v>
      </c>
      <c r="Z620" s="17">
        <f t="shared" si="637"/>
        <v>1.6131120244487825E-4</v>
      </c>
      <c r="AA620" s="17">
        <f t="shared" si="638"/>
        <v>6.6316098717373868E-4</v>
      </c>
      <c r="AB620" s="17">
        <f t="shared" si="639"/>
        <v>1.3631492675145302E-3</v>
      </c>
      <c r="AC620" s="17">
        <f t="shared" si="640"/>
        <v>2.1736000156543235E-4</v>
      </c>
      <c r="AD620" s="17">
        <f t="shared" si="641"/>
        <v>0.12402710065279526</v>
      </c>
      <c r="AE620" s="17">
        <f t="shared" si="642"/>
        <v>5.6167508686019108E-2</v>
      </c>
      <c r="AF620" s="17">
        <f t="shared" si="643"/>
        <v>1.2718143919310145E-2</v>
      </c>
      <c r="AG620" s="17">
        <f t="shared" si="644"/>
        <v>1.9198665864101599E-3</v>
      </c>
      <c r="AH620" s="17">
        <f t="shared" si="645"/>
        <v>1.8263041538475809E-5</v>
      </c>
      <c r="AI620" s="17">
        <f t="shared" si="646"/>
        <v>7.5080567697021451E-5</v>
      </c>
      <c r="AJ620" s="17">
        <f t="shared" si="647"/>
        <v>1.5433058162385042E-4</v>
      </c>
      <c r="AK620" s="17">
        <f t="shared" si="648"/>
        <v>2.1148773160116312E-4</v>
      </c>
      <c r="AL620" s="17">
        <f t="shared" si="649"/>
        <v>1.6186860741042152E-5</v>
      </c>
      <c r="AM620" s="17">
        <f t="shared" si="650"/>
        <v>0.10197671737436838</v>
      </c>
      <c r="AN620" s="17">
        <f t="shared" si="651"/>
        <v>4.6181666174161765E-2</v>
      </c>
      <c r="AO620" s="17">
        <f t="shared" si="652"/>
        <v>1.0457025611013526E-2</v>
      </c>
      <c r="AP620" s="17">
        <f t="shared" si="653"/>
        <v>1.5785396195539449E-3</v>
      </c>
      <c r="AQ620" s="17">
        <f t="shared" si="654"/>
        <v>1.7871625903907482E-4</v>
      </c>
      <c r="AR620" s="17">
        <f t="shared" si="655"/>
        <v>1.6541377470672159E-6</v>
      </c>
      <c r="AS620" s="17">
        <f t="shared" si="656"/>
        <v>6.8002693219107441E-6</v>
      </c>
      <c r="AT620" s="17">
        <f t="shared" si="657"/>
        <v>1.3978177734142874E-5</v>
      </c>
      <c r="AU620" s="17">
        <f t="shared" si="658"/>
        <v>1.9155070043842212E-5</v>
      </c>
      <c r="AV620" s="17">
        <f t="shared" si="659"/>
        <v>1.9686938921674128E-5</v>
      </c>
      <c r="AW620" s="17">
        <f t="shared" si="660"/>
        <v>8.3711117616849432E-7</v>
      </c>
      <c r="AX620" s="17">
        <f t="shared" si="661"/>
        <v>6.9872167935590576E-2</v>
      </c>
      <c r="AY620" s="17">
        <f t="shared" si="662"/>
        <v>3.1642645669995507E-2</v>
      </c>
      <c r="AZ620" s="17">
        <f t="shared" si="663"/>
        <v>7.1649202721165177E-3</v>
      </c>
      <c r="BA620" s="17">
        <f t="shared" si="664"/>
        <v>1.0815800726899957E-3</v>
      </c>
      <c r="BB620" s="17">
        <f t="shared" si="665"/>
        <v>1.2245238703415448E-4</v>
      </c>
      <c r="BC620" s="17">
        <f t="shared" si="666"/>
        <v>1.1090875262203649E-5</v>
      </c>
      <c r="BD620" s="17">
        <f t="shared" si="667"/>
        <v>1.2485012789847341E-7</v>
      </c>
      <c r="BE620" s="17">
        <f t="shared" si="668"/>
        <v>5.1326710613425221E-7</v>
      </c>
      <c r="BF620" s="17">
        <f t="shared" si="669"/>
        <v>1.0550374544015624E-6</v>
      </c>
      <c r="BG620" s="17">
        <f t="shared" si="670"/>
        <v>1.4457761749999759E-6</v>
      </c>
      <c r="BH620" s="17">
        <f t="shared" si="671"/>
        <v>1.4859202908937497E-6</v>
      </c>
      <c r="BI620" s="17">
        <f t="shared" si="672"/>
        <v>1.2217432540772376E-6</v>
      </c>
      <c r="BJ620" s="18">
        <f t="shared" si="673"/>
        <v>0.82358488636238847</v>
      </c>
      <c r="BK620" s="18">
        <f t="shared" si="674"/>
        <v>7.2596781615973383E-2</v>
      </c>
      <c r="BL620" s="18">
        <f t="shared" si="675"/>
        <v>1.2733615561280316E-2</v>
      </c>
      <c r="BM620" s="18">
        <f t="shared" si="676"/>
        <v>0.71092088522929497</v>
      </c>
      <c r="BN620" s="18">
        <f t="shared" si="677"/>
        <v>0.16651390095397281</v>
      </c>
    </row>
    <row r="621" spans="1:66" x14ac:dyDescent="0.25">
      <c r="A621" t="s">
        <v>69</v>
      </c>
      <c r="B621" t="s">
        <v>74</v>
      </c>
      <c r="C621" t="s">
        <v>258</v>
      </c>
      <c r="D621" t="s">
        <v>498</v>
      </c>
      <c r="E621" s="14">
        <f>VLOOKUP(A621,home!$A$2:$E$405,3,FALSE)</f>
        <v>1.34666666666667</v>
      </c>
      <c r="F621" s="14">
        <f>VLOOKUP(B621,home!$B$2:$E$405,3,FALSE)</f>
        <v>1.08</v>
      </c>
      <c r="G621" s="14">
        <f>VLOOKUP(C621,away!$B$2:$E$405,4,FALSE)</f>
        <v>1.28</v>
      </c>
      <c r="H621" s="14">
        <f>VLOOKUP(A621,away!$A$2:$E$405,3,FALSE)</f>
        <v>1.3688888888888899</v>
      </c>
      <c r="I621" s="14">
        <f>VLOOKUP(C621,away!$B$2:$E$405,3,FALSE)</f>
        <v>0.41</v>
      </c>
      <c r="J621" s="14">
        <f>VLOOKUP(B621,home!$B$2:$E$405,4,FALSE)</f>
        <v>0.93</v>
      </c>
      <c r="K621" s="16">
        <f t="shared" si="678"/>
        <v>1.8616320000000048</v>
      </c>
      <c r="L621" s="16">
        <f t="shared" si="679"/>
        <v>0.52195733333333372</v>
      </c>
      <c r="M621" s="17">
        <f t="shared" si="624"/>
        <v>9.2218978103875346E-2</v>
      </c>
      <c r="N621" s="17">
        <f t="shared" si="625"/>
        <v>0.17167780064547408</v>
      </c>
      <c r="O621" s="17">
        <f t="shared" si="626"/>
        <v>4.8134371893823864E-2</v>
      </c>
      <c r="P621" s="17">
        <f t="shared" si="627"/>
        <v>8.9608487017443325E-2</v>
      </c>
      <c r="Q621" s="17">
        <f t="shared" si="628"/>
        <v>0.15980044368561808</v>
      </c>
      <c r="R621" s="17">
        <f t="shared" si="629"/>
        <v>1.2562044197687633E-2</v>
      </c>
      <c r="S621" s="17">
        <f t="shared" si="630"/>
        <v>2.1767973118588149E-2</v>
      </c>
      <c r="T621" s="17">
        <f t="shared" si="631"/>
        <v>8.3409013451628766E-2</v>
      </c>
      <c r="U621" s="17">
        <f t="shared" si="632"/>
        <v>2.3385903463829683E-2</v>
      </c>
      <c r="V621" s="17">
        <f t="shared" si="633"/>
        <v>2.3501972957307902E-3</v>
      </c>
      <c r="W621" s="17">
        <f t="shared" si="634"/>
        <v>9.9163206526448458E-2</v>
      </c>
      <c r="X621" s="17">
        <f t="shared" si="635"/>
        <v>5.1758962843327663E-2</v>
      </c>
      <c r="Y621" s="17">
        <f t="shared" si="636"/>
        <v>1.3507985110901203E-2</v>
      </c>
      <c r="Z621" s="17">
        <f t="shared" si="637"/>
        <v>2.1856170302135057E-3</v>
      </c>
      <c r="AA621" s="17">
        <f t="shared" si="638"/>
        <v>4.0688146031904382E-3</v>
      </c>
      <c r="AB621" s="17">
        <f t="shared" si="639"/>
        <v>3.7873177336833221E-3</v>
      </c>
      <c r="AC621" s="17">
        <f t="shared" si="640"/>
        <v>1.4272931409635252E-4</v>
      </c>
      <c r="AD621" s="17">
        <f t="shared" si="641"/>
        <v>4.6151349623061437E-2</v>
      </c>
      <c r="AE621" s="17">
        <f t="shared" si="642"/>
        <v>2.4089035378987503E-2</v>
      </c>
      <c r="AF621" s="17">
        <f t="shared" si="643"/>
        <v>6.2867243344943233E-3</v>
      </c>
      <c r="AG621" s="17">
        <f t="shared" si="644"/>
        <v>1.0938006230114782E-3</v>
      </c>
      <c r="AH621" s="17">
        <f t="shared" si="645"/>
        <v>2.8519970919454031E-4</v>
      </c>
      <c r="AI621" s="17">
        <f t="shared" si="646"/>
        <v>5.3093690502725179E-4</v>
      </c>
      <c r="AJ621" s="17">
        <f t="shared" si="647"/>
        <v>4.9420456618984776E-4</v>
      </c>
      <c r="AK621" s="17">
        <f t="shared" si="648"/>
        <v>3.0667567832171375E-4</v>
      </c>
      <c r="AL621" s="17">
        <f t="shared" si="649"/>
        <v>5.5475600151653099E-6</v>
      </c>
      <c r="AM621" s="17">
        <f t="shared" si="650"/>
        <v>1.7183365860295861E-2</v>
      </c>
      <c r="AN621" s="17">
        <f t="shared" si="651"/>
        <v>8.9689838221310731E-3</v>
      </c>
      <c r="AO621" s="17">
        <f t="shared" si="652"/>
        <v>2.3407134392546725E-3</v>
      </c>
      <c r="AP621" s="17">
        <f t="shared" si="653"/>
        <v>4.0725084828362179E-4</v>
      </c>
      <c r="AQ621" s="17">
        <f t="shared" si="654"/>
        <v>5.3141891691964304E-5</v>
      </c>
      <c r="AR621" s="17">
        <f t="shared" si="655"/>
        <v>2.9772415935724921E-5</v>
      </c>
      <c r="AS621" s="17">
        <f t="shared" si="656"/>
        <v>5.5425282223255595E-5</v>
      </c>
      <c r="AT621" s="17">
        <f t="shared" si="657"/>
        <v>5.1590739497922023E-5</v>
      </c>
      <c r="AU621" s="17">
        <f t="shared" si="658"/>
        <v>3.2014323850998612E-5</v>
      </c>
      <c r="AV621" s="17">
        <f t="shared" si="659"/>
        <v>1.4899722434845601E-5</v>
      </c>
      <c r="AW621" s="17">
        <f t="shared" si="660"/>
        <v>1.497367310511381E-7</v>
      </c>
      <c r="AX621" s="17">
        <f t="shared" si="661"/>
        <v>5.3315172922057293E-3</v>
      </c>
      <c r="AY621" s="17">
        <f t="shared" si="662"/>
        <v>2.7828245484602583E-3</v>
      </c>
      <c r="AZ621" s="17">
        <f t="shared" si="663"/>
        <v>7.2625784022442737E-4</v>
      </c>
      <c r="BA621" s="17">
        <f t="shared" si="664"/>
        <v>1.2635853519865617E-4</v>
      </c>
      <c r="BB621" s="17">
        <f t="shared" si="665"/>
        <v>1.6488441019049187E-5</v>
      </c>
      <c r="BC621" s="17">
        <f t="shared" si="666"/>
        <v>1.7212525410253748E-6</v>
      </c>
      <c r="BD621" s="17">
        <f t="shared" si="667"/>
        <v>2.589988471450303E-6</v>
      </c>
      <c r="BE621" s="17">
        <f t="shared" si="668"/>
        <v>4.8216054180829826E-6</v>
      </c>
      <c r="BF621" s="17">
        <f t="shared" si="669"/>
        <v>4.4880274688383417E-6</v>
      </c>
      <c r="BG621" s="17">
        <f t="shared" si="670"/>
        <v>2.7850185176228282E-6</v>
      </c>
      <c r="BH621" s="17">
        <f t="shared" si="671"/>
        <v>1.2961698982498085E-6</v>
      </c>
      <c r="BI621" s="17">
        <f t="shared" si="672"/>
        <v>4.825982720037185E-7</v>
      </c>
      <c r="BJ621" s="18">
        <f t="shared" si="673"/>
        <v>0.69487694599425942</v>
      </c>
      <c r="BK621" s="18">
        <f t="shared" si="674"/>
        <v>0.20887673695820941</v>
      </c>
      <c r="BL621" s="18">
        <f t="shared" si="675"/>
        <v>9.3755634642937277E-2</v>
      </c>
      <c r="BM621" s="18">
        <f t="shared" si="676"/>
        <v>0.42291013426996799</v>
      </c>
      <c r="BN621" s="18">
        <f t="shared" si="677"/>
        <v>0.57400212554392227</v>
      </c>
    </row>
    <row r="622" spans="1:66" x14ac:dyDescent="0.25">
      <c r="A622" t="s">
        <v>69</v>
      </c>
      <c r="B622" t="s">
        <v>77</v>
      </c>
      <c r="C622" t="s">
        <v>325</v>
      </c>
      <c r="D622" t="s">
        <v>498</v>
      </c>
      <c r="E622" s="14">
        <f>VLOOKUP(A622,home!$A$2:$E$405,3,FALSE)</f>
        <v>1.34666666666667</v>
      </c>
      <c r="F622" s="14">
        <f>VLOOKUP(B622,home!$B$2:$E$405,3,FALSE)</f>
        <v>1.42</v>
      </c>
      <c r="G622" s="14">
        <f>VLOOKUP(C622,away!$B$2:$E$405,4,FALSE)</f>
        <v>1.1499999999999999</v>
      </c>
      <c r="H622" s="14">
        <f>VLOOKUP(A622,away!$A$2:$E$405,3,FALSE)</f>
        <v>1.3688888888888899</v>
      </c>
      <c r="I622" s="14">
        <f>VLOOKUP(C622,away!$B$2:$E$405,3,FALSE)</f>
        <v>0.68</v>
      </c>
      <c r="J622" s="14">
        <f>VLOOKUP(B622,home!$B$2:$E$405,4,FALSE)</f>
        <v>0.73</v>
      </c>
      <c r="K622" s="16">
        <f t="shared" si="678"/>
        <v>2.1991066666666717</v>
      </c>
      <c r="L622" s="16">
        <f t="shared" si="679"/>
        <v>0.67951644444444503</v>
      </c>
      <c r="M622" s="17">
        <f t="shared" si="624"/>
        <v>5.6212107400577915E-2</v>
      </c>
      <c r="N622" s="17">
        <f t="shared" si="625"/>
        <v>0.12361642013199382</v>
      </c>
      <c r="O622" s="17">
        <f t="shared" si="626"/>
        <v>3.8197051355569979E-2</v>
      </c>
      <c r="P622" s="17">
        <f t="shared" si="627"/>
        <v>8.3999390283043152E-2</v>
      </c>
      <c r="Q622" s="17">
        <f t="shared" si="628"/>
        <v>0.13592284681086794</v>
      </c>
      <c r="R622" s="17">
        <f t="shared" si="629"/>
        <v>1.2977762262699392E-2</v>
      </c>
      <c r="S622" s="17">
        <f t="shared" si="630"/>
        <v>3.1380684225381254E-2</v>
      </c>
      <c r="T622" s="17">
        <f t="shared" si="631"/>
        <v>9.2361809583687962E-2</v>
      </c>
      <c r="U622" s="17">
        <f t="shared" si="632"/>
        <v>2.8539483510317376E-2</v>
      </c>
      <c r="V622" s="17">
        <f t="shared" si="633"/>
        <v>5.210341218667848E-3</v>
      </c>
      <c r="W622" s="17">
        <f t="shared" si="634"/>
        <v>9.963627952469746E-2</v>
      </c>
      <c r="X622" s="17">
        <f t="shared" si="635"/>
        <v>6.7704490400295275E-2</v>
      </c>
      <c r="Y622" s="17">
        <f t="shared" si="636"/>
        <v>2.3003157294865857E-2</v>
      </c>
      <c r="Z622" s="17">
        <f t="shared" si="637"/>
        <v>2.9395342898649287E-3</v>
      </c>
      <c r="AA622" s="17">
        <f t="shared" si="638"/>
        <v>6.4643494537372443E-3</v>
      </c>
      <c r="AB622" s="17">
        <f t="shared" si="639"/>
        <v>7.1078969896883181E-3</v>
      </c>
      <c r="AC622" s="17">
        <f t="shared" si="640"/>
        <v>4.8662279553030925E-4</v>
      </c>
      <c r="AD622" s="17">
        <f t="shared" si="641"/>
        <v>5.4777701636156542E-2</v>
      </c>
      <c r="AE622" s="17">
        <f t="shared" si="642"/>
        <v>3.7222349050639751E-2</v>
      </c>
      <c r="AF622" s="17">
        <f t="shared" si="643"/>
        <v>1.2646599140380394E-2</v>
      </c>
      <c r="AG622" s="17">
        <f t="shared" si="644"/>
        <v>2.8645240273951537E-3</v>
      </c>
      <c r="AH622" s="17">
        <f t="shared" si="645"/>
        <v>4.9936547224288573E-4</v>
      </c>
      <c r="AI622" s="17">
        <f t="shared" si="646"/>
        <v>1.0981579391124807E-3</v>
      </c>
      <c r="AJ622" s="17">
        <f t="shared" si="647"/>
        <v>1.207483222477595E-3</v>
      </c>
      <c r="AK622" s="17">
        <f t="shared" si="648"/>
        <v>8.851281348128782E-4</v>
      </c>
      <c r="AL622" s="17">
        <f t="shared" si="649"/>
        <v>2.9086985002064328E-5</v>
      </c>
      <c r="AM622" s="17">
        <f t="shared" si="650"/>
        <v>2.4092401770549939E-2</v>
      </c>
      <c r="AN622" s="17">
        <f t="shared" si="651"/>
        <v>1.6371183189251147E-2</v>
      </c>
      <c r="AO622" s="17">
        <f t="shared" si="652"/>
        <v>5.5622440960543052E-3</v>
      </c>
      <c r="AP622" s="17">
        <f t="shared" si="653"/>
        <v>1.2598787770943091E-3</v>
      </c>
      <c r="AQ622" s="17">
        <f t="shared" si="654"/>
        <v>2.1402708676053513E-4</v>
      </c>
      <c r="AR622" s="17">
        <f t="shared" si="655"/>
        <v>6.786541003536142E-5</v>
      </c>
      <c r="AS622" s="17">
        <f t="shared" si="656"/>
        <v>1.492432756448305E-4</v>
      </c>
      <c r="AT622" s="17">
        <f t="shared" si="657"/>
        <v>1.6410094121285931E-4</v>
      </c>
      <c r="AU622" s="17">
        <f t="shared" si="658"/>
        <v>1.2029182460915813E-4</v>
      </c>
      <c r="AV622" s="17">
        <f t="shared" si="659"/>
        <v>6.6133638360874413E-5</v>
      </c>
      <c r="AW622" s="17">
        <f t="shared" si="660"/>
        <v>1.2073758159203118E-6</v>
      </c>
      <c r="AX622" s="17">
        <f t="shared" si="661"/>
        <v>8.8302935582713939E-3</v>
      </c>
      <c r="AY622" s="17">
        <f t="shared" si="662"/>
        <v>6.0003296821172641E-3</v>
      </c>
      <c r="AZ622" s="17">
        <f t="shared" si="663"/>
        <v>2.0386613455433953E-3</v>
      </c>
      <c r="BA622" s="17">
        <f t="shared" si="664"/>
        <v>4.6176796964999211E-4</v>
      </c>
      <c r="BB622" s="17">
        <f t="shared" si="665"/>
        <v>7.844473222372326E-5</v>
      </c>
      <c r="BC622" s="17">
        <f t="shared" si="666"/>
        <v>1.0660897105212207E-5</v>
      </c>
      <c r="BD622" s="17">
        <f t="shared" si="667"/>
        <v>7.6859436879988536E-6</v>
      </c>
      <c r="BE622" s="17">
        <f t="shared" si="668"/>
        <v>1.69022100039029E-5</v>
      </c>
      <c r="BF622" s="17">
        <f t="shared" si="669"/>
        <v>1.8584881350491497E-5</v>
      </c>
      <c r="BG622" s="17">
        <f t="shared" si="670"/>
        <v>1.3623378825691646E-5</v>
      </c>
      <c r="BH622" s="17">
        <f t="shared" si="671"/>
        <v>7.4898157995260169E-6</v>
      </c>
      <c r="BI622" s="17">
        <f t="shared" si="672"/>
        <v>3.2941807713686063E-6</v>
      </c>
      <c r="BJ622" s="18">
        <f t="shared" si="673"/>
        <v>0.71467607070560146</v>
      </c>
      <c r="BK622" s="18">
        <f t="shared" si="674"/>
        <v>0.18331856259031981</v>
      </c>
      <c r="BL622" s="18">
        <f t="shared" si="675"/>
        <v>9.7611893840960237E-2</v>
      </c>
      <c r="BM622" s="18">
        <f t="shared" si="676"/>
        <v>0.54162136087569301</v>
      </c>
      <c r="BN622" s="18">
        <f t="shared" si="677"/>
        <v>0.45092557824475216</v>
      </c>
    </row>
    <row r="623" spans="1:66" x14ac:dyDescent="0.25">
      <c r="A623" t="s">
        <v>154</v>
      </c>
      <c r="B623" t="s">
        <v>158</v>
      </c>
      <c r="C623" t="s">
        <v>173</v>
      </c>
      <c r="D623" t="s">
        <v>498</v>
      </c>
      <c r="E623" s="14">
        <f>VLOOKUP(A623,home!$A$2:$E$405,3,FALSE)</f>
        <v>1.33891213389121</v>
      </c>
      <c r="F623" s="14">
        <f>VLOOKUP(B623,home!$B$2:$E$405,3,FALSE)</f>
        <v>1.06</v>
      </c>
      <c r="G623" s="14">
        <f>VLOOKUP(C623,away!$B$2:$E$405,4,FALSE)</f>
        <v>1.0900000000000001</v>
      </c>
      <c r="H623" s="14">
        <f>VLOOKUP(A623,away!$A$2:$E$405,3,FALSE)</f>
        <v>1.02928870292887</v>
      </c>
      <c r="I623" s="14">
        <f>VLOOKUP(C623,away!$B$2:$E$405,3,FALSE)</f>
        <v>1.0900000000000001</v>
      </c>
      <c r="J623" s="14">
        <f>VLOOKUP(B623,home!$B$2:$E$405,4,FALSE)</f>
        <v>1.3</v>
      </c>
      <c r="K623" s="16">
        <f t="shared" si="678"/>
        <v>1.5469790794979044</v>
      </c>
      <c r="L623" s="16">
        <f t="shared" si="679"/>
        <v>1.458502092050209</v>
      </c>
      <c r="M623" s="17">
        <f t="shared" si="624"/>
        <v>4.9514923423168627E-2</v>
      </c>
      <c r="N623" s="17">
        <f t="shared" si="625"/>
        <v>7.659855065858262E-2</v>
      </c>
      <c r="O623" s="17">
        <f t="shared" si="626"/>
        <v>7.2217619400397337E-2</v>
      </c>
      <c r="P623" s="17">
        <f t="shared" si="627"/>
        <v>0.11171914638355668</v>
      </c>
      <c r="Q623" s="17">
        <f t="shared" si="628"/>
        <v>5.9248177694343887E-2</v>
      </c>
      <c r="R623" s="17">
        <f t="shared" si="629"/>
        <v>5.266477448918265E-2</v>
      </c>
      <c r="S623" s="17">
        <f t="shared" si="630"/>
        <v>6.3017201713122722E-2</v>
      </c>
      <c r="T623" s="17">
        <f t="shared" si="631"/>
        <v>8.6413591117363089E-2</v>
      </c>
      <c r="U623" s="17">
        <f t="shared" si="632"/>
        <v>8.147130436124049E-2</v>
      </c>
      <c r="V623" s="17">
        <f t="shared" si="633"/>
        <v>1.5798217983030383E-2</v>
      </c>
      <c r="W623" s="17">
        <f t="shared" si="634"/>
        <v>3.055189713050812E-2</v>
      </c>
      <c r="X623" s="17">
        <f t="shared" si="635"/>
        <v>4.4560005880948869E-2</v>
      </c>
      <c r="Y623" s="17">
        <f t="shared" si="636"/>
        <v>3.2495430899566781E-2</v>
      </c>
      <c r="Z623" s="17">
        <f t="shared" si="637"/>
        <v>2.5603894589941792E-2</v>
      </c>
      <c r="AA623" s="17">
        <f t="shared" si="638"/>
        <v>3.9608689284309523E-2</v>
      </c>
      <c r="AB623" s="17">
        <f t="shared" si="639"/>
        <v>3.0636906844579835E-2</v>
      </c>
      <c r="AC623" s="17">
        <f t="shared" si="640"/>
        <v>2.2278175262960987E-3</v>
      </c>
      <c r="AD623" s="17">
        <f t="shared" si="641"/>
        <v>1.1815786424967029E-2</v>
      </c>
      <c r="AE623" s="17">
        <f t="shared" si="642"/>
        <v>1.7233349220032872E-2</v>
      </c>
      <c r="AF623" s="17">
        <f t="shared" si="643"/>
        <v>1.2567437945224892E-2</v>
      </c>
      <c r="AG623" s="17">
        <f t="shared" si="644"/>
        <v>6.1098781782738957E-3</v>
      </c>
      <c r="AH623" s="17">
        <f t="shared" si="645"/>
        <v>9.3358334560157824E-3</v>
      </c>
      <c r="AI623" s="17">
        <f t="shared" si="646"/>
        <v>1.4442339046133032E-2</v>
      </c>
      <c r="AJ623" s="17">
        <f t="shared" si="647"/>
        <v>1.1170998181691762E-2</v>
      </c>
      <c r="AK623" s="17">
        <f t="shared" si="648"/>
        <v>5.7604334947287611E-3</v>
      </c>
      <c r="AL623" s="17">
        <f t="shared" si="649"/>
        <v>2.0106251217156753E-4</v>
      </c>
      <c r="AM623" s="17">
        <f t="shared" si="650"/>
        <v>3.6557548814478663E-3</v>
      </c>
      <c r="AN623" s="17">
        <f t="shared" si="651"/>
        <v>5.3319261426144765E-3</v>
      </c>
      <c r="AO623" s="17">
        <f t="shared" si="652"/>
        <v>3.8883127168302081E-3</v>
      </c>
      <c r="AP623" s="17">
        <f t="shared" si="653"/>
        <v>1.890370744014097E-3</v>
      </c>
      <c r="AQ623" s="17">
        <f t="shared" si="654"/>
        <v>6.8927742122376753E-4</v>
      </c>
      <c r="AR623" s="17">
        <f t="shared" si="655"/>
        <v>2.7232665253262688E-3</v>
      </c>
      <c r="AS623" s="17">
        <f t="shared" si="656"/>
        <v>4.2128363425766877E-3</v>
      </c>
      <c r="AT623" s="17">
        <f t="shared" si="657"/>
        <v>3.2585848436573017E-3</v>
      </c>
      <c r="AU623" s="17">
        <f t="shared" si="658"/>
        <v>1.6803208606355983E-3</v>
      </c>
      <c r="AV623" s="17">
        <f t="shared" si="659"/>
        <v>6.4985530456179599E-4</v>
      </c>
      <c r="AW623" s="17">
        <f t="shared" si="660"/>
        <v>1.2601437818368968E-5</v>
      </c>
      <c r="AX623" s="17">
        <f t="shared" si="661"/>
        <v>9.4256272022869806E-4</v>
      </c>
      <c r="AY623" s="17">
        <f t="shared" si="662"/>
        <v>1.3747296993420919E-3</v>
      </c>
      <c r="AZ623" s="17">
        <f t="shared" si="663"/>
        <v>1.0025230712469983E-3</v>
      </c>
      <c r="BA623" s="17">
        <f t="shared" si="664"/>
        <v>4.8739399891411589E-4</v>
      </c>
      <c r="BB623" s="17">
        <f t="shared" si="665"/>
        <v>1.777162917672388E-4</v>
      </c>
      <c r="BC623" s="17">
        <f t="shared" si="666"/>
        <v>5.1839916666784602E-5</v>
      </c>
      <c r="BD623" s="17">
        <f t="shared" si="667"/>
        <v>6.619816540664442E-4</v>
      </c>
      <c r="BE623" s="17">
        <f t="shared" si="668"/>
        <v>1.0240717698522079E-3</v>
      </c>
      <c r="BF623" s="17">
        <f t="shared" si="669"/>
        <v>7.9210880193287929E-4</v>
      </c>
      <c r="BG623" s="17">
        <f t="shared" si="670"/>
        <v>4.0845858175877115E-4</v>
      </c>
      <c r="BH623" s="17">
        <f t="shared" si="671"/>
        <v>1.5796922020555081E-4</v>
      </c>
      <c r="BI623" s="17">
        <f t="shared" si="672"/>
        <v>4.8875015772516955E-5</v>
      </c>
      <c r="BJ623" s="18">
        <f t="shared" si="673"/>
        <v>0.39708651275410839</v>
      </c>
      <c r="BK623" s="18">
        <f t="shared" si="674"/>
        <v>0.24385309924068818</v>
      </c>
      <c r="BL623" s="18">
        <f t="shared" si="675"/>
        <v>0.33292722747862513</v>
      </c>
      <c r="BM623" s="18">
        <f t="shared" si="676"/>
        <v>0.57614541375260797</v>
      </c>
      <c r="BN623" s="18">
        <f t="shared" si="677"/>
        <v>0.42196319204923177</v>
      </c>
    </row>
    <row r="624" spans="1:66" x14ac:dyDescent="0.25">
      <c r="A624" t="s">
        <v>154</v>
      </c>
      <c r="B624" t="s">
        <v>155</v>
      </c>
      <c r="C624" t="s">
        <v>159</v>
      </c>
      <c r="D624" t="s">
        <v>498</v>
      </c>
      <c r="E624" s="14">
        <f>VLOOKUP(A624,home!$A$2:$E$405,3,FALSE)</f>
        <v>1.33891213389121</v>
      </c>
      <c r="F624" s="14">
        <f>VLOOKUP(B624,home!$B$2:$E$405,3,FALSE)</f>
        <v>1.49</v>
      </c>
      <c r="G624" s="14">
        <f>VLOOKUP(C624,away!$B$2:$E$405,4,FALSE)</f>
        <v>1.06</v>
      </c>
      <c r="H624" s="14">
        <f>VLOOKUP(A624,away!$A$2:$E$405,3,FALSE)</f>
        <v>1.02928870292887</v>
      </c>
      <c r="I624" s="14">
        <f>VLOOKUP(C624,away!$B$2:$E$405,3,FALSE)</f>
        <v>0.68</v>
      </c>
      <c r="J624" s="14">
        <f>VLOOKUP(B624,home!$B$2:$E$405,4,FALSE)</f>
        <v>1.21</v>
      </c>
      <c r="K624" s="16">
        <f t="shared" si="678"/>
        <v>2.1146778242677771</v>
      </c>
      <c r="L624" s="16">
        <f t="shared" si="679"/>
        <v>0.84689874476987426</v>
      </c>
      <c r="M624" s="17">
        <f t="shared" si="624"/>
        <v>5.1737285438287643E-2</v>
      </c>
      <c r="N624" s="17">
        <f t="shared" si="625"/>
        <v>0.10940769020415907</v>
      </c>
      <c r="O624" s="17">
        <f t="shared" si="626"/>
        <v>4.3816242095486499E-2</v>
      </c>
      <c r="P624" s="17">
        <f t="shared" si="627"/>
        <v>9.2657235502073582E-2</v>
      </c>
      <c r="Q624" s="17">
        <f t="shared" si="628"/>
        <v>0.11568100813954704</v>
      </c>
      <c r="R624" s="17">
        <f t="shared" si="629"/>
        <v>1.855396021560022E-2</v>
      </c>
      <c r="S624" s="17">
        <f t="shared" si="630"/>
        <v>4.1485377606094956E-2</v>
      </c>
      <c r="T624" s="17">
        <f t="shared" si="631"/>
        <v>9.7970100587095987E-2</v>
      </c>
      <c r="U624" s="17">
        <f t="shared" si="632"/>
        <v>3.9235648220276372E-2</v>
      </c>
      <c r="V624" s="17">
        <f t="shared" si="633"/>
        <v>8.2552121425195982E-3</v>
      </c>
      <c r="W624" s="17">
        <f t="shared" si="634"/>
        <v>8.1542687533880123E-2</v>
      </c>
      <c r="X624" s="17">
        <f t="shared" si="635"/>
        <v>6.9058399717605148E-2</v>
      </c>
      <c r="Y624" s="17">
        <f t="shared" si="636"/>
        <v>2.9242736018328021E-2</v>
      </c>
      <c r="Z624" s="17">
        <f t="shared" si="637"/>
        <v>5.2377752057006718E-3</v>
      </c>
      <c r="AA624" s="17">
        <f t="shared" si="638"/>
        <v>1.1076207075994805E-2</v>
      </c>
      <c r="AB624" s="17">
        <f t="shared" si="639"/>
        <v>1.1711304740302025E-2</v>
      </c>
      <c r="AC624" s="17">
        <f t="shared" si="640"/>
        <v>9.2402549864328061E-4</v>
      </c>
      <c r="AD624" s="17">
        <f t="shared" si="641"/>
        <v>4.3109128264773207E-2</v>
      </c>
      <c r="AE624" s="17">
        <f t="shared" si="642"/>
        <v>3.6509066615559929E-2</v>
      </c>
      <c r="AF624" s="17">
        <f t="shared" si="643"/>
        <v>1.5459741344718714E-2</v>
      </c>
      <c r="AG624" s="17">
        <f t="shared" si="644"/>
        <v>4.3642785131030697E-3</v>
      </c>
      <c r="AH624" s="17">
        <f t="shared" si="645"/>
        <v>1.1089663117736671E-3</v>
      </c>
      <c r="AI624" s="17">
        <f t="shared" si="646"/>
        <v>2.3451064673677994E-3</v>
      </c>
      <c r="AJ624" s="17">
        <f t="shared" si="647"/>
        <v>2.4795723210448155E-3</v>
      </c>
      <c r="AK624" s="17">
        <f t="shared" si="648"/>
        <v>1.7478322003272179E-3</v>
      </c>
      <c r="AL624" s="17">
        <f t="shared" si="649"/>
        <v>6.6194155733072864E-5</v>
      </c>
      <c r="AM624" s="17">
        <f t="shared" si="650"/>
        <v>1.8232383513006215E-2</v>
      </c>
      <c r="AN624" s="17">
        <f t="shared" si="651"/>
        <v>1.5440982711327912E-2</v>
      </c>
      <c r="AO624" s="17">
        <f t="shared" si="652"/>
        <v>6.5384744381184693E-3</v>
      </c>
      <c r="AP624" s="17">
        <f t="shared" si="653"/>
        <v>1.8458085981174805E-3</v>
      </c>
      <c r="AQ624" s="17">
        <f t="shared" si="654"/>
        <v>3.9080324620778382E-4</v>
      </c>
      <c r="AR624" s="17">
        <f t="shared" si="655"/>
        <v>1.8783643548663916E-4</v>
      </c>
      <c r="AS624" s="17">
        <f t="shared" si="656"/>
        <v>3.9721354471310079E-4</v>
      </c>
      <c r="AT624" s="17">
        <f t="shared" si="657"/>
        <v>4.1998933725179567E-4</v>
      </c>
      <c r="AU624" s="17">
        <f t="shared" si="658"/>
        <v>2.9604737930509771E-4</v>
      </c>
      <c r="AV624" s="17">
        <f t="shared" si="659"/>
        <v>1.5651120698727033E-4</v>
      </c>
      <c r="AW624" s="17">
        <f t="shared" si="660"/>
        <v>3.2930084628855688E-6</v>
      </c>
      <c r="AX624" s="17">
        <f t="shared" si="661"/>
        <v>6.4259361830832848E-3</v>
      </c>
      <c r="AY624" s="17">
        <f t="shared" si="662"/>
        <v>5.442117287424551E-3</v>
      </c>
      <c r="AZ624" s="17">
        <f t="shared" si="663"/>
        <v>2.3044611498051425E-3</v>
      </c>
      <c r="BA624" s="17">
        <f t="shared" si="664"/>
        <v>6.5054841838030559E-4</v>
      </c>
      <c r="BB624" s="17">
        <f t="shared" si="665"/>
        <v>1.3773715973457691E-4</v>
      </c>
      <c r="BC624" s="17">
        <f t="shared" si="666"/>
        <v>2.3329885537476179E-5</v>
      </c>
      <c r="BD624" s="17">
        <f t="shared" si="667"/>
        <v>2.6513073572613688E-5</v>
      </c>
      <c r="BE624" s="17">
        <f t="shared" si="668"/>
        <v>5.6066608737186216E-5</v>
      </c>
      <c r="BF624" s="17">
        <f t="shared" si="669"/>
        <v>5.9281407089212841E-5</v>
      </c>
      <c r="BG624" s="17">
        <f t="shared" si="670"/>
        <v>4.1787025654316336E-5</v>
      </c>
      <c r="BH624" s="17">
        <f t="shared" si="671"/>
        <v>2.2091524123322863E-5</v>
      </c>
      <c r="BI624" s="17">
        <f t="shared" si="672"/>
        <v>9.3432912335734953E-6</v>
      </c>
      <c r="BJ624" s="18">
        <f t="shared" si="673"/>
        <v>0.6597774195295133</v>
      </c>
      <c r="BK624" s="18">
        <f t="shared" si="674"/>
        <v>0.20056744763077672</v>
      </c>
      <c r="BL624" s="18">
        <f t="shared" si="675"/>
        <v>0.13374752048232755</v>
      </c>
      <c r="BM624" s="18">
        <f t="shared" si="676"/>
        <v>0.56203791697420247</v>
      </c>
      <c r="BN624" s="18">
        <f t="shared" si="677"/>
        <v>0.43185342159515411</v>
      </c>
    </row>
    <row r="625" spans="1:66" x14ac:dyDescent="0.25">
      <c r="A625" t="s">
        <v>175</v>
      </c>
      <c r="B625" t="s">
        <v>277</v>
      </c>
      <c r="C625" t="s">
        <v>279</v>
      </c>
      <c r="D625" t="s">
        <v>498</v>
      </c>
      <c r="E625" s="14">
        <f>VLOOKUP(A625,home!$A$2:$E$405,3,FALSE)</f>
        <v>1.18055555555556</v>
      </c>
      <c r="F625" s="14">
        <f>VLOOKUP(B625,home!$B$2:$E$405,3,FALSE)</f>
        <v>0.59</v>
      </c>
      <c r="G625" s="14">
        <f>VLOOKUP(C625,away!$B$2:$E$405,4,FALSE)</f>
        <v>0.93</v>
      </c>
      <c r="H625" s="14">
        <f>VLOOKUP(A625,away!$A$2:$E$405,3,FALSE)</f>
        <v>1.1041666666666701</v>
      </c>
      <c r="I625" s="14">
        <f>VLOOKUP(C625,away!$B$2:$E$405,3,FALSE)</f>
        <v>1.27</v>
      </c>
      <c r="J625" s="14">
        <f>VLOOKUP(B625,home!$B$2:$E$405,4,FALSE)</f>
        <v>1</v>
      </c>
      <c r="K625" s="16">
        <f t="shared" si="678"/>
        <v>0.64777083333333585</v>
      </c>
      <c r="L625" s="16">
        <f t="shared" si="679"/>
        <v>1.4022916666666709</v>
      </c>
      <c r="M625" s="17">
        <f t="shared" si="624"/>
        <v>0.12872685790775923</v>
      </c>
      <c r="N625" s="17">
        <f t="shared" si="625"/>
        <v>8.338550401929111E-2</v>
      </c>
      <c r="O625" s="17">
        <f t="shared" si="626"/>
        <v>0.1805126001202354</v>
      </c>
      <c r="P625" s="17">
        <f t="shared" si="627"/>
        <v>0.1169307974070521</v>
      </c>
      <c r="Q625" s="17">
        <f t="shared" si="628"/>
        <v>2.7007348713248207E-2</v>
      </c>
      <c r="R625" s="17">
        <f t="shared" si="629"/>
        <v>0.12656565743846965</v>
      </c>
      <c r="S625" s="17">
        <f t="shared" si="630"/>
        <v>2.6553921233839334E-2</v>
      </c>
      <c r="T625" s="17">
        <f t="shared" si="631"/>
        <v>3.7872180039348793E-2</v>
      </c>
      <c r="U625" s="17">
        <f t="shared" si="632"/>
        <v>8.1985541390298997E-2</v>
      </c>
      <c r="V625" s="17">
        <f t="shared" si="633"/>
        <v>2.6800685097655812E-3</v>
      </c>
      <c r="W625" s="17">
        <f t="shared" si="634"/>
        <v>5.8315242607015969E-3</v>
      </c>
      <c r="X625" s="17">
        <f t="shared" si="635"/>
        <v>8.1774978747463679E-3</v>
      </c>
      <c r="Y625" s="17">
        <f t="shared" si="636"/>
        <v>5.733618561970623E-3</v>
      </c>
      <c r="Z625" s="17">
        <f t="shared" si="637"/>
        <v>5.9160655570718153E-2</v>
      </c>
      <c r="AA625" s="17">
        <f t="shared" si="638"/>
        <v>3.8322547159590555E-2</v>
      </c>
      <c r="AB625" s="17">
        <f t="shared" si="639"/>
        <v>1.2412114154512014E-2</v>
      </c>
      <c r="AC625" s="17">
        <f t="shared" si="640"/>
        <v>1.5215479943634681E-4</v>
      </c>
      <c r="AD625" s="17">
        <f t="shared" si="641"/>
        <v>9.4437283248955946E-4</v>
      </c>
      <c r="AE625" s="17">
        <f t="shared" si="642"/>
        <v>1.3242861532265092E-3</v>
      </c>
      <c r="AF625" s="17">
        <f t="shared" si="643"/>
        <v>9.2851771847579818E-4</v>
      </c>
      <c r="AG625" s="17">
        <f t="shared" si="644"/>
        <v>4.3401755299032039E-4</v>
      </c>
      <c r="AH625" s="17">
        <f t="shared" si="645"/>
        <v>2.0740123575338828E-2</v>
      </c>
      <c r="AI625" s="17">
        <f t="shared" si="646"/>
        <v>1.3434847131833598E-2</v>
      </c>
      <c r="AJ625" s="17">
        <f t="shared" si="647"/>
        <v>4.351351061146912E-3</v>
      </c>
      <c r="AK625" s="17">
        <f t="shared" si="648"/>
        <v>9.3955943433501042E-4</v>
      </c>
      <c r="AL625" s="17">
        <f t="shared" si="649"/>
        <v>5.5284755074658527E-6</v>
      </c>
      <c r="AM625" s="17">
        <f t="shared" si="650"/>
        <v>1.2234743533582498E-4</v>
      </c>
      <c r="AN625" s="17">
        <f t="shared" si="651"/>
        <v>1.7156678900946673E-4</v>
      </c>
      <c r="AO625" s="17">
        <f t="shared" si="652"/>
        <v>1.2029333925236713E-4</v>
      </c>
      <c r="AP625" s="17">
        <f t="shared" si="653"/>
        <v>5.6228782396367032E-5</v>
      </c>
      <c r="AQ625" s="17">
        <f t="shared" si="654"/>
        <v>1.9712288245309796E-5</v>
      </c>
      <c r="AR625" s="17">
        <f t="shared" si="655"/>
        <v>5.8167404910669128E-3</v>
      </c>
      <c r="AS625" s="17">
        <f t="shared" si="656"/>
        <v>3.7679148351821711E-3</v>
      </c>
      <c r="AT625" s="17">
        <f t="shared" si="657"/>
        <v>1.2203726663574967E-3</v>
      </c>
      <c r="AU625" s="17">
        <f t="shared" si="658"/>
        <v>2.6350727302120694E-4</v>
      </c>
      <c r="AV625" s="17">
        <f t="shared" si="659"/>
        <v>4.2673081458585506E-5</v>
      </c>
      <c r="AW625" s="17">
        <f t="shared" si="660"/>
        <v>1.3949628177408015E-7</v>
      </c>
      <c r="AX625" s="17">
        <f t="shared" si="661"/>
        <v>1.3208850023947288E-5</v>
      </c>
      <c r="AY625" s="17">
        <f t="shared" si="662"/>
        <v>1.8522660314831137E-5</v>
      </c>
      <c r="AZ625" s="17">
        <f t="shared" si="663"/>
        <v>1.2987086101992584E-5</v>
      </c>
      <c r="BA625" s="17">
        <f t="shared" si="664"/>
        <v>6.0705608717022437E-6</v>
      </c>
      <c r="BB625" s="17">
        <f t="shared" si="665"/>
        <v>2.1281742305952068E-6</v>
      </c>
      <c r="BC625" s="17">
        <f t="shared" si="666"/>
        <v>5.968641977556817E-7</v>
      </c>
      <c r="BD625" s="17">
        <f t="shared" si="667"/>
        <v>1.3594611196309559E-3</v>
      </c>
      <c r="BE625" s="17">
        <f t="shared" si="668"/>
        <v>8.8061926234761414E-4</v>
      </c>
      <c r="BF625" s="17">
        <f t="shared" si="669"/>
        <v>2.8521973671015064E-4</v>
      </c>
      <c r="BG625" s="17">
        <f t="shared" si="670"/>
        <v>6.158567551061633E-5</v>
      </c>
      <c r="BH625" s="17">
        <f t="shared" si="671"/>
        <v>9.9733510867270862E-6</v>
      </c>
      <c r="BI625" s="17">
        <f t="shared" si="672"/>
        <v>1.2920891889150273E-6</v>
      </c>
      <c r="BJ625" s="18">
        <f t="shared" si="673"/>
        <v>0.17218253055646907</v>
      </c>
      <c r="BK625" s="18">
        <f t="shared" si="674"/>
        <v>0.27506785099367487</v>
      </c>
      <c r="BL625" s="18">
        <f t="shared" si="675"/>
        <v>0.4929737010473223</v>
      </c>
      <c r="BM625" s="18">
        <f t="shared" si="676"/>
        <v>0.33623758939809556</v>
      </c>
      <c r="BN625" s="18">
        <f t="shared" si="677"/>
        <v>0.6631287656060556</v>
      </c>
    </row>
    <row r="626" spans="1:66" x14ac:dyDescent="0.25">
      <c r="A626" t="s">
        <v>24</v>
      </c>
      <c r="B626" t="s">
        <v>181</v>
      </c>
      <c r="C626" t="s">
        <v>291</v>
      </c>
      <c r="D626" t="s">
        <v>498</v>
      </c>
      <c r="E626" s="14">
        <f>VLOOKUP(A626,home!$A$2:$E$405,3,FALSE)</f>
        <v>1.6</v>
      </c>
      <c r="F626" s="14">
        <f>VLOOKUP(B626,home!$B$2:$E$405,3,FALSE)</f>
        <v>0.75</v>
      </c>
      <c r="G626" s="14">
        <f>VLOOKUP(C626,away!$B$2:$E$405,4,FALSE)</f>
        <v>1.44</v>
      </c>
      <c r="H626" s="14">
        <f>VLOOKUP(A626,away!$A$2:$E$405,3,FALSE)</f>
        <v>1.44761904761905</v>
      </c>
      <c r="I626" s="14">
        <f>VLOOKUP(C626,away!$B$2:$E$405,3,FALSE)</f>
        <v>0.69</v>
      </c>
      <c r="J626" s="14">
        <f>VLOOKUP(B626,home!$B$2:$E$405,4,FALSE)</f>
        <v>0.69</v>
      </c>
      <c r="K626" s="16">
        <f t="shared" si="678"/>
        <v>1.7280000000000002</v>
      </c>
      <c r="L626" s="16">
        <f t="shared" si="679"/>
        <v>0.68921142857142959</v>
      </c>
      <c r="M626" s="17">
        <f t="shared" si="624"/>
        <v>8.9169927795862913E-2</v>
      </c>
      <c r="N626" s="17">
        <f t="shared" si="625"/>
        <v>0.15408563523125113</v>
      </c>
      <c r="O626" s="17">
        <f t="shared" si="626"/>
        <v>6.1456933321797913E-2</v>
      </c>
      <c r="P626" s="17">
        <f t="shared" si="627"/>
        <v>0.1061975807800668</v>
      </c>
      <c r="Q626" s="17">
        <f t="shared" si="628"/>
        <v>0.13312998883980101</v>
      </c>
      <c r="R626" s="17">
        <f t="shared" si="629"/>
        <v>2.117841040516771E-2</v>
      </c>
      <c r="S626" s="17">
        <f t="shared" si="630"/>
        <v>3.1619197307632164E-2</v>
      </c>
      <c r="T626" s="17">
        <f t="shared" si="631"/>
        <v>9.1754709793977735E-2</v>
      </c>
      <c r="U626" s="17">
        <f t="shared" si="632"/>
        <v>3.6596293180129809E-2</v>
      </c>
      <c r="V626" s="17">
        <f t="shared" si="633"/>
        <v>4.1841239321616123E-3</v>
      </c>
      <c r="W626" s="17">
        <f t="shared" si="634"/>
        <v>7.6682873571725374E-2</v>
      </c>
      <c r="X626" s="17">
        <f t="shared" si="635"/>
        <v>5.2850712841331172E-2</v>
      </c>
      <c r="Y626" s="17">
        <f t="shared" si="636"/>
        <v>1.8212657649196124E-2</v>
      </c>
      <c r="Z626" s="17">
        <f t="shared" si="637"/>
        <v>4.8654674967392236E-3</v>
      </c>
      <c r="AA626" s="17">
        <f t="shared" si="638"/>
        <v>8.4075278343653786E-3</v>
      </c>
      <c r="AB626" s="17">
        <f t="shared" si="639"/>
        <v>7.2641040488916888E-3</v>
      </c>
      <c r="AC626" s="17">
        <f t="shared" si="640"/>
        <v>3.1144457152134145E-4</v>
      </c>
      <c r="AD626" s="17">
        <f t="shared" si="641"/>
        <v>3.3127001382985383E-2</v>
      </c>
      <c r="AE626" s="17">
        <f t="shared" si="642"/>
        <v>2.2831507947455084E-2</v>
      </c>
      <c r="AF626" s="17">
        <f t="shared" si="643"/>
        <v>7.8678681044527313E-3</v>
      </c>
      <c r="AG626" s="17">
        <f t="shared" si="644"/>
        <v>1.8075415386938178E-3</v>
      </c>
      <c r="AH626" s="17">
        <f t="shared" si="645"/>
        <v>8.3833395102387415E-4</v>
      </c>
      <c r="AI626" s="17">
        <f t="shared" si="646"/>
        <v>1.4486410673692548E-3</v>
      </c>
      <c r="AJ626" s="17">
        <f t="shared" si="647"/>
        <v>1.2516258822070363E-3</v>
      </c>
      <c r="AK626" s="17">
        <f t="shared" si="648"/>
        <v>7.2093650815125288E-4</v>
      </c>
      <c r="AL626" s="17">
        <f t="shared" si="649"/>
        <v>1.4836688045040867E-5</v>
      </c>
      <c r="AM626" s="17">
        <f t="shared" si="650"/>
        <v>1.1448691677959734E-2</v>
      </c>
      <c r="AN626" s="17">
        <f t="shared" si="651"/>
        <v>7.8905691466404672E-3</v>
      </c>
      <c r="AO626" s="17">
        <f t="shared" si="652"/>
        <v>2.7191352168988605E-3</v>
      </c>
      <c r="AP626" s="17">
        <f t="shared" si="653"/>
        <v>6.2468635577258267E-4</v>
      </c>
      <c r="AQ626" s="17">
        <f t="shared" si="654"/>
        <v>1.0763524391777547E-4</v>
      </c>
      <c r="AR626" s="17">
        <f t="shared" si="655"/>
        <v>1.1555786800101907E-4</v>
      </c>
      <c r="AS626" s="17">
        <f t="shared" si="656"/>
        <v>1.9968399590576097E-4</v>
      </c>
      <c r="AT626" s="17">
        <f t="shared" si="657"/>
        <v>1.7252697246257753E-4</v>
      </c>
      <c r="AU626" s="17">
        <f t="shared" si="658"/>
        <v>9.9375536138444638E-5</v>
      </c>
      <c r="AV626" s="17">
        <f t="shared" si="659"/>
        <v>4.2930231611808119E-5</v>
      </c>
      <c r="AW626" s="17">
        <f t="shared" si="660"/>
        <v>4.9082951821398144E-7</v>
      </c>
      <c r="AX626" s="17">
        <f t="shared" si="661"/>
        <v>3.2972232032524086E-3</v>
      </c>
      <c r="AY626" s="17">
        <f t="shared" si="662"/>
        <v>2.272483914232458E-3</v>
      </c>
      <c r="AZ626" s="17">
        <f t="shared" si="663"/>
        <v>7.8311094246687305E-4</v>
      </c>
      <c r="BA626" s="17">
        <f t="shared" si="664"/>
        <v>1.7990967046250408E-4</v>
      </c>
      <c r="BB626" s="17">
        <f t="shared" si="665"/>
        <v>3.0998950248319386E-5</v>
      </c>
      <c r="BC626" s="17">
        <f t="shared" si="666"/>
        <v>4.2729661569717764E-6</v>
      </c>
      <c r="BD626" s="17">
        <f t="shared" si="667"/>
        <v>1.3273967214608504E-5</v>
      </c>
      <c r="BE626" s="17">
        <f t="shared" si="668"/>
        <v>2.2937415346843498E-5</v>
      </c>
      <c r="BF626" s="17">
        <f t="shared" si="669"/>
        <v>1.9817926859672786E-5</v>
      </c>
      <c r="BG626" s="17">
        <f t="shared" si="670"/>
        <v>1.1415125871171525E-5</v>
      </c>
      <c r="BH626" s="17">
        <f t="shared" si="671"/>
        <v>4.9313343763461018E-6</v>
      </c>
      <c r="BI626" s="17">
        <f t="shared" si="672"/>
        <v>1.7042691604652107E-6</v>
      </c>
      <c r="BJ626" s="18">
        <f t="shared" si="673"/>
        <v>0.62170921418887837</v>
      </c>
      <c r="BK626" s="18">
        <f t="shared" si="674"/>
        <v>0.23376959498952232</v>
      </c>
      <c r="BL626" s="18">
        <f t="shared" si="675"/>
        <v>0.13986696084205263</v>
      </c>
      <c r="BM626" s="18">
        <f t="shared" si="676"/>
        <v>0.43272076805853094</v>
      </c>
      <c r="BN626" s="18">
        <f t="shared" si="677"/>
        <v>0.5652184763739474</v>
      </c>
    </row>
    <row r="627" spans="1:66" x14ac:dyDescent="0.25">
      <c r="A627" t="s">
        <v>27</v>
      </c>
      <c r="B627" t="s">
        <v>189</v>
      </c>
      <c r="C627" t="s">
        <v>194</v>
      </c>
      <c r="D627" t="s">
        <v>498</v>
      </c>
      <c r="E627" s="14">
        <f>VLOOKUP(A627,home!$A$2:$E$405,3,FALSE)</f>
        <v>1.30952380952381</v>
      </c>
      <c r="F627" s="14">
        <f>VLOOKUP(B627,home!$B$2:$E$405,3,FALSE)</f>
        <v>0.35</v>
      </c>
      <c r="G627" s="14">
        <f>VLOOKUP(C627,away!$B$2:$E$405,4,FALSE)</f>
        <v>1.04</v>
      </c>
      <c r="H627" s="14">
        <f>VLOOKUP(A627,away!$A$2:$E$405,3,FALSE)</f>
        <v>1.0904761904761899</v>
      </c>
      <c r="I627" s="14">
        <f>VLOOKUP(C627,away!$B$2:$E$405,3,FALSE)</f>
        <v>0.69</v>
      </c>
      <c r="J627" s="14">
        <f>VLOOKUP(B627,home!$B$2:$E$405,4,FALSE)</f>
        <v>0.83</v>
      </c>
      <c r="K627" s="16">
        <f t="shared" si="678"/>
        <v>0.47666666666666685</v>
      </c>
      <c r="L627" s="16">
        <f t="shared" si="679"/>
        <v>0.62451571428571395</v>
      </c>
      <c r="M627" s="17">
        <f t="shared" si="624"/>
        <v>0.33247773585843904</v>
      </c>
      <c r="N627" s="17">
        <f t="shared" si="625"/>
        <v>0.15848105409252264</v>
      </c>
      <c r="O627" s="17">
        <f t="shared" si="626"/>
        <v>0.20763757069373001</v>
      </c>
      <c r="P627" s="17">
        <f t="shared" si="627"/>
        <v>9.8973908697344654E-2</v>
      </c>
      <c r="Q627" s="17">
        <f t="shared" si="628"/>
        <v>3.7771317892051251E-2</v>
      </c>
      <c r="R627" s="17">
        <f t="shared" si="629"/>
        <v>6.4836462887172597E-2</v>
      </c>
      <c r="S627" s="17">
        <f t="shared" si="630"/>
        <v>7.3657823865544087E-3</v>
      </c>
      <c r="T627" s="17">
        <f t="shared" si="631"/>
        <v>2.3588781572867156E-2</v>
      </c>
      <c r="U627" s="17">
        <f t="shared" si="632"/>
        <v>3.0905380642885612E-2</v>
      </c>
      <c r="V627" s="17">
        <f t="shared" si="633"/>
        <v>2.436321108603477E-4</v>
      </c>
      <c r="W627" s="17">
        <f t="shared" si="634"/>
        <v>6.0014427317370347E-3</v>
      </c>
      <c r="X627" s="17">
        <f t="shared" si="635"/>
        <v>3.7479952943555608E-3</v>
      </c>
      <c r="Y627" s="17">
        <f t="shared" si="636"/>
        <v>1.1703409791969787E-3</v>
      </c>
      <c r="Z627" s="17">
        <f t="shared" si="637"/>
        <v>1.3497129977247261E-2</v>
      </c>
      <c r="AA627" s="17">
        <f t="shared" si="638"/>
        <v>6.433631955821196E-3</v>
      </c>
      <c r="AB627" s="17">
        <f t="shared" si="639"/>
        <v>1.5333489494707192E-3</v>
      </c>
      <c r="AC627" s="17">
        <f t="shared" si="640"/>
        <v>4.5328641017447371E-6</v>
      </c>
      <c r="AD627" s="17">
        <f t="shared" si="641"/>
        <v>7.1517192553199676E-4</v>
      </c>
      <c r="AE627" s="17">
        <f t="shared" si="642"/>
        <v>4.4663610591070445E-4</v>
      </c>
      <c r="AF627" s="17">
        <f t="shared" si="643"/>
        <v>1.3946563335430666E-4</v>
      </c>
      <c r="AG627" s="17">
        <f t="shared" si="644"/>
        <v>2.903282654419144E-5</v>
      </c>
      <c r="AH627" s="17">
        <f t="shared" si="645"/>
        <v>2.1072924421369232E-3</v>
      </c>
      <c r="AI627" s="17">
        <f t="shared" si="646"/>
        <v>1.0044760640852671E-3</v>
      </c>
      <c r="AJ627" s="17">
        <f t="shared" si="647"/>
        <v>2.3940012860698877E-4</v>
      </c>
      <c r="AK627" s="17">
        <f t="shared" si="648"/>
        <v>3.8038020434221566E-5</v>
      </c>
      <c r="AL627" s="17">
        <f t="shared" si="649"/>
        <v>5.3974775373780006E-8</v>
      </c>
      <c r="AM627" s="17">
        <f t="shared" si="650"/>
        <v>6.8179723567383729E-5</v>
      </c>
      <c r="AN627" s="17">
        <f t="shared" si="651"/>
        <v>4.2579308763487183E-5</v>
      </c>
      <c r="AO627" s="17">
        <f t="shared" si="652"/>
        <v>1.3295723713110575E-5</v>
      </c>
      <c r="AP627" s="17">
        <f t="shared" si="653"/>
        <v>2.7677961305462521E-6</v>
      </c>
      <c r="AQ627" s="17">
        <f t="shared" si="654"/>
        <v>4.3213304436633187E-7</v>
      </c>
      <c r="AR627" s="17">
        <f t="shared" si="655"/>
        <v>2.6320744894200559E-4</v>
      </c>
      <c r="AS627" s="17">
        <f t="shared" si="656"/>
        <v>1.2546221732902268E-4</v>
      </c>
      <c r="AT627" s="17">
        <f t="shared" si="657"/>
        <v>2.9901828463417091E-5</v>
      </c>
      <c r="AU627" s="17">
        <f t="shared" si="658"/>
        <v>4.7510683002984952E-6</v>
      </c>
      <c r="AV627" s="17">
        <f t="shared" si="659"/>
        <v>5.6616897245223753E-7</v>
      </c>
      <c r="AW627" s="17">
        <f t="shared" si="660"/>
        <v>4.4632015200215801E-10</v>
      </c>
      <c r="AX627" s="17">
        <f t="shared" si="661"/>
        <v>5.4165002611865985E-6</v>
      </c>
      <c r="AY627" s="17">
        <f t="shared" si="662"/>
        <v>3.3826895295437052E-6</v>
      </c>
      <c r="AZ627" s="17">
        <f t="shared" si="663"/>
        <v>1.0562713838748961E-6</v>
      </c>
      <c r="BA627" s="17">
        <f t="shared" si="664"/>
        <v>2.1988602592673014E-7</v>
      </c>
      <c r="BB627" s="17">
        <f t="shared" si="665"/>
        <v>3.4330569635769712E-8</v>
      </c>
      <c r="BC627" s="17">
        <f t="shared" si="666"/>
        <v>4.2879960435836357E-9</v>
      </c>
      <c r="BD627" s="17">
        <f t="shared" si="667"/>
        <v>2.7396197996889517E-5</v>
      </c>
      <c r="BE627" s="17">
        <f t="shared" si="668"/>
        <v>1.3058854378517341E-5</v>
      </c>
      <c r="BF627" s="17">
        <f t="shared" si="669"/>
        <v>3.1123602935466347E-6</v>
      </c>
      <c r="BG627" s="17">
        <f t="shared" si="670"/>
        <v>4.9451946886352107E-7</v>
      </c>
      <c r="BH627" s="17">
        <f t="shared" si="671"/>
        <v>5.8930236706236267E-8</v>
      </c>
      <c r="BI627" s="17">
        <f t="shared" si="672"/>
        <v>5.6180158993278607E-9</v>
      </c>
      <c r="BJ627" s="18">
        <f t="shared" si="673"/>
        <v>0.23222860770505688</v>
      </c>
      <c r="BK627" s="18">
        <f t="shared" si="674"/>
        <v>0.43906902858160507</v>
      </c>
      <c r="BL627" s="18">
        <f t="shared" si="675"/>
        <v>0.3152036169967411</v>
      </c>
      <c r="BM627" s="18">
        <f t="shared" si="676"/>
        <v>9.9816950896180895E-2</v>
      </c>
      <c r="BN627" s="18">
        <f t="shared" si="677"/>
        <v>0.90017805012126018</v>
      </c>
    </row>
    <row r="628" spans="1:66" x14ac:dyDescent="0.25">
      <c r="A628" t="s">
        <v>32</v>
      </c>
      <c r="B628" t="s">
        <v>33</v>
      </c>
      <c r="C628" t="s">
        <v>207</v>
      </c>
      <c r="D628" t="s">
        <v>498</v>
      </c>
      <c r="E628" s="14">
        <f>VLOOKUP(A628,home!$A$2:$E$405,3,FALSE)</f>
        <v>1.2292993630573199</v>
      </c>
      <c r="F628" s="14">
        <f>VLOOKUP(B628,home!$B$2:$E$405,3,FALSE)</f>
        <v>1.63</v>
      </c>
      <c r="G628" s="14">
        <f>VLOOKUP(C628,away!$B$2:$E$405,4,FALSE)</f>
        <v>0.63</v>
      </c>
      <c r="H628" s="14">
        <f>VLOOKUP(A628,away!$A$2:$E$405,3,FALSE)</f>
        <v>1.1337579617834399</v>
      </c>
      <c r="I628" s="14">
        <f>VLOOKUP(C628,away!$B$2:$E$405,3,FALSE)</f>
        <v>1.08</v>
      </c>
      <c r="J628" s="14">
        <f>VLOOKUP(B628,home!$B$2:$E$405,4,FALSE)</f>
        <v>0.55000000000000004</v>
      </c>
      <c r="K628" s="16">
        <f t="shared" si="678"/>
        <v>1.2623675159235617</v>
      </c>
      <c r="L628" s="16">
        <f t="shared" si="679"/>
        <v>0.67345222929936344</v>
      </c>
      <c r="M628" s="17">
        <f t="shared" si="624"/>
        <v>0.14430592623111382</v>
      </c>
      <c r="N628" s="17">
        <f t="shared" si="625"/>
        <v>0.18216711362941992</v>
      </c>
      <c r="O628" s="17">
        <f t="shared" si="626"/>
        <v>9.7183147721453089E-2</v>
      </c>
      <c r="P628" s="17">
        <f t="shared" si="627"/>
        <v>0.1226808487787633</v>
      </c>
      <c r="Q628" s="17">
        <f t="shared" si="628"/>
        <v>0.11498092335766803</v>
      </c>
      <c r="R628" s="17">
        <f t="shared" si="629"/>
        <v>3.2724103741670965E-2</v>
      </c>
      <c r="S628" s="17">
        <f t="shared" si="630"/>
        <v>2.607410355582598E-2</v>
      </c>
      <c r="T628" s="17">
        <f t="shared" si="631"/>
        <v>7.7434159162120778E-2</v>
      </c>
      <c r="U628" s="17">
        <f t="shared" si="632"/>
        <v>4.1309845551198113E-2</v>
      </c>
      <c r="V628" s="17">
        <f t="shared" si="633"/>
        <v>2.4629720413492004E-3</v>
      </c>
      <c r="W628" s="17">
        <f t="shared" si="634"/>
        <v>4.8382727532538937E-2</v>
      </c>
      <c r="X628" s="17">
        <f t="shared" si="635"/>
        <v>3.2583455716372035E-2</v>
      </c>
      <c r="Y628" s="17">
        <f t="shared" si="636"/>
        <v>1.0971700445233917E-2</v>
      </c>
      <c r="Z628" s="17">
        <f t="shared" si="637"/>
        <v>7.3460402055506527E-3</v>
      </c>
      <c r="AA628" s="17">
        <f t="shared" si="638"/>
        <v>9.2734025261555896E-3</v>
      </c>
      <c r="AB628" s="17">
        <f t="shared" si="639"/>
        <v>5.853221055551157E-3</v>
      </c>
      <c r="AC628" s="17">
        <f t="shared" si="640"/>
        <v>1.3086758997130435E-4</v>
      </c>
      <c r="AD628" s="17">
        <f t="shared" si="641"/>
        <v>1.5269195892214425E-2</v>
      </c>
      <c r="AE628" s="17">
        <f t="shared" si="642"/>
        <v>1.0283074013220487E-2</v>
      </c>
      <c r="AF628" s="17">
        <f t="shared" si="643"/>
        <v>3.4625795591268441E-3</v>
      </c>
      <c r="AG628" s="17">
        <f t="shared" si="644"/>
        <v>7.7729397440679351E-4</v>
      </c>
      <c r="AH628" s="17">
        <f t="shared" si="645"/>
        <v>1.23680178823771E-3</v>
      </c>
      <c r="AI628" s="17">
        <f t="shared" si="646"/>
        <v>1.561298401107457E-3</v>
      </c>
      <c r="AJ628" s="17">
        <f t="shared" si="647"/>
        <v>9.8546619211072463E-4</v>
      </c>
      <c r="AK628" s="17">
        <f t="shared" si="648"/>
        <v>4.1467350298715562E-4</v>
      </c>
      <c r="AL628" s="17">
        <f t="shared" si="649"/>
        <v>4.4502529964286873E-6</v>
      </c>
      <c r="AM628" s="17">
        <f t="shared" si="650"/>
        <v>3.8550673777209936E-3</v>
      </c>
      <c r="AN628" s="17">
        <f t="shared" si="651"/>
        <v>2.5962037196254543E-3</v>
      </c>
      <c r="AO628" s="17">
        <f t="shared" si="652"/>
        <v>8.7420959134853083E-4</v>
      </c>
      <c r="AP628" s="17">
        <f t="shared" si="653"/>
        <v>1.9624613272285123E-4</v>
      </c>
      <c r="AQ628" s="17">
        <f t="shared" si="654"/>
        <v>3.304059889339572E-5</v>
      </c>
      <c r="AR628" s="17">
        <f t="shared" si="655"/>
        <v>1.6658538429802506E-4</v>
      </c>
      <c r="AS628" s="17">
        <f t="shared" si="656"/>
        <v>2.1029197776546981E-4</v>
      </c>
      <c r="AT628" s="17">
        <f t="shared" si="657"/>
        <v>1.3273288079522451E-4</v>
      </c>
      <c r="AU628" s="17">
        <f t="shared" si="658"/>
        <v>5.5852559003615261E-5</v>
      </c>
      <c r="AV628" s="17">
        <f t="shared" si="659"/>
        <v>1.7626614041841991E-5</v>
      </c>
      <c r="AW628" s="17">
        <f t="shared" si="660"/>
        <v>1.0509324590648542E-7</v>
      </c>
      <c r="AX628" s="17">
        <f t="shared" si="661"/>
        <v>8.1108530488860071E-4</v>
      </c>
      <c r="AY628" s="17">
        <f t="shared" si="662"/>
        <v>5.4622720672918199E-4</v>
      </c>
      <c r="AZ628" s="17">
        <f t="shared" si="663"/>
        <v>1.8392896503786595E-4</v>
      </c>
      <c r="BA628" s="17">
        <f t="shared" si="664"/>
        <v>4.1289123845825174E-5</v>
      </c>
      <c r="BB628" s="17">
        <f t="shared" si="665"/>
        <v>6.951563124947116E-6</v>
      </c>
      <c r="BC628" s="17">
        <f t="shared" si="666"/>
        <v>9.3630913672217715E-7</v>
      </c>
      <c r="BD628" s="17">
        <f t="shared" si="667"/>
        <v>1.8697883070699353E-5</v>
      </c>
      <c r="BE628" s="17">
        <f t="shared" si="668"/>
        <v>2.3603600204987962E-5</v>
      </c>
      <c r="BF628" s="17">
        <f t="shared" si="669"/>
        <v>1.4898209078811764E-5</v>
      </c>
      <c r="BG628" s="17">
        <f t="shared" si="670"/>
        <v>6.2690050621764865E-6</v>
      </c>
      <c r="BH628" s="17">
        <f t="shared" si="671"/>
        <v>1.9784470869129913E-6</v>
      </c>
      <c r="BI628" s="17">
        <f t="shared" si="672"/>
        <v>4.9950546689851177E-7</v>
      </c>
      <c r="BJ628" s="18">
        <f t="shared" si="673"/>
        <v>0.50545740917539639</v>
      </c>
      <c r="BK628" s="18">
        <f t="shared" si="674"/>
        <v>0.29620539565674925</v>
      </c>
      <c r="BL628" s="18">
        <f t="shared" si="675"/>
        <v>0.19119099654634664</v>
      </c>
      <c r="BM628" s="18">
        <f t="shared" si="676"/>
        <v>0.30561165601047063</v>
      </c>
      <c r="BN628" s="18">
        <f t="shared" si="677"/>
        <v>0.69404206346008923</v>
      </c>
    </row>
    <row r="629" spans="1:66" x14ac:dyDescent="0.25">
      <c r="A629" t="s">
        <v>340</v>
      </c>
      <c r="B629" t="s">
        <v>361</v>
      </c>
      <c r="C629" t="s">
        <v>352</v>
      </c>
      <c r="D629" t="s">
        <v>498</v>
      </c>
      <c r="E629" s="14">
        <f>VLOOKUP(A629,home!$A$2:$E$405,3,FALSE)</f>
        <v>1.36279069767442</v>
      </c>
      <c r="F629" s="14">
        <f>VLOOKUP(B629,home!$B$2:$E$405,3,FALSE)</f>
        <v>0.73</v>
      </c>
      <c r="G629" s="14">
        <f>VLOOKUP(C629,away!$B$2:$E$405,4,FALSE)</f>
        <v>1.17</v>
      </c>
      <c r="H629" s="14">
        <f>VLOOKUP(A629,away!$A$2:$E$405,3,FALSE)</f>
        <v>1.15348837209302</v>
      </c>
      <c r="I629" s="14">
        <f>VLOOKUP(C629,away!$B$2:$E$405,3,FALSE)</f>
        <v>0.66</v>
      </c>
      <c r="J629" s="14">
        <f>VLOOKUP(B629,home!$B$2:$E$405,4,FALSE)</f>
        <v>1.34</v>
      </c>
      <c r="K629" s="16">
        <f t="shared" si="678"/>
        <v>1.1639595348837219</v>
      </c>
      <c r="L629" s="16">
        <f t="shared" si="679"/>
        <v>1.0201451162790669</v>
      </c>
      <c r="M629" s="17">
        <f t="shared" si="624"/>
        <v>0.11257848555964908</v>
      </c>
      <c r="N629" s="17">
        <f t="shared" si="625"/>
        <v>0.13103680168992296</v>
      </c>
      <c r="O629" s="17">
        <f t="shared" si="626"/>
        <v>0.11484639224176947</v>
      </c>
      <c r="P629" s="17">
        <f t="shared" si="627"/>
        <v>0.1336765532968035</v>
      </c>
      <c r="Q629" s="17">
        <f t="shared" si="628"/>
        <v>7.6260767373826643E-2</v>
      </c>
      <c r="R629" s="17">
        <f t="shared" si="629"/>
        <v>5.8579993083855614E-2</v>
      </c>
      <c r="S629" s="17">
        <f t="shared" si="630"/>
        <v>3.9682140003218319E-2</v>
      </c>
      <c r="T629" s="17">
        <f t="shared" si="631"/>
        <v>7.7797049400103249E-2</v>
      </c>
      <c r="U629" s="17">
        <f t="shared" si="632"/>
        <v>6.8184741503376237E-2</v>
      </c>
      <c r="V629" s="17">
        <f t="shared" si="633"/>
        <v>5.2354306683627993E-3</v>
      </c>
      <c r="W629" s="17">
        <f t="shared" si="634"/>
        <v>2.9588149107438306E-2</v>
      </c>
      <c r="X629" s="17">
        <f t="shared" si="635"/>
        <v>3.0184205811690023E-2</v>
      </c>
      <c r="Y629" s="17">
        <f t="shared" si="636"/>
        <v>1.53961350737789E-2</v>
      </c>
      <c r="Z629" s="17">
        <f t="shared" si="637"/>
        <v>1.9920031285385609E-2</v>
      </c>
      <c r="AA629" s="17">
        <f t="shared" si="638"/>
        <v>2.3186110349806624E-2</v>
      </c>
      <c r="AB629" s="17">
        <f t="shared" si="639"/>
        <v>1.349384710926179E-2</v>
      </c>
      <c r="AC629" s="17">
        <f t="shared" si="640"/>
        <v>3.8853689677695243E-4</v>
      </c>
      <c r="AD629" s="17">
        <f t="shared" si="641"/>
        <v>8.6098520682910355E-3</v>
      </c>
      <c r="AE629" s="17">
        <f t="shared" si="642"/>
        <v>8.7832985393523234E-3</v>
      </c>
      <c r="AF629" s="17">
        <f t="shared" si="643"/>
        <v>4.4801195548706671E-3</v>
      </c>
      <c r="AG629" s="17">
        <f t="shared" si="644"/>
        <v>1.5234573614158861E-3</v>
      </c>
      <c r="AH629" s="17">
        <f t="shared" si="645"/>
        <v>5.0803306579780888E-3</v>
      </c>
      <c r="AI629" s="17">
        <f t="shared" si="646"/>
        <v>5.9132993097156892E-3</v>
      </c>
      <c r="AJ629" s="17">
        <f t="shared" si="647"/>
        <v>3.441420557082455E-3</v>
      </c>
      <c r="AK629" s="17">
        <f t="shared" si="648"/>
        <v>1.3352247569869903E-3</v>
      </c>
      <c r="AL629" s="17">
        <f t="shared" si="649"/>
        <v>1.8454067109389084E-5</v>
      </c>
      <c r="AM629" s="17">
        <f t="shared" si="650"/>
        <v>2.0043038817651347E-3</v>
      </c>
      <c r="AN629" s="17">
        <f t="shared" si="651"/>
        <v>2.0446808165218784E-3</v>
      </c>
      <c r="AO629" s="17">
        <f t="shared" si="652"/>
        <v>1.0429355746621443E-3</v>
      </c>
      <c r="AP629" s="17">
        <f t="shared" si="653"/>
        <v>3.5464854436176297E-4</v>
      </c>
      <c r="AQ629" s="17">
        <f t="shared" si="654"/>
        <v>9.0448245131533126E-5</v>
      </c>
      <c r="AR629" s="17">
        <f t="shared" si="655"/>
        <v>1.0365349019638332E-3</v>
      </c>
      <c r="AS629" s="17">
        <f t="shared" si="656"/>
        <v>1.2064846823805677E-3</v>
      </c>
      <c r="AT629" s="17">
        <f t="shared" si="657"/>
        <v>7.0214967487401052E-4</v>
      </c>
      <c r="AU629" s="17">
        <f t="shared" si="658"/>
        <v>2.7242460299503645E-4</v>
      </c>
      <c r="AV629" s="17">
        <f t="shared" si="659"/>
        <v>7.9272803548246398E-5</v>
      </c>
      <c r="AW629" s="17">
        <f t="shared" si="660"/>
        <v>6.0868056065452395E-7</v>
      </c>
      <c r="AX629" s="17">
        <f t="shared" si="661"/>
        <v>3.8882143566416444E-4</v>
      </c>
      <c r="AY629" s="17">
        <f t="shared" si="662"/>
        <v>3.9665428869741274E-4</v>
      </c>
      <c r="AZ629" s="17">
        <f t="shared" si="663"/>
        <v>2.0232246773290631E-4</v>
      </c>
      <c r="BA629" s="17">
        <f t="shared" si="664"/>
        <v>6.8799425790417833E-5</v>
      </c>
      <c r="BB629" s="17">
        <f t="shared" si="665"/>
        <v>1.7546349555724709E-5</v>
      </c>
      <c r="BC629" s="17">
        <f t="shared" si="666"/>
        <v>3.5799645615595878E-6</v>
      </c>
      <c r="BD629" s="17">
        <f t="shared" si="667"/>
        <v>1.7623600301520093E-4</v>
      </c>
      <c r="BE629" s="17">
        <f t="shared" si="668"/>
        <v>2.0513157609933951E-4</v>
      </c>
      <c r="BF629" s="17">
        <f t="shared" si="669"/>
        <v>1.1938242695327605E-4</v>
      </c>
      <c r="BG629" s="17">
        <f t="shared" si="670"/>
        <v>4.6318771383275004E-5</v>
      </c>
      <c r="BH629" s="17">
        <f t="shared" si="671"/>
        <v>1.3478293898915572E-5</v>
      </c>
      <c r="BI629" s="17">
        <f t="shared" si="672"/>
        <v>3.1376377395215712E-6</v>
      </c>
      <c r="BJ629" s="18">
        <f t="shared" si="673"/>
        <v>0.39027457697513451</v>
      </c>
      <c r="BK629" s="18">
        <f t="shared" si="674"/>
        <v>0.29197625478061739</v>
      </c>
      <c r="BL629" s="18">
        <f t="shared" si="675"/>
        <v>0.29792191094468412</v>
      </c>
      <c r="BM629" s="18">
        <f t="shared" si="676"/>
        <v>0.37271773513185769</v>
      </c>
      <c r="BN629" s="18">
        <f t="shared" si="677"/>
        <v>0.62697899324582729</v>
      </c>
    </row>
    <row r="630" spans="1:66" x14ac:dyDescent="0.25">
      <c r="A630" t="s">
        <v>342</v>
      </c>
      <c r="B630" t="s">
        <v>364</v>
      </c>
      <c r="C630" t="s">
        <v>384</v>
      </c>
      <c r="D630" t="s">
        <v>498</v>
      </c>
      <c r="E630" s="14">
        <f>VLOOKUP(A630,home!$A$2:$E$405,3,FALSE)</f>
        <v>1.1178707224334601</v>
      </c>
      <c r="F630" s="14">
        <f>VLOOKUP(B630,home!$B$2:$E$405,3,FALSE)</f>
        <v>0.82</v>
      </c>
      <c r="G630" s="14">
        <f>VLOOKUP(C630,away!$B$2:$E$405,4,FALSE)</f>
        <v>1.27</v>
      </c>
      <c r="H630" s="14">
        <f>VLOOKUP(A630,away!$A$2:$E$405,3,FALSE)</f>
        <v>0.85171102661596998</v>
      </c>
      <c r="I630" s="14">
        <f>VLOOKUP(C630,away!$B$2:$E$405,3,FALSE)</f>
        <v>1.19</v>
      </c>
      <c r="J630" s="14">
        <f>VLOOKUP(B630,home!$B$2:$E$405,4,FALSE)</f>
        <v>0.98</v>
      </c>
      <c r="K630" s="16">
        <f t="shared" si="678"/>
        <v>1.1641505703422053</v>
      </c>
      <c r="L630" s="16">
        <f t="shared" si="679"/>
        <v>0.99326539923954427</v>
      </c>
      <c r="M630" s="17">
        <f t="shared" si="624"/>
        <v>0.11562351001587698</v>
      </c>
      <c r="N630" s="17">
        <f t="shared" si="625"/>
        <v>0.13460317512995085</v>
      </c>
      <c r="O630" s="17">
        <f t="shared" si="626"/>
        <v>0.11484483183739748</v>
      </c>
      <c r="P630" s="17">
        <f t="shared" si="627"/>
        <v>0.13369667648436093</v>
      </c>
      <c r="Q630" s="17">
        <f t="shared" si="628"/>
        <v>7.8349181548702046E-2</v>
      </c>
      <c r="R630" s="17">
        <f t="shared" si="629"/>
        <v>5.7035698872785465E-2</v>
      </c>
      <c r="S630" s="17">
        <f t="shared" si="630"/>
        <v>3.8648717074298684E-2</v>
      </c>
      <c r="T630" s="17">
        <f t="shared" si="631"/>
        <v>7.7821531091063059E-2</v>
      </c>
      <c r="U630" s="17">
        <f t="shared" si="632"/>
        <v>6.6398141372619471E-2</v>
      </c>
      <c r="V630" s="17">
        <f t="shared" si="633"/>
        <v>4.9655462923573306E-3</v>
      </c>
      <c r="W630" s="17">
        <f t="shared" si="634"/>
        <v>3.0403414795255483E-2</v>
      </c>
      <c r="X630" s="17">
        <f t="shared" si="635"/>
        <v>3.0198659934854901E-2</v>
      </c>
      <c r="Y630" s="17">
        <f t="shared" si="636"/>
        <v>1.4997642008346442E-2</v>
      </c>
      <c r="Z630" s="17">
        <f t="shared" si="637"/>
        <v>1.8883862070594563E-2</v>
      </c>
      <c r="AA630" s="17">
        <f t="shared" si="638"/>
        <v>2.1983658799746196E-2</v>
      </c>
      <c r="AB630" s="17">
        <f t="shared" si="639"/>
        <v>1.2796144464966491E-2</v>
      </c>
      <c r="AC630" s="17">
        <f t="shared" si="640"/>
        <v>3.5885707636700286E-4</v>
      </c>
      <c r="AD630" s="17">
        <f t="shared" si="641"/>
        <v>8.8485381685618272E-3</v>
      </c>
      <c r="AE630" s="17">
        <f t="shared" si="642"/>
        <v>8.7889467966829077E-3</v>
      </c>
      <c r="AF630" s="17">
        <f t="shared" si="643"/>
        <v>4.364878374451181E-3</v>
      </c>
      <c r="AG630" s="17">
        <f t="shared" si="644"/>
        <v>1.4451608870771021E-3</v>
      </c>
      <c r="AH630" s="17">
        <f t="shared" si="645"/>
        <v>4.6891716996833978E-3</v>
      </c>
      <c r="AI630" s="17">
        <f t="shared" si="646"/>
        <v>5.4589019086189556E-3</v>
      </c>
      <c r="AJ630" s="17">
        <f t="shared" si="647"/>
        <v>3.177491885180456E-3</v>
      </c>
      <c r="AK630" s="17">
        <f t="shared" si="648"/>
        <v>1.2330263301301853E-3</v>
      </c>
      <c r="AL630" s="17">
        <f t="shared" si="649"/>
        <v>1.6598007943738995E-5</v>
      </c>
      <c r="AM630" s="17">
        <f t="shared" si="650"/>
        <v>2.0602061511252037E-3</v>
      </c>
      <c r="AN630" s="17">
        <f t="shared" si="651"/>
        <v>2.0463314852131403E-3</v>
      </c>
      <c r="AO630" s="17">
        <f t="shared" si="652"/>
        <v>1.0162751298183397E-3</v>
      </c>
      <c r="AP630" s="17">
        <f t="shared" si="653"/>
        <v>3.3647697418541099E-4</v>
      </c>
      <c r="AQ630" s="17">
        <f t="shared" si="654"/>
        <v>8.35527340247965E-5</v>
      </c>
      <c r="AR630" s="17">
        <f t="shared" si="655"/>
        <v>9.3151840007776085E-4</v>
      </c>
      <c r="AS630" s="17">
        <f t="shared" si="656"/>
        <v>1.0844276767347839E-3</v>
      </c>
      <c r="AT630" s="17">
        <f t="shared" si="657"/>
        <v>6.3121854918283583E-4</v>
      </c>
      <c r="AU630" s="17">
        <f t="shared" si="658"/>
        <v>2.4494447801392584E-4</v>
      </c>
      <c r="AV630" s="17">
        <f t="shared" si="659"/>
        <v>7.1288063445521365E-5</v>
      </c>
      <c r="AW630" s="17">
        <f t="shared" si="660"/>
        <v>5.3312362637490152E-7</v>
      </c>
      <c r="AX630" s="17">
        <f t="shared" si="661"/>
        <v>3.9973169430915462E-4</v>
      </c>
      <c r="AY630" s="17">
        <f t="shared" si="662"/>
        <v>3.9703966093668187E-4</v>
      </c>
      <c r="AZ630" s="17">
        <f t="shared" si="663"/>
        <v>1.9718287866710331E-4</v>
      </c>
      <c r="BA630" s="17">
        <f t="shared" si="664"/>
        <v>6.5284976900827668E-5</v>
      </c>
      <c r="BB630" s="17">
        <f t="shared" si="665"/>
        <v>1.6211327161436252E-5</v>
      </c>
      <c r="BC630" s="17">
        <f t="shared" si="666"/>
        <v>3.2204300690413706E-6</v>
      </c>
      <c r="BD630" s="17">
        <f t="shared" si="667"/>
        <v>1.5420749925870305E-4</v>
      </c>
      <c r="BE630" s="17">
        <f t="shared" si="668"/>
        <v>1.7952074821306436E-4</v>
      </c>
      <c r="BF630" s="17">
        <f t="shared" si="669"/>
        <v>1.0449459071024918E-4</v>
      </c>
      <c r="BG630" s="17">
        <f t="shared" si="670"/>
        <v>4.0549145791003951E-5</v>
      </c>
      <c r="BH630" s="17">
        <f t="shared" si="671"/>
        <v>1.1801327799871619E-5</v>
      </c>
      <c r="BI630" s="17">
        <f t="shared" si="672"/>
        <v>2.7477044978031724E-6</v>
      </c>
      <c r="BJ630" s="18">
        <f t="shared" si="673"/>
        <v>0.39644264217735703</v>
      </c>
      <c r="BK630" s="18">
        <f t="shared" si="674"/>
        <v>0.29370694461214136</v>
      </c>
      <c r="BL630" s="18">
        <f t="shared" si="675"/>
        <v>0.29107378535485368</v>
      </c>
      <c r="BM630" s="18">
        <f t="shared" si="676"/>
        <v>0.36555765378856259</v>
      </c>
      <c r="BN630" s="18">
        <f t="shared" si="677"/>
        <v>0.63415307388907372</v>
      </c>
    </row>
    <row r="631" spans="1:66" x14ac:dyDescent="0.25">
      <c r="A631" t="s">
        <v>342</v>
      </c>
      <c r="B631" t="s">
        <v>406</v>
      </c>
      <c r="C631" t="s">
        <v>398</v>
      </c>
      <c r="D631" t="s">
        <v>498</v>
      </c>
      <c r="E631" s="14">
        <f>VLOOKUP(A631,home!$A$2:$E$405,3,FALSE)</f>
        <v>1.1178707224334601</v>
      </c>
      <c r="F631" s="14">
        <f>VLOOKUP(B631,home!$B$2:$E$405,3,FALSE)</f>
        <v>1.19</v>
      </c>
      <c r="G631" s="14">
        <f>VLOOKUP(C631,away!$B$2:$E$405,4,FALSE)</f>
        <v>1.27</v>
      </c>
      <c r="H631" s="14">
        <f>VLOOKUP(A631,away!$A$2:$E$405,3,FALSE)</f>
        <v>0.85171102661596998</v>
      </c>
      <c r="I631" s="14">
        <f>VLOOKUP(C631,away!$B$2:$E$405,3,FALSE)</f>
        <v>0.89</v>
      </c>
      <c r="J631" s="14">
        <f>VLOOKUP(B631,home!$B$2:$E$405,4,FALSE)</f>
        <v>1.37</v>
      </c>
      <c r="K631" s="16">
        <f t="shared" si="678"/>
        <v>1.689438022813688</v>
      </c>
      <c r="L631" s="16">
        <f t="shared" si="679"/>
        <v>1.0384912547528524</v>
      </c>
      <c r="M631" s="17">
        <f t="shared" si="624"/>
        <v>6.5354480637517157E-2</v>
      </c>
      <c r="N631" s="17">
        <f t="shared" si="625"/>
        <v>0.11041234455026246</v>
      </c>
      <c r="O631" s="17">
        <f t="shared" si="626"/>
        <v>6.7870056600976184E-2</v>
      </c>
      <c r="P631" s="17">
        <f t="shared" si="627"/>
        <v>0.1146622542322063</v>
      </c>
      <c r="Q631" s="17">
        <f t="shared" si="628"/>
        <v>9.3267406535609554E-2</v>
      </c>
      <c r="R631" s="17">
        <f t="shared" si="629"/>
        <v>3.5241230119847436E-2</v>
      </c>
      <c r="S631" s="17">
        <f t="shared" si="630"/>
        <v>5.0292774180748935E-2</v>
      </c>
      <c r="T631" s="17">
        <f t="shared" si="631"/>
        <v>9.685738604070955E-2</v>
      </c>
      <c r="U631" s="17">
        <f t="shared" si="632"/>
        <v>5.9537874135197247E-2</v>
      </c>
      <c r="V631" s="17">
        <f t="shared" si="633"/>
        <v>9.8041103479965114E-3</v>
      </c>
      <c r="W631" s="17">
        <f t="shared" si="634"/>
        <v>5.2523167630160218E-2</v>
      </c>
      <c r="X631" s="17">
        <f t="shared" si="635"/>
        <v>5.454485025583948E-2</v>
      </c>
      <c r="Y631" s="17">
        <f t="shared" si="636"/>
        <v>2.832217499124659E-2</v>
      </c>
      <c r="Z631" s="17">
        <f t="shared" si="637"/>
        <v>1.2199236428731461E-2</v>
      </c>
      <c r="AA631" s="17">
        <f t="shared" si="638"/>
        <v>2.0609853871992798E-2</v>
      </c>
      <c r="AB631" s="17">
        <f t="shared" si="639"/>
        <v>1.7409535387989276E-2</v>
      </c>
      <c r="AC631" s="17">
        <f t="shared" si="640"/>
        <v>1.0750615167053755E-3</v>
      </c>
      <c r="AD631" s="17">
        <f t="shared" si="641"/>
        <v>2.2183659118252447E-2</v>
      </c>
      <c r="AE631" s="17">
        <f t="shared" si="642"/>
        <v>2.3037535992723537E-2</v>
      </c>
      <c r="AF631" s="17">
        <f t="shared" si="643"/>
        <v>1.1962139829748733E-2</v>
      </c>
      <c r="AG631" s="17">
        <f t="shared" si="644"/>
        <v>4.1408592004416114E-3</v>
      </c>
      <c r="AH631" s="17">
        <f t="shared" si="645"/>
        <v>3.1672000864750101E-3</v>
      </c>
      <c r="AI631" s="17">
        <f t="shared" si="646"/>
        <v>5.3507882519496829E-3</v>
      </c>
      <c r="AJ631" s="17">
        <f t="shared" si="647"/>
        <v>4.5199125624342919E-3</v>
      </c>
      <c r="AK631" s="17">
        <f t="shared" si="648"/>
        <v>2.54537071425658E-3</v>
      </c>
      <c r="AL631" s="17">
        <f t="shared" si="649"/>
        <v>7.5446381482202309E-5</v>
      </c>
      <c r="AM631" s="17">
        <f t="shared" si="650"/>
        <v>7.4955834399026491E-3</v>
      </c>
      <c r="AN631" s="17">
        <f t="shared" si="651"/>
        <v>7.7840978516092027E-3</v>
      </c>
      <c r="AO631" s="17">
        <f t="shared" si="652"/>
        <v>4.0418587725183121E-3</v>
      </c>
      <c r="AP631" s="17">
        <f t="shared" si="653"/>
        <v>1.3991449960687886E-3</v>
      </c>
      <c r="AQ631" s="17">
        <f t="shared" si="654"/>
        <v>3.632499606371627E-4</v>
      </c>
      <c r="AR631" s="17">
        <f t="shared" si="655"/>
        <v>6.5782191837135547E-4</v>
      </c>
      <c r="AS631" s="17">
        <f t="shared" si="656"/>
        <v>1.1113493611368101E-3</v>
      </c>
      <c r="AT631" s="17">
        <f t="shared" si="657"/>
        <v>9.3877793366711401E-4</v>
      </c>
      <c r="AU631" s="17">
        <f t="shared" si="658"/>
        <v>5.2866904537189618E-4</v>
      </c>
      <c r="AV631" s="17">
        <f t="shared" si="659"/>
        <v>2.2328839668397411E-4</v>
      </c>
      <c r="AW631" s="17">
        <f t="shared" si="660"/>
        <v>3.6768932588117602E-6</v>
      </c>
      <c r="AX631" s="17">
        <f t="shared" si="661"/>
        <v>2.1105539444240258E-3</v>
      </c>
      <c r="AY631" s="17">
        <f t="shared" si="662"/>
        <v>2.1917918139684879E-3</v>
      </c>
      <c r="AZ631" s="17">
        <f t="shared" si="663"/>
        <v>1.1380783155225827E-3</v>
      </c>
      <c r="BA631" s="17">
        <f t="shared" si="664"/>
        <v>3.9396145929801994E-4</v>
      </c>
      <c r="BB631" s="17">
        <f t="shared" si="665"/>
        <v>1.0228138254766637E-4</v>
      </c>
      <c r="BC631" s="17">
        <f t="shared" si="666"/>
        <v>2.1243664259956518E-5</v>
      </c>
      <c r="BD631" s="17">
        <f t="shared" si="667"/>
        <v>1.1385705156889951E-4</v>
      </c>
      <c r="BE631" s="17">
        <f t="shared" si="668"/>
        <v>1.9235443208595772E-4</v>
      </c>
      <c r="BF631" s="17">
        <f t="shared" si="669"/>
        <v>1.6248544571137514E-4</v>
      </c>
      <c r="BG631" s="17">
        <f t="shared" si="670"/>
        <v>9.1503030046208815E-5</v>
      </c>
      <c r="BH631" s="17">
        <f t="shared" si="671"/>
        <v>3.8647174540682137E-5</v>
      </c>
      <c r="BI631" s="17">
        <f t="shared" si="672"/>
        <v>1.3058401228669102E-5</v>
      </c>
      <c r="BJ631" s="18">
        <f t="shared" si="673"/>
        <v>0.52429336974575091</v>
      </c>
      <c r="BK631" s="18">
        <f t="shared" si="674"/>
        <v>0.243455919110625</v>
      </c>
      <c r="BL631" s="18">
        <f t="shared" si="675"/>
        <v>0.22032363392153145</v>
      </c>
      <c r="BM631" s="18">
        <f t="shared" si="676"/>
        <v>0.51127627160951028</v>
      </c>
      <c r="BN631" s="18">
        <f t="shared" si="677"/>
        <v>0.48680777267641906</v>
      </c>
    </row>
    <row r="632" spans="1:66" x14ac:dyDescent="0.25">
      <c r="A632" t="s">
        <v>40</v>
      </c>
      <c r="B632" t="s">
        <v>41</v>
      </c>
      <c r="C632" t="s">
        <v>320</v>
      </c>
      <c r="D632" t="s">
        <v>498</v>
      </c>
      <c r="E632" s="14">
        <f>VLOOKUP(A632,home!$A$2:$E$405,3,FALSE)</f>
        <v>1.5125</v>
      </c>
      <c r="F632" s="14">
        <f>VLOOKUP(B632,home!$B$2:$E$405,3,FALSE)</f>
        <v>0.84</v>
      </c>
      <c r="G632" s="14">
        <f>VLOOKUP(C632,away!$B$2:$E$405,4,FALSE)</f>
        <v>1.1399999999999999</v>
      </c>
      <c r="H632" s="14">
        <f>VLOOKUP(A632,away!$A$2:$E$405,3,FALSE)</f>
        <v>1.1875</v>
      </c>
      <c r="I632" s="14">
        <f>VLOOKUP(C632,away!$B$2:$E$405,3,FALSE)</f>
        <v>1.38</v>
      </c>
      <c r="J632" s="14">
        <f>VLOOKUP(B632,home!$B$2:$E$405,4,FALSE)</f>
        <v>1.45</v>
      </c>
      <c r="K632" s="16">
        <f t="shared" si="678"/>
        <v>1.4483699999999999</v>
      </c>
      <c r="L632" s="16">
        <f t="shared" si="679"/>
        <v>2.3761874999999999</v>
      </c>
      <c r="M632" s="17">
        <f t="shared" si="624"/>
        <v>2.1828092325173389E-2</v>
      </c>
      <c r="N632" s="17">
        <f t="shared" si="625"/>
        <v>3.1615154081011378E-2</v>
      </c>
      <c r="O632" s="17">
        <f t="shared" si="626"/>
        <v>5.1867640131922944E-2</v>
      </c>
      <c r="P632" s="17">
        <f t="shared" si="627"/>
        <v>7.512353393787323E-2</v>
      </c>
      <c r="Q632" s="17">
        <f t="shared" si="628"/>
        <v>2.289522035815723E-2</v>
      </c>
      <c r="R632" s="17">
        <f t="shared" si="629"/>
        <v>6.1623619067986829E-2</v>
      </c>
      <c r="S632" s="17">
        <f t="shared" si="630"/>
        <v>6.463626398545072E-2</v>
      </c>
      <c r="T632" s="17">
        <f t="shared" si="631"/>
        <v>5.4403336424798734E-2</v>
      </c>
      <c r="U632" s="17">
        <f t="shared" si="632"/>
        <v>8.9253801149500073E-2</v>
      </c>
      <c r="V632" s="17">
        <f t="shared" si="633"/>
        <v>2.4716897935380417E-2</v>
      </c>
      <c r="W632" s="17">
        <f t="shared" si="634"/>
        <v>1.1053583436714731E-2</v>
      </c>
      <c r="X632" s="17">
        <f t="shared" si="635"/>
        <v>2.6265386792528583E-2</v>
      </c>
      <c r="Y632" s="17">
        <f t="shared" si="636"/>
        <v>3.120574188953576E-2</v>
      </c>
      <c r="Z632" s="17">
        <f t="shared" si="637"/>
        <v>4.8809757778037317E-2</v>
      </c>
      <c r="AA632" s="17">
        <f t="shared" si="638"/>
        <v>7.0694588872975903E-2</v>
      </c>
      <c r="AB632" s="17">
        <f t="shared" si="639"/>
        <v>5.1195960842976063E-2</v>
      </c>
      <c r="AC632" s="17">
        <f t="shared" si="640"/>
        <v>5.3166027212388075E-3</v>
      </c>
      <c r="AD632" s="17">
        <f t="shared" si="641"/>
        <v>4.0024196605586296E-3</v>
      </c>
      <c r="AE632" s="17">
        <f t="shared" si="642"/>
        <v>9.5104995671736574E-3</v>
      </c>
      <c r="AF632" s="17">
        <f t="shared" si="643"/>
        <v>1.1299365095136729E-2</v>
      </c>
      <c r="AG632" s="17">
        <f t="shared" si="644"/>
        <v>8.949803365666734E-3</v>
      </c>
      <c r="AH632" s="17">
        <f t="shared" si="645"/>
        <v>2.8995284077550018E-2</v>
      </c>
      <c r="AI632" s="17">
        <f t="shared" si="646"/>
        <v>4.1995899599401115E-2</v>
      </c>
      <c r="AJ632" s="17">
        <f t="shared" si="647"/>
        <v>3.0412800551392307E-2</v>
      </c>
      <c r="AK632" s="17">
        <f t="shared" si="648"/>
        <v>1.4682995978206693E-2</v>
      </c>
      <c r="AL632" s="17">
        <f t="shared" si="649"/>
        <v>7.3190451829372122E-4</v>
      </c>
      <c r="AM632" s="17">
        <f t="shared" si="650"/>
        <v>1.1593969127526599E-3</v>
      </c>
      <c r="AN632" s="17">
        <f t="shared" si="651"/>
        <v>2.7549444516214608E-3</v>
      </c>
      <c r="AO632" s="17">
        <f t="shared" si="652"/>
        <v>3.2731322845686354E-3</v>
      </c>
      <c r="AP632" s="17">
        <f t="shared" si="653"/>
        <v>2.5925253401461448E-3</v>
      </c>
      <c r="AQ632" s="17">
        <f t="shared" si="654"/>
        <v>1.5400815766721298E-3</v>
      </c>
      <c r="AR632" s="17">
        <f t="shared" si="655"/>
        <v>1.3779646316804678E-2</v>
      </c>
      <c r="AS632" s="17">
        <f t="shared" si="656"/>
        <v>1.9958026335870387E-2</v>
      </c>
      <c r="AT632" s="17">
        <f t="shared" si="657"/>
        <v>1.44533033020423E-2</v>
      </c>
      <c r="AU632" s="17">
        <f t="shared" si="658"/>
        <v>6.9779103011930032E-3</v>
      </c>
      <c r="AV632" s="17">
        <f t="shared" si="659"/>
        <v>2.5266489857347276E-3</v>
      </c>
      <c r="AW632" s="17">
        <f t="shared" si="660"/>
        <v>6.9970045302980791E-5</v>
      </c>
      <c r="AX632" s="17">
        <f t="shared" si="661"/>
        <v>2.7987261775392833E-4</v>
      </c>
      <c r="AY632" s="17">
        <f t="shared" si="662"/>
        <v>6.650298158991625E-4</v>
      </c>
      <c r="AZ632" s="17">
        <f t="shared" si="663"/>
        <v>7.9011776783344571E-4</v>
      </c>
      <c r="BA632" s="17">
        <f t="shared" si="664"/>
        <v>6.2582265448457857E-4</v>
      </c>
      <c r="BB632" s="17">
        <f t="shared" si="665"/>
        <v>3.7176799220076876E-4</v>
      </c>
      <c r="BC632" s="17">
        <f t="shared" si="666"/>
        <v>1.7667809119351283E-4</v>
      </c>
      <c r="BD632" s="17">
        <f t="shared" si="667"/>
        <v>5.4571705554020454E-3</v>
      </c>
      <c r="BE632" s="17">
        <f t="shared" si="668"/>
        <v>7.90400211732766E-3</v>
      </c>
      <c r="BF632" s="17">
        <f t="shared" si="669"/>
        <v>5.7239597733369334E-3</v>
      </c>
      <c r="BG632" s="17">
        <f t="shared" si="670"/>
        <v>2.7634705389693384E-3</v>
      </c>
      <c r="BH632" s="17">
        <f t="shared" si="671"/>
        <v>1.0006319561317552E-3</v>
      </c>
      <c r="BI632" s="17">
        <f t="shared" si="672"/>
        <v>2.8985706126050993E-4</v>
      </c>
      <c r="BJ632" s="18">
        <f t="shared" si="673"/>
        <v>0.22542988017640855</v>
      </c>
      <c r="BK632" s="18">
        <f t="shared" si="674"/>
        <v>0.19301832523930945</v>
      </c>
      <c r="BL632" s="18">
        <f t="shared" si="675"/>
        <v>0.52155721751598527</v>
      </c>
      <c r="BM632" s="18">
        <f t="shared" si="676"/>
        <v>0.72326686103701954</v>
      </c>
      <c r="BN632" s="18">
        <f t="shared" si="677"/>
        <v>0.26495325990212504</v>
      </c>
    </row>
    <row r="633" spans="1:66" x14ac:dyDescent="0.25">
      <c r="A633" t="s">
        <v>40</v>
      </c>
      <c r="B633" t="s">
        <v>238</v>
      </c>
      <c r="C633" t="s">
        <v>318</v>
      </c>
      <c r="D633" t="s">
        <v>498</v>
      </c>
      <c r="E633" s="14">
        <f>VLOOKUP(A633,home!$A$2:$E$405,3,FALSE)</f>
        <v>1.5125</v>
      </c>
      <c r="F633" s="14">
        <f>VLOOKUP(B633,home!$B$2:$E$405,3,FALSE)</f>
        <v>0.78</v>
      </c>
      <c r="G633" s="14">
        <f>VLOOKUP(C633,away!$B$2:$E$405,4,FALSE)</f>
        <v>1.08</v>
      </c>
      <c r="H633" s="14">
        <f>VLOOKUP(A633,away!$A$2:$E$405,3,FALSE)</f>
        <v>1.1875</v>
      </c>
      <c r="I633" s="14">
        <f>VLOOKUP(C633,away!$B$2:$E$405,3,FALSE)</f>
        <v>0.78</v>
      </c>
      <c r="J633" s="14">
        <f>VLOOKUP(B633,home!$B$2:$E$405,4,FALSE)</f>
        <v>1.07</v>
      </c>
      <c r="K633" s="16">
        <f t="shared" si="678"/>
        <v>1.2741300000000002</v>
      </c>
      <c r="L633" s="16">
        <f t="shared" si="679"/>
        <v>0.99108750000000012</v>
      </c>
      <c r="M633" s="17">
        <f t="shared" si="624"/>
        <v>0.10380745396401102</v>
      </c>
      <c r="N633" s="17">
        <f t="shared" si="625"/>
        <v>0.13226419131916539</v>
      </c>
      <c r="O633" s="17">
        <f t="shared" si="626"/>
        <v>0.10288227003055678</v>
      </c>
      <c r="P633" s="17">
        <f t="shared" si="627"/>
        <v>0.13108538671403336</v>
      </c>
      <c r="Q633" s="17">
        <f t="shared" si="628"/>
        <v>8.4260887042744134E-2</v>
      </c>
      <c r="R633" s="17">
        <f t="shared" si="629"/>
        <v>5.0982665899454729E-2</v>
      </c>
      <c r="S633" s="17">
        <f t="shared" si="630"/>
        <v>4.1382814898641512E-2</v>
      </c>
      <c r="T633" s="17">
        <f t="shared" si="631"/>
        <v>8.350991188697568E-2</v>
      </c>
      <c r="U633" s="17">
        <f t="shared" si="632"/>
        <v>6.4958544102472274E-2</v>
      </c>
      <c r="V633" s="17">
        <f t="shared" si="633"/>
        <v>5.8063506437005816E-3</v>
      </c>
      <c r="W633" s="17">
        <f t="shared" si="634"/>
        <v>3.5786441335923874E-2</v>
      </c>
      <c r="X633" s="17">
        <f t="shared" si="635"/>
        <v>3.5467494677517454E-2</v>
      </c>
      <c r="Y633" s="17">
        <f t="shared" si="636"/>
        <v>1.7575695315602043E-2</v>
      </c>
      <c r="Z633" s="17">
        <f t="shared" si="637"/>
        <v>1.6842760963208615E-2</v>
      </c>
      <c r="AA633" s="17">
        <f t="shared" si="638"/>
        <v>2.1459867026053001E-2</v>
      </c>
      <c r="AB633" s="17">
        <f t="shared" si="639"/>
        <v>1.3671330186952459E-2</v>
      </c>
      <c r="AC633" s="17">
        <f t="shared" si="640"/>
        <v>4.5825690404578386E-4</v>
      </c>
      <c r="AD633" s="17">
        <f t="shared" si="641"/>
        <v>1.1399144624835171E-2</v>
      </c>
      <c r="AE633" s="17">
        <f t="shared" si="642"/>
        <v>1.1297549748366329E-2</v>
      </c>
      <c r="AF633" s="17">
        <f t="shared" si="643"/>
        <v>5.5984301681170079E-3</v>
      </c>
      <c r="AG633" s="17">
        <f t="shared" si="644"/>
        <v>1.8495113864145554E-3</v>
      </c>
      <c r="AH633" s="17">
        <f t="shared" si="645"/>
        <v>4.1731624640310048E-3</v>
      </c>
      <c r="AI633" s="17">
        <f t="shared" si="646"/>
        <v>5.3171514902958256E-3</v>
      </c>
      <c r="AJ633" s="17">
        <f t="shared" si="647"/>
        <v>3.387371114165311E-3</v>
      </c>
      <c r="AK633" s="17">
        <f t="shared" si="648"/>
        <v>1.4386503858971498E-3</v>
      </c>
      <c r="AL633" s="17">
        <f t="shared" si="649"/>
        <v>2.3147001949221533E-5</v>
      </c>
      <c r="AM633" s="17">
        <f t="shared" si="650"/>
        <v>2.904798428168244E-3</v>
      </c>
      <c r="AN633" s="17">
        <f t="shared" si="651"/>
        <v>2.878909412177195E-3</v>
      </c>
      <c r="AO633" s="17">
        <f t="shared" si="652"/>
        <v>1.426625566020583E-3</v>
      </c>
      <c r="AP633" s="17">
        <f t="shared" si="653"/>
        <v>4.7130358855447492E-4</v>
      </c>
      <c r="AQ633" s="17">
        <f t="shared" si="654"/>
        <v>1.1677577383037079E-4</v>
      </c>
      <c r="AR633" s="17">
        <f t="shared" si="655"/>
        <v>8.2719383071406605E-4</v>
      </c>
      <c r="AS633" s="17">
        <f t="shared" si="656"/>
        <v>1.0539524755277133E-3</v>
      </c>
      <c r="AT633" s="17">
        <f t="shared" si="657"/>
        <v>6.7143623382206281E-4</v>
      </c>
      <c r="AU633" s="17">
        <f t="shared" si="658"/>
        <v>2.8516568286656845E-4</v>
      </c>
      <c r="AV633" s="17">
        <f t="shared" si="659"/>
        <v>9.0834537877695201E-5</v>
      </c>
      <c r="AW633" s="17">
        <f t="shared" si="660"/>
        <v>8.119288767377506E-7</v>
      </c>
      <c r="AX633" s="17">
        <f t="shared" si="661"/>
        <v>6.1684847021366783E-4</v>
      </c>
      <c r="AY633" s="17">
        <f t="shared" si="662"/>
        <v>6.1135080822288855E-4</v>
      </c>
      <c r="AZ633" s="17">
        <f t="shared" si="663"/>
        <v>3.0295107207230107E-4</v>
      </c>
      <c r="BA633" s="17">
        <f t="shared" si="664"/>
        <v>1.0008367354748559E-4</v>
      </c>
      <c r="BB633" s="17">
        <f t="shared" si="665"/>
        <v>2.4797919451748404E-5</v>
      </c>
      <c r="BC633" s="17">
        <f t="shared" si="666"/>
        <v>4.9153815989269411E-6</v>
      </c>
      <c r="BD633" s="17">
        <f t="shared" si="667"/>
        <v>1.3663691094963778E-4</v>
      </c>
      <c r="BE633" s="17">
        <f t="shared" si="668"/>
        <v>1.7409318734826201E-4</v>
      </c>
      <c r="BF633" s="17">
        <f t="shared" si="669"/>
        <v>1.1090867639802059E-4</v>
      </c>
      <c r="BG633" s="17">
        <f t="shared" si="670"/>
        <v>4.710402395300334E-5</v>
      </c>
      <c r="BH633" s="17">
        <f t="shared" si="671"/>
        <v>1.5004162509810036E-5</v>
      </c>
      <c r="BI633" s="17">
        <f t="shared" si="672"/>
        <v>3.8234507157248475E-6</v>
      </c>
      <c r="BJ633" s="18">
        <f t="shared" si="673"/>
        <v>0.42846861759951954</v>
      </c>
      <c r="BK633" s="18">
        <f t="shared" si="674"/>
        <v>0.28317476093460436</v>
      </c>
      <c r="BL633" s="18">
        <f t="shared" si="675"/>
        <v>0.27168716587256092</v>
      </c>
      <c r="BM633" s="18">
        <f t="shared" si="676"/>
        <v>0.39427991152058184</v>
      </c>
      <c r="BN633" s="18">
        <f t="shared" si="677"/>
        <v>0.60528285496996548</v>
      </c>
    </row>
  </sheetData>
  <conditionalFormatting sqref="BJ2:BL6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2021-02-12T18:40:29Z</dcterms:modified>
</cp:coreProperties>
</file>