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E114" i="2" l="1"/>
  <c r="F114" i="2"/>
  <c r="G114" i="2"/>
  <c r="N114" i="2"/>
  <c r="O114" i="2"/>
  <c r="P114" i="2"/>
  <c r="E115" i="2"/>
  <c r="N115" i="2" s="1"/>
  <c r="F115" i="2"/>
  <c r="O115" i="2" s="1"/>
  <c r="G115" i="2"/>
  <c r="P115" i="2"/>
  <c r="E116" i="2"/>
  <c r="F116" i="2"/>
  <c r="G116" i="2"/>
  <c r="N116" i="2"/>
  <c r="O116" i="2"/>
  <c r="P116" i="2"/>
  <c r="E117" i="2"/>
  <c r="N117" i="2" s="1"/>
  <c r="F117" i="2"/>
  <c r="O117" i="2" s="1"/>
  <c r="G117" i="2"/>
  <c r="P117" i="2"/>
  <c r="E118" i="2"/>
  <c r="F118" i="2"/>
  <c r="G118" i="2"/>
  <c r="P118" i="2" s="1"/>
  <c r="N118" i="2"/>
  <c r="O118" i="2"/>
  <c r="E119" i="2"/>
  <c r="N119" i="2" s="1"/>
  <c r="F119" i="2"/>
  <c r="O119" i="2" s="1"/>
  <c r="G119" i="2"/>
  <c r="P119" i="2"/>
  <c r="E120" i="2"/>
  <c r="F120" i="2"/>
  <c r="G120" i="2"/>
  <c r="P120" i="2" s="1"/>
  <c r="N120" i="2"/>
  <c r="O120" i="2"/>
  <c r="E121" i="2"/>
  <c r="N121" i="2" s="1"/>
  <c r="F121" i="2"/>
  <c r="O121" i="2" s="1"/>
  <c r="G121" i="2"/>
  <c r="P121" i="2"/>
  <c r="E122" i="2"/>
  <c r="F122" i="2"/>
  <c r="G122" i="2"/>
  <c r="P122" i="2" s="1"/>
  <c r="N122" i="2"/>
  <c r="O122" i="2"/>
  <c r="E123" i="2"/>
  <c r="N123" i="2" s="1"/>
  <c r="F123" i="2"/>
  <c r="O123" i="2" s="1"/>
  <c r="G123" i="2"/>
  <c r="P123" i="2"/>
  <c r="E124" i="2"/>
  <c r="F124" i="2"/>
  <c r="G124" i="2"/>
  <c r="P124" i="2" s="1"/>
  <c r="N124" i="2"/>
  <c r="O124" i="2"/>
  <c r="E125" i="2"/>
  <c r="N125" i="2" s="1"/>
  <c r="F125" i="2"/>
  <c r="O125" i="2" s="1"/>
  <c r="G125" i="2"/>
  <c r="P125" i="2"/>
  <c r="E126" i="2"/>
  <c r="F126" i="2"/>
  <c r="G126" i="2"/>
  <c r="P126" i="2" s="1"/>
  <c r="N126" i="2"/>
  <c r="O126" i="2"/>
  <c r="E127" i="2"/>
  <c r="N127" i="2" s="1"/>
  <c r="F127" i="2"/>
  <c r="O127" i="2" s="1"/>
  <c r="G127" i="2"/>
  <c r="P127" i="2"/>
  <c r="E128" i="2"/>
  <c r="F128" i="2"/>
  <c r="G128" i="2"/>
  <c r="P128" i="2" s="1"/>
  <c r="N128" i="2"/>
  <c r="O128" i="2"/>
  <c r="E129" i="2"/>
  <c r="N129" i="2" s="1"/>
  <c r="F129" i="2"/>
  <c r="O129" i="2" s="1"/>
  <c r="G129" i="2"/>
  <c r="P129" i="2"/>
  <c r="E130" i="2"/>
  <c r="F130" i="2"/>
  <c r="G130" i="2"/>
  <c r="P130" i="2" s="1"/>
  <c r="N130" i="2"/>
  <c r="O130" i="2"/>
  <c r="E131" i="2"/>
  <c r="N131" i="2" s="1"/>
  <c r="F131" i="2"/>
  <c r="O131" i="2" s="1"/>
  <c r="G131" i="2"/>
  <c r="P131" i="2"/>
  <c r="E132" i="2"/>
  <c r="F132" i="2"/>
  <c r="G132" i="2"/>
  <c r="P132" i="2" s="1"/>
  <c r="N132" i="2"/>
  <c r="O132" i="2"/>
  <c r="E133" i="2"/>
  <c r="N133" i="2" s="1"/>
  <c r="F133" i="2"/>
  <c r="O133" i="2" s="1"/>
  <c r="G133" i="2"/>
  <c r="P133" i="2"/>
  <c r="E134" i="2"/>
  <c r="F134" i="2"/>
  <c r="G134" i="2"/>
  <c r="P134" i="2" s="1"/>
  <c r="N134" i="2"/>
  <c r="O134" i="2"/>
  <c r="E135" i="2"/>
  <c r="N135" i="2" s="1"/>
  <c r="F135" i="2"/>
  <c r="O135" i="2" s="1"/>
  <c r="G135" i="2"/>
  <c r="P135" i="2"/>
  <c r="E136" i="2"/>
  <c r="F136" i="2"/>
  <c r="G136" i="2"/>
  <c r="P136" i="2" s="1"/>
  <c r="N136" i="2"/>
  <c r="O136" i="2"/>
  <c r="E137" i="2"/>
  <c r="N137" i="2" s="1"/>
  <c r="F137" i="2"/>
  <c r="O137" i="2" s="1"/>
  <c r="G137" i="2"/>
  <c r="P137" i="2"/>
  <c r="E138" i="2"/>
  <c r="F138" i="2"/>
  <c r="G138" i="2"/>
  <c r="P138" i="2" s="1"/>
  <c r="N138" i="2"/>
  <c r="O138" i="2"/>
  <c r="E139" i="2"/>
  <c r="N139" i="2" s="1"/>
  <c r="F139" i="2"/>
  <c r="O139" i="2" s="1"/>
  <c r="G139" i="2"/>
  <c r="P139" i="2"/>
  <c r="E140" i="2"/>
  <c r="F140" i="2"/>
  <c r="G140" i="2"/>
  <c r="P140" i="2" s="1"/>
  <c r="N140" i="2"/>
  <c r="O140" i="2"/>
  <c r="E141" i="2"/>
  <c r="N141" i="2" s="1"/>
  <c r="F141" i="2"/>
  <c r="O141" i="2" s="1"/>
  <c r="G141" i="2"/>
  <c r="P141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N8" i="2" s="1"/>
  <c r="F8" i="2"/>
  <c r="O8" i="2" s="1"/>
  <c r="G8" i="2"/>
  <c r="P8" i="2"/>
  <c r="E9" i="2"/>
  <c r="F9" i="2"/>
  <c r="G9" i="2"/>
  <c r="P9" i="2" s="1"/>
  <c r="N9" i="2"/>
  <c r="O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/>
  <c r="E65" i="2"/>
  <c r="N65" i="2" s="1"/>
  <c r="F65" i="2"/>
  <c r="G65" i="2"/>
  <c r="P65" i="2" s="1"/>
  <c r="O65" i="2"/>
  <c r="E66" i="2"/>
  <c r="N66" i="2" s="1"/>
  <c r="F66" i="2"/>
  <c r="O66" i="2" s="1"/>
  <c r="G66" i="2"/>
  <c r="P66" i="2"/>
  <c r="E67" i="2"/>
  <c r="F67" i="2"/>
  <c r="G67" i="2"/>
  <c r="P67" i="2" s="1"/>
  <c r="N67" i="2"/>
  <c r="O67" i="2"/>
  <c r="E68" i="2"/>
  <c r="N68" i="2" s="1"/>
  <c r="F68" i="2"/>
  <c r="O68" i="2" s="1"/>
  <c r="G68" i="2"/>
  <c r="P68" i="2" s="1"/>
  <c r="E69" i="2"/>
  <c r="N69" i="2" s="1"/>
  <c r="F69" i="2"/>
  <c r="G69" i="2"/>
  <c r="P69" i="2" s="1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O72" i="2" s="1"/>
  <c r="G72" i="2"/>
  <c r="P72" i="2" s="1"/>
  <c r="E73" i="2"/>
  <c r="N73" i="2" s="1"/>
  <c r="F73" i="2"/>
  <c r="G73" i="2"/>
  <c r="P73" i="2" s="1"/>
  <c r="O73" i="2"/>
  <c r="E74" i="2"/>
  <c r="N74" i="2" s="1"/>
  <c r="F74" i="2"/>
  <c r="O74" i="2" s="1"/>
  <c r="G74" i="2"/>
  <c r="P74" i="2"/>
  <c r="E75" i="2"/>
  <c r="F75" i="2"/>
  <c r="G75" i="2"/>
  <c r="P75" i="2" s="1"/>
  <c r="N75" i="2"/>
  <c r="O75" i="2"/>
  <c r="E76" i="2"/>
  <c r="N76" i="2" s="1"/>
  <c r="F76" i="2"/>
  <c r="G76" i="2"/>
  <c r="O76" i="2"/>
  <c r="P76" i="2"/>
  <c r="E77" i="2"/>
  <c r="F77" i="2"/>
  <c r="G77" i="2"/>
  <c r="P77" i="2" s="1"/>
  <c r="N77" i="2"/>
  <c r="O77" i="2"/>
  <c r="E78" i="2"/>
  <c r="N78" i="2" s="1"/>
  <c r="F78" i="2"/>
  <c r="O78" i="2" s="1"/>
  <c r="G78" i="2"/>
  <c r="P78" i="2" s="1"/>
  <c r="E79" i="2"/>
  <c r="F79" i="2"/>
  <c r="G79" i="2"/>
  <c r="P79" i="2" s="1"/>
  <c r="N79" i="2"/>
  <c r="O79" i="2"/>
  <c r="E80" i="2"/>
  <c r="N80" i="2" s="1"/>
  <c r="F80" i="2"/>
  <c r="G80" i="2"/>
  <c r="O80" i="2"/>
  <c r="P80" i="2"/>
  <c r="E81" i="2"/>
  <c r="F81" i="2"/>
  <c r="G81" i="2"/>
  <c r="P81" i="2" s="1"/>
  <c r="N81" i="2"/>
  <c r="O81" i="2"/>
  <c r="E82" i="2"/>
  <c r="N82" i="2" s="1"/>
  <c r="F82" i="2"/>
  <c r="O82" i="2" s="1"/>
  <c r="G82" i="2"/>
  <c r="P82" i="2" s="1"/>
  <c r="E83" i="2"/>
  <c r="N83" i="2" s="1"/>
  <c r="F83" i="2"/>
  <c r="G83" i="2"/>
  <c r="P83" i="2" s="1"/>
  <c r="O83" i="2"/>
  <c r="E84" i="2"/>
  <c r="N84" i="2" s="1"/>
  <c r="F84" i="2"/>
  <c r="G84" i="2"/>
  <c r="O84" i="2"/>
  <c r="P84" i="2"/>
  <c r="E85" i="2"/>
  <c r="F85" i="2"/>
  <c r="G85" i="2"/>
  <c r="P85" i="2" s="1"/>
  <c r="N85" i="2"/>
  <c r="O85" i="2"/>
  <c r="E86" i="2"/>
  <c r="N86" i="2" s="1"/>
  <c r="F86" i="2"/>
  <c r="O86" i="2" s="1"/>
  <c r="G86" i="2"/>
  <c r="P86" i="2" s="1"/>
  <c r="E87" i="2"/>
  <c r="N87" i="2" s="1"/>
  <c r="F87" i="2"/>
  <c r="G87" i="2"/>
  <c r="P87" i="2" s="1"/>
  <c r="O87" i="2"/>
  <c r="E88" i="2"/>
  <c r="N88" i="2" s="1"/>
  <c r="F88" i="2"/>
  <c r="G88" i="2"/>
  <c r="O88" i="2"/>
  <c r="P88" i="2"/>
  <c r="E89" i="2"/>
  <c r="F89" i="2"/>
  <c r="G89" i="2"/>
  <c r="P89" i="2" s="1"/>
  <c r="N89" i="2"/>
  <c r="O89" i="2"/>
  <c r="E90" i="2"/>
  <c r="N90" i="2" s="1"/>
  <c r="F90" i="2"/>
  <c r="O90" i="2" s="1"/>
  <c r="G90" i="2"/>
  <c r="P90" i="2" s="1"/>
  <c r="E91" i="2"/>
  <c r="N91" i="2" s="1"/>
  <c r="F91" i="2"/>
  <c r="G91" i="2"/>
  <c r="P91" i="2" s="1"/>
  <c r="O91" i="2"/>
  <c r="E92" i="2"/>
  <c r="N92" i="2" s="1"/>
  <c r="F92" i="2"/>
  <c r="G92" i="2"/>
  <c r="O92" i="2"/>
  <c r="P92" i="2"/>
  <c r="E93" i="2"/>
  <c r="F93" i="2"/>
  <c r="O93" i="2" s="1"/>
  <c r="G93" i="2"/>
  <c r="P93" i="2" s="1"/>
  <c r="N93" i="2"/>
  <c r="E94" i="2"/>
  <c r="N94" i="2" s="1"/>
  <c r="F94" i="2"/>
  <c r="O94" i="2" s="1"/>
  <c r="G94" i="2"/>
  <c r="P94" i="2"/>
  <c r="E95" i="2"/>
  <c r="F95" i="2"/>
  <c r="G95" i="2"/>
  <c r="P95" i="2" s="1"/>
  <c r="N95" i="2"/>
  <c r="O95" i="2"/>
  <c r="E96" i="2"/>
  <c r="N96" i="2" s="1"/>
  <c r="F96" i="2"/>
  <c r="O96" i="2" s="1"/>
  <c r="G96" i="2"/>
  <c r="P96" i="2"/>
  <c r="E97" i="2"/>
  <c r="F97" i="2"/>
  <c r="G97" i="2"/>
  <c r="P97" i="2" s="1"/>
  <c r="N97" i="2"/>
  <c r="O97" i="2"/>
  <c r="E98" i="2"/>
  <c r="N98" i="2" s="1"/>
  <c r="F98" i="2"/>
  <c r="O98" i="2" s="1"/>
  <c r="G98" i="2"/>
  <c r="P98" i="2"/>
  <c r="E99" i="2"/>
  <c r="F99" i="2"/>
  <c r="G99" i="2"/>
  <c r="P99" i="2" s="1"/>
  <c r="N99" i="2"/>
  <c r="O99" i="2"/>
  <c r="E100" i="2"/>
  <c r="N100" i="2" s="1"/>
  <c r="F100" i="2"/>
  <c r="O100" i="2" s="1"/>
  <c r="G100" i="2"/>
  <c r="P100" i="2"/>
  <c r="E101" i="2"/>
  <c r="F101" i="2"/>
  <c r="G101" i="2"/>
  <c r="P101" i="2" s="1"/>
  <c r="N101" i="2"/>
  <c r="O101" i="2"/>
  <c r="E102" i="2"/>
  <c r="N102" i="2" s="1"/>
  <c r="F102" i="2"/>
  <c r="O102" i="2" s="1"/>
  <c r="G102" i="2"/>
  <c r="P102" i="2"/>
  <c r="E103" i="2"/>
  <c r="F103" i="2"/>
  <c r="G103" i="2"/>
  <c r="P103" i="2" s="1"/>
  <c r="N103" i="2"/>
  <c r="O103" i="2"/>
  <c r="E104" i="2"/>
  <c r="N104" i="2" s="1"/>
  <c r="F104" i="2"/>
  <c r="O104" i="2" s="1"/>
  <c r="G104" i="2"/>
  <c r="P104" i="2"/>
  <c r="E105" i="2"/>
  <c r="F105" i="2"/>
  <c r="G105" i="2"/>
  <c r="P105" i="2" s="1"/>
  <c r="N105" i="2"/>
  <c r="O105" i="2"/>
  <c r="E106" i="2"/>
  <c r="N106" i="2" s="1"/>
  <c r="F106" i="2"/>
  <c r="O106" i="2" s="1"/>
  <c r="G106" i="2"/>
  <c r="P106" i="2"/>
  <c r="E107" i="2"/>
  <c r="F107" i="2"/>
  <c r="G107" i="2"/>
  <c r="P107" i="2" s="1"/>
  <c r="N107" i="2"/>
  <c r="O107" i="2"/>
  <c r="E108" i="2"/>
  <c r="N108" i="2" s="1"/>
  <c r="F108" i="2"/>
  <c r="O108" i="2" s="1"/>
  <c r="G108" i="2"/>
  <c r="P108" i="2"/>
  <c r="E109" i="2"/>
  <c r="F109" i="2"/>
  <c r="G109" i="2"/>
  <c r="P109" i="2" s="1"/>
  <c r="N109" i="2"/>
  <c r="O109" i="2"/>
  <c r="E110" i="2"/>
  <c r="N110" i="2" s="1"/>
  <c r="F110" i="2"/>
  <c r="O110" i="2" s="1"/>
  <c r="G110" i="2"/>
  <c r="P110" i="2"/>
  <c r="E111" i="2"/>
  <c r="F111" i="2"/>
  <c r="G111" i="2"/>
  <c r="P111" i="2" s="1"/>
  <c r="N111" i="2"/>
  <c r="O111" i="2"/>
  <c r="E112" i="2"/>
  <c r="N112" i="2" s="1"/>
  <c r="F112" i="2"/>
  <c r="O112" i="2" s="1"/>
  <c r="G112" i="2"/>
  <c r="P112" i="2"/>
  <c r="E113" i="2"/>
  <c r="F113" i="2"/>
  <c r="G113" i="2"/>
  <c r="P113" i="2" s="1"/>
  <c r="N113" i="2"/>
  <c r="O113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902" i="5"/>
  <c r="D898" i="5"/>
  <c r="D894" i="5"/>
  <c r="I890" i="5"/>
  <c r="G908" i="5"/>
  <c r="F891" i="5"/>
  <c r="F883" i="5"/>
  <c r="D990" i="5"/>
  <c r="D982" i="5"/>
  <c r="D974" i="5"/>
  <c r="D958" i="5"/>
  <c r="D950" i="5"/>
  <c r="D942" i="5"/>
  <c r="G936" i="5"/>
  <c r="E930" i="5"/>
  <c r="G928" i="5"/>
  <c r="G920" i="5"/>
  <c r="E914" i="5"/>
  <c r="E906" i="5"/>
  <c r="G904" i="5"/>
  <c r="G1000" i="5"/>
  <c r="G988" i="5"/>
  <c r="G984" i="5"/>
  <c r="G968" i="5"/>
  <c r="G956" i="5"/>
  <c r="G952" i="5"/>
  <c r="G812" i="5"/>
  <c r="K45" i="4"/>
  <c r="I991" i="11"/>
  <c r="G884" i="5"/>
  <c r="F907" i="5"/>
  <c r="F923" i="5"/>
  <c r="J991" i="11"/>
  <c r="G816" i="5"/>
  <c r="G880" i="5"/>
  <c r="E890" i="5"/>
  <c r="F871" i="5"/>
  <c r="I950" i="5"/>
  <c r="I958" i="5"/>
  <c r="I966" i="5"/>
  <c r="I982" i="5"/>
  <c r="I990" i="5"/>
  <c r="I998" i="5"/>
  <c r="F895" i="5"/>
  <c r="E991" i="2"/>
  <c r="F991" i="2"/>
  <c r="G991" i="2"/>
  <c r="F911" i="5"/>
  <c r="F879" i="5"/>
  <c r="I902" i="5"/>
  <c r="I934" i="5"/>
  <c r="I991" i="2"/>
  <c r="J991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1" i="2"/>
  <c r="AR960" i="4"/>
  <c r="G960" i="4" s="1"/>
  <c r="AR994" i="4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905" i="4" l="1"/>
  <c r="E922" i="5"/>
  <c r="D938" i="5"/>
  <c r="D934" i="5"/>
  <c r="D71" i="5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D134" i="5"/>
  <c r="D126" i="5"/>
  <c r="F126" i="5" s="1"/>
  <c r="D118" i="5"/>
  <c r="F118" i="5" s="1"/>
  <c r="D110" i="5"/>
  <c r="D38" i="5"/>
  <c r="D33" i="5"/>
  <c r="F33" i="5" s="1"/>
  <c r="D26" i="5"/>
  <c r="F26" i="5" s="1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S102" i="4" s="1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T59" i="4" s="1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S108" i="4" s="1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F38" i="5"/>
  <c r="G38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22" i="5"/>
  <c r="I122" i="5"/>
  <c r="D105" i="5"/>
  <c r="E105" i="5" s="1"/>
  <c r="D101" i="5"/>
  <c r="G101" i="5" s="1"/>
  <c r="G99" i="5"/>
  <c r="D97" i="5"/>
  <c r="I97" i="5" s="1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G33" i="5"/>
  <c r="D31" i="5"/>
  <c r="G31" i="5" s="1"/>
  <c r="G29" i="5"/>
  <c r="D27" i="5"/>
  <c r="G27" i="5" s="1"/>
  <c r="D19" i="5"/>
  <c r="I19" i="5" s="1"/>
  <c r="D15" i="5"/>
  <c r="I15" i="5" s="1"/>
  <c r="F4" i="5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20" i="5"/>
  <c r="G120" i="5"/>
  <c r="F128" i="5"/>
  <c r="G128" i="5"/>
  <c r="F136" i="5"/>
  <c r="Q698" i="4"/>
  <c r="Q714" i="4"/>
  <c r="P714" i="4"/>
  <c r="S714" i="4" s="1"/>
  <c r="U714" i="4" s="1"/>
  <c r="G17" i="5"/>
  <c r="E71" i="5"/>
  <c r="I71" i="5"/>
  <c r="F14" i="5"/>
  <c r="E14" i="5"/>
  <c r="I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U985" i="4"/>
  <c r="V985" i="4"/>
  <c r="R970" i="4"/>
  <c r="T970" i="4"/>
  <c r="P954" i="4"/>
  <c r="S954" i="4" s="1"/>
  <c r="N934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P164" i="4"/>
  <c r="N61" i="4"/>
  <c r="R61" i="4" s="1"/>
  <c r="N45" i="4"/>
  <c r="P36" i="4"/>
  <c r="N28" i="4"/>
  <c r="N681" i="4"/>
  <c r="R681" i="4" s="1"/>
  <c r="S59" i="4"/>
  <c r="P38" i="4"/>
  <c r="P158" i="4"/>
  <c r="P118" i="4"/>
  <c r="G14" i="5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G40" i="5"/>
  <c r="E47" i="5"/>
  <c r="I47" i="5"/>
  <c r="F73" i="5"/>
  <c r="E79" i="5"/>
  <c r="I79" i="5"/>
  <c r="Q72" i="4"/>
  <c r="T72" i="4" s="1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T106" i="4" s="1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43" i="5"/>
  <c r="E43" i="5"/>
  <c r="I53" i="5"/>
  <c r="E75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Q58" i="4"/>
  <c r="N58" i="4"/>
  <c r="R58" i="4" s="1"/>
  <c r="N52" i="4"/>
  <c r="Q50" i="4"/>
  <c r="P50" i="4"/>
  <c r="S50" i="4" s="1"/>
  <c r="P44" i="4"/>
  <c r="S44" i="4" s="1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E142" i="5"/>
  <c r="G139" i="5"/>
  <c r="E138" i="5"/>
  <c r="I137" i="5"/>
  <c r="E134" i="5"/>
  <c r="E132" i="5"/>
  <c r="E128" i="5"/>
  <c r="G123" i="5"/>
  <c r="E122" i="5"/>
  <c r="G121" i="5"/>
  <c r="I121" i="5"/>
  <c r="E120" i="5"/>
  <c r="E119" i="5"/>
  <c r="E116" i="5"/>
  <c r="G115" i="5"/>
  <c r="E115" i="5"/>
  <c r="E110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F79" i="5"/>
  <c r="D78" i="5"/>
  <c r="I78" i="5" s="1"/>
  <c r="D76" i="5"/>
  <c r="E76" i="5" s="1"/>
  <c r="F75" i="5"/>
  <c r="D74" i="5"/>
  <c r="E74" i="5" s="1"/>
  <c r="D72" i="5"/>
  <c r="E72" i="5" s="1"/>
  <c r="F71" i="5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F43" i="5"/>
  <c r="E40" i="5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E26" i="5"/>
  <c r="D21" i="5"/>
  <c r="D20" i="5"/>
  <c r="F19" i="5"/>
  <c r="D18" i="5"/>
  <c r="D16" i="5"/>
  <c r="F16" i="5" s="1"/>
  <c r="I11" i="5"/>
  <c r="D10" i="5"/>
  <c r="E8" i="5"/>
  <c r="E4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26" i="5" l="1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V145" i="4" s="1"/>
  <c r="F130" i="5"/>
  <c r="E42" i="5"/>
  <c r="F45" i="5"/>
  <c r="E111" i="5"/>
  <c r="G119" i="5"/>
  <c r="E124" i="5"/>
  <c r="S84" i="4"/>
  <c r="I103" i="5"/>
  <c r="G42" i="5"/>
  <c r="E17" i="5"/>
  <c r="F2" i="5"/>
  <c r="I3" i="2" s="1"/>
  <c r="F4" i="2"/>
  <c r="O4" i="2" s="1"/>
  <c r="E4" i="2"/>
  <c r="N4" i="2" s="1"/>
  <c r="G4" i="2"/>
  <c r="P4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E15" i="5"/>
  <c r="I51" i="5"/>
  <c r="T41" i="4"/>
  <c r="S66" i="4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G409" i="5"/>
  <c r="S136" i="4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E93" i="5"/>
  <c r="I31" i="5"/>
  <c r="G22" i="5"/>
  <c r="V110" i="4"/>
  <c r="W110" i="4" s="1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X128" i="4" s="1"/>
  <c r="Y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U134" i="4" s="1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T963" i="4"/>
  <c r="T182" i="4"/>
  <c r="U166" i="4"/>
  <c r="V34" i="4"/>
  <c r="U34" i="4"/>
  <c r="R748" i="4"/>
  <c r="T748" i="4"/>
  <c r="S681" i="4"/>
  <c r="S927" i="4"/>
  <c r="S58" i="4"/>
  <c r="U10" i="4"/>
  <c r="V10" i="4"/>
  <c r="U61" i="4"/>
  <c r="U572" i="4"/>
  <c r="T738" i="4"/>
  <c r="T746" i="4"/>
  <c r="T754" i="4"/>
  <c r="T762" i="4"/>
  <c r="U879" i="4"/>
  <c r="V879" i="4"/>
  <c r="S911" i="4"/>
  <c r="T555" i="4"/>
  <c r="T999" i="4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34" i="4" l="1"/>
  <c r="V140" i="4"/>
  <c r="W140" i="4" s="1"/>
  <c r="X140" i="4" s="1"/>
  <c r="V172" i="4"/>
  <c r="W172" i="4" s="1"/>
  <c r="X172" i="4" s="1"/>
  <c r="Y172" i="4" s="1"/>
  <c r="V40" i="4"/>
  <c r="V854" i="4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V31" i="4"/>
  <c r="V61" i="4"/>
  <c r="U19" i="4"/>
  <c r="U30" i="4"/>
  <c r="Z9" i="4"/>
  <c r="U31" i="4"/>
  <c r="AF9" i="4"/>
  <c r="AK9" i="4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X53" i="4" s="1"/>
  <c r="Y5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X92" i="4" s="1"/>
  <c r="Y92" i="4" s="1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X59" i="4" s="1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X113" i="4" s="1"/>
  <c r="S42" i="4"/>
  <c r="U42" i="4" s="1"/>
  <c r="W27" i="4"/>
  <c r="X27" i="4" s="1"/>
  <c r="Y27" i="4" s="1"/>
  <c r="W547" i="4"/>
  <c r="X547" i="4" s="1"/>
  <c r="Y547" i="4" s="1"/>
  <c r="W131" i="4"/>
  <c r="X131" i="4" s="1"/>
  <c r="W879" i="4"/>
  <c r="W61" i="4"/>
  <c r="X61" i="4" s="1"/>
  <c r="W10" i="4"/>
  <c r="W848" i="4"/>
  <c r="W880" i="4"/>
  <c r="S957" i="4"/>
  <c r="W107" i="4"/>
  <c r="W123" i="4"/>
  <c r="X123" i="4" s="1"/>
  <c r="Y123" i="4" s="1"/>
  <c r="W97" i="4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X51" i="4" s="1"/>
  <c r="Y51" i="4" s="1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U185" i="4" s="1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U111" i="4"/>
  <c r="V111" i="4"/>
  <c r="V93" i="4"/>
  <c r="U93" i="4"/>
  <c r="V85" i="4"/>
  <c r="U85" i="4"/>
  <c r="W77" i="4"/>
  <c r="W60" i="4"/>
  <c r="W696" i="4"/>
  <c r="AA172" i="4"/>
  <c r="Z172" i="4"/>
  <c r="AC172" i="4"/>
  <c r="AO172" i="4" s="1"/>
  <c r="AU172" i="4" s="1"/>
  <c r="AB172" i="4"/>
  <c r="AN172" i="4" s="1"/>
  <c r="AT172" i="4" s="1"/>
  <c r="AD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118" i="4"/>
  <c r="AA124" i="4"/>
  <c r="AM124" i="4" s="1"/>
  <c r="Z124" i="4"/>
  <c r="AE124" i="4"/>
  <c r="AB124" i="4"/>
  <c r="AS124" i="4"/>
  <c r="AD124" i="4"/>
  <c r="AC124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Y24" i="4"/>
  <c r="AA24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D767" i="10"/>
  <c r="D542" i="10"/>
  <c r="D558" i="10"/>
  <c r="D961" i="10"/>
  <c r="D902" i="10"/>
  <c r="D646" i="10"/>
  <c r="D823" i="10"/>
  <c r="D737" i="10"/>
  <c r="D703" i="10"/>
  <c r="D818" i="10"/>
  <c r="D589" i="10"/>
  <c r="D715" i="10"/>
  <c r="D2" i="10"/>
  <c r="D842" i="10"/>
  <c r="D1001" i="10"/>
  <c r="D995" i="10"/>
  <c r="D929" i="10"/>
  <c r="D329" i="10"/>
  <c r="D336" i="10"/>
  <c r="D934" i="10"/>
  <c r="D832" i="10"/>
  <c r="D689" i="10"/>
  <c r="D839" i="10"/>
  <c r="D740" i="10"/>
  <c r="D732" i="10"/>
  <c r="D933" i="10"/>
  <c r="D833" i="10"/>
  <c r="D399" i="10"/>
  <c r="D936" i="10"/>
  <c r="D905" i="10"/>
  <c r="D526" i="10"/>
  <c r="D707" i="10"/>
  <c r="D696" i="10"/>
  <c r="D815" i="10"/>
  <c r="D620" i="10"/>
  <c r="D935" i="10"/>
  <c r="D820" i="10"/>
  <c r="D724" i="10"/>
  <c r="D308" i="10"/>
  <c r="D863" i="10"/>
  <c r="D793" i="10"/>
  <c r="D603" i="10"/>
  <c r="D975" i="10"/>
  <c r="D906" i="10"/>
  <c r="D692" i="10"/>
  <c r="D734" i="10"/>
  <c r="D517" i="10"/>
  <c r="D648" i="10"/>
  <c r="D991" i="10"/>
  <c r="D704" i="10"/>
  <c r="D559" i="10"/>
  <c r="D858" i="10"/>
  <c r="D331" i="10"/>
  <c r="D713" i="10"/>
  <c r="D605" i="10"/>
  <c r="D412" i="10"/>
  <c r="D556" i="10"/>
  <c r="D904" i="10"/>
  <c r="D622" i="10"/>
  <c r="D550" i="10"/>
  <c r="D258" i="10"/>
  <c r="D378" i="10"/>
  <c r="D745" i="10"/>
  <c r="D528" i="10"/>
  <c r="D250" i="10"/>
  <c r="D288" i="10"/>
  <c r="D424" i="10"/>
  <c r="D397" i="10"/>
  <c r="D299" i="10"/>
  <c r="D379" i="10"/>
  <c r="D278" i="10"/>
  <c r="D955" i="10"/>
  <c r="D595" i="10"/>
  <c r="D949" i="10"/>
  <c r="D871" i="10"/>
  <c r="D285" i="10"/>
  <c r="D946" i="10"/>
  <c r="D486" i="10"/>
  <c r="D784" i="10"/>
  <c r="D439" i="10"/>
  <c r="D925" i="10"/>
  <c r="D852" i="10"/>
  <c r="D685" i="10"/>
  <c r="D942" i="10"/>
  <c r="D939" i="10"/>
  <c r="D345" i="10"/>
  <c r="D980" i="10"/>
  <c r="D711" i="10"/>
  <c r="D985" i="10"/>
  <c r="D789" i="10"/>
  <c r="D804" i="10"/>
  <c r="D602" i="10"/>
  <c r="D663" i="10"/>
  <c r="D717" i="10"/>
  <c r="D776" i="10"/>
  <c r="D343" i="10"/>
  <c r="D813" i="10"/>
  <c r="D627" i="10"/>
  <c r="D898" i="10"/>
  <c r="D340" i="10"/>
  <c r="D309" i="10"/>
  <c r="D472" i="10"/>
  <c r="D828" i="10"/>
  <c r="D655" i="10"/>
  <c r="D708" i="10"/>
  <c r="D594" i="10"/>
  <c r="D254" i="10"/>
  <c r="D618" i="10"/>
  <c r="D352" i="10"/>
  <c r="D249" i="10"/>
  <c r="D362" i="10"/>
  <c r="D877" i="10"/>
  <c r="D957" i="10"/>
  <c r="D443" i="10"/>
  <c r="D887" i="10"/>
  <c r="D461" i="10"/>
  <c r="D691" i="10"/>
  <c r="D641" i="10"/>
  <c r="D968" i="10"/>
  <c r="D950" i="10"/>
  <c r="D831" i="10"/>
  <c r="D355" i="10"/>
  <c r="D730" i="10"/>
  <c r="D792" i="10"/>
  <c r="D993" i="10"/>
  <c r="D477" i="10"/>
  <c r="D854" i="10"/>
  <c r="D537" i="10"/>
  <c r="D878" i="10"/>
  <c r="D441" i="10"/>
  <c r="D417" i="10"/>
  <c r="D275" i="10"/>
  <c r="D682" i="10"/>
  <c r="D760" i="10"/>
  <c r="D451" i="10"/>
  <c r="D841" i="10"/>
  <c r="D317" i="10"/>
  <c r="D341" i="10"/>
  <c r="D266" i="10"/>
  <c r="D501" i="10"/>
  <c r="D282" i="10"/>
  <c r="D996" i="10"/>
  <c r="D504" i="10"/>
  <c r="D475" i="10"/>
  <c r="D390" i="10"/>
  <c r="D586" i="10"/>
  <c r="D640" i="10"/>
  <c r="D756" i="10"/>
  <c r="D947" i="10"/>
  <c r="D416" i="10"/>
  <c r="D460" i="10"/>
  <c r="D714" i="10"/>
  <c r="D580" i="10"/>
  <c r="D367" i="10"/>
  <c r="D903" i="10"/>
  <c r="D342" i="10"/>
  <c r="D305" i="10"/>
  <c r="D821" i="10"/>
  <c r="D321" i="10"/>
  <c r="D994" i="10"/>
  <c r="D466" i="10"/>
  <c r="D891" i="10"/>
  <c r="D434" i="10"/>
  <c r="D656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488" i="10"/>
  <c r="D260" i="10"/>
  <c r="D875" i="10"/>
  <c r="D920" i="10"/>
  <c r="D998" i="10"/>
  <c r="D577" i="10"/>
  <c r="D364" i="10"/>
  <c r="D671" i="10"/>
  <c r="D741" i="10"/>
  <c r="D781" i="10"/>
  <c r="D328" i="10"/>
  <c r="D805" i="10"/>
  <c r="D801" i="10"/>
  <c r="D406" i="10"/>
  <c r="D415" i="10"/>
  <c r="D511" i="10"/>
  <c r="D785" i="10"/>
  <c r="D463" i="10"/>
  <c r="D448" i="10"/>
  <c r="D420" i="10"/>
  <c r="D521" i="10"/>
  <c r="D388" i="10"/>
  <c r="D979" i="10"/>
  <c r="D761" i="10"/>
  <c r="D972" i="10"/>
  <c r="D981" i="10"/>
  <c r="D374" i="10"/>
  <c r="D970" i="10"/>
  <c r="D452" i="10"/>
  <c r="D414" i="10"/>
  <c r="D609" i="10"/>
  <c r="D777" i="10"/>
  <c r="D311" i="10"/>
  <c r="D992" i="10"/>
  <c r="D775" i="10"/>
  <c r="D667" i="10"/>
  <c r="D454" i="10"/>
  <c r="D621" i="10"/>
  <c r="D922" i="10"/>
  <c r="D429" i="10"/>
  <c r="D938" i="10"/>
  <c r="D242" i="10"/>
  <c r="D527" i="10"/>
  <c r="D723" i="10"/>
  <c r="D752" i="10"/>
  <c r="D797" i="10"/>
  <c r="D810" i="10"/>
  <c r="D561" i="10"/>
  <c r="D885" i="10"/>
  <c r="D323" i="10"/>
  <c r="D375" i="10"/>
  <c r="D788" i="10"/>
  <c r="D593" i="10"/>
  <c r="D277" i="10"/>
  <c r="D444" i="10"/>
  <c r="D847" i="10"/>
  <c r="D564" i="10"/>
  <c r="D712" i="10"/>
  <c r="D458" i="10"/>
  <c r="D430" i="10"/>
  <c r="D525" i="10"/>
  <c r="D700" i="10"/>
  <c r="D270" i="10"/>
  <c r="D997" i="10"/>
  <c r="D383" i="10"/>
  <c r="D476" i="10"/>
  <c r="D845" i="10"/>
  <c r="D518" i="10"/>
  <c r="D658" i="10"/>
  <c r="D241" i="10"/>
  <c r="D811" i="10"/>
  <c r="D615" i="10"/>
  <c r="D446" i="10"/>
  <c r="D676" i="10"/>
  <c r="D814" i="10"/>
  <c r="D782" i="10"/>
  <c r="D762" i="10"/>
  <c r="D404" i="10"/>
  <c r="D954" i="10"/>
  <c r="D989" i="10"/>
  <c r="D819" i="10"/>
  <c r="D986" i="10"/>
  <c r="D959" i="10"/>
  <c r="D508" i="10"/>
  <c r="D744" i="10"/>
  <c r="D300" i="10"/>
  <c r="D881" i="10"/>
  <c r="D834" i="10"/>
  <c r="D358" i="10"/>
  <c r="D276" i="10"/>
  <c r="D235" i="10"/>
  <c r="D520" i="10"/>
  <c r="D759" i="10"/>
  <c r="D382" i="10"/>
  <c r="D318" i="10"/>
  <c r="D974" i="10"/>
  <c r="D549" i="10"/>
  <c r="D478" i="10"/>
  <c r="D772" i="10"/>
  <c r="D849" i="10"/>
  <c r="D738" i="10"/>
  <c r="D535" i="10"/>
  <c r="D827" i="10"/>
  <c r="D726" i="10"/>
  <c r="D880" i="10"/>
  <c r="D608" i="10"/>
  <c r="D977" i="10"/>
  <c r="D238" i="10"/>
  <c r="D498" i="10"/>
  <c r="D768" i="10"/>
  <c r="D631" i="10"/>
  <c r="D431" i="10"/>
  <c r="D743" i="10"/>
  <c r="D893" i="10"/>
  <c r="D796" i="10"/>
  <c r="D751" i="10"/>
  <c r="D500" i="10"/>
  <c r="D694" i="10"/>
  <c r="D387" i="10"/>
  <c r="D635" i="10"/>
  <c r="D314" i="10"/>
  <c r="D312" i="10"/>
  <c r="D750" i="10"/>
  <c r="D261" i="10"/>
  <c r="D502" i="10"/>
  <c r="D670" i="10"/>
  <c r="D571" i="10"/>
  <c r="D271" i="10"/>
  <c r="D910" i="10"/>
  <c r="D690" i="10"/>
  <c r="D539" i="10"/>
  <c r="D687" i="10"/>
  <c r="D866" i="10"/>
  <c r="D315" i="10"/>
  <c r="D268" i="10"/>
  <c r="D895" i="10"/>
  <c r="D855" i="10"/>
  <c r="D748" i="10"/>
  <c r="D359" i="10"/>
  <c r="D316" i="10"/>
  <c r="D956" i="10"/>
  <c r="D273" i="10"/>
  <c r="D697" i="10"/>
  <c r="D941" i="10"/>
  <c r="D565" i="10"/>
  <c r="D824" i="10"/>
  <c r="D688" i="10"/>
  <c r="D492" i="10"/>
  <c r="D999" i="10"/>
  <c r="D672" i="10"/>
  <c r="D896" i="10"/>
  <c r="D426" i="10"/>
  <c r="D408" i="10"/>
  <c r="D361" i="10"/>
  <c r="D926" i="10"/>
  <c r="D253" i="10"/>
  <c r="D313" i="10"/>
  <c r="D731" i="10"/>
  <c r="D432" i="10"/>
  <c r="D257" i="10"/>
  <c r="D718" i="10"/>
  <c r="D884" i="10"/>
  <c r="D279" i="10"/>
  <c r="D913" i="10"/>
  <c r="D499" i="10"/>
  <c r="D578" i="10"/>
  <c r="D428" i="10"/>
  <c r="D755" i="10"/>
  <c r="D529" i="10"/>
  <c r="D908" i="10"/>
  <c r="D465" i="10"/>
  <c r="D368" i="10"/>
  <c r="D543" i="10"/>
  <c r="D883" i="10"/>
  <c r="D255" i="10"/>
  <c r="D445" i="10"/>
  <c r="D862" i="10"/>
  <c r="D395" i="10"/>
  <c r="D596" i="10"/>
  <c r="D301" i="10"/>
  <c r="D449" i="10"/>
  <c r="D894" i="10"/>
  <c r="D948" i="10"/>
  <c r="D701" i="10"/>
  <c r="D754" i="10"/>
  <c r="D770" i="10"/>
  <c r="D927" i="10"/>
  <c r="D322" i="10"/>
  <c r="D848" i="10"/>
  <c r="D598" i="10"/>
  <c r="D436" i="10"/>
  <c r="D660" i="10"/>
  <c r="D739" i="10"/>
  <c r="D864" i="10"/>
  <c r="D469" i="10"/>
  <c r="D681" i="10"/>
  <c r="D944" i="10"/>
  <c r="D447" i="10"/>
  <c r="D867" i="10"/>
  <c r="D512" i="10"/>
  <c r="D652" i="10"/>
  <c r="D951" i="10"/>
  <c r="D649" i="10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576" i="10"/>
  <c r="D553" i="10"/>
  <c r="D267" i="10"/>
  <c r="D240" i="10"/>
  <c r="D607" i="10"/>
  <c r="D930" i="10"/>
  <c r="D348" i="10"/>
  <c r="D347" i="10"/>
  <c r="D624" i="10"/>
  <c r="D791" i="10"/>
  <c r="D298" i="10"/>
  <c r="D716" i="10"/>
  <c r="D567" i="10"/>
  <c r="D280" i="10"/>
  <c r="D945" i="10"/>
  <c r="D506" i="10"/>
  <c r="D835" i="10"/>
  <c r="D530" i="10"/>
  <c r="D826" i="10"/>
  <c r="D481" i="10"/>
  <c r="D566" i="10"/>
  <c r="D389" i="10"/>
  <c r="D513" i="10"/>
  <c r="D630" i="10"/>
  <c r="D562" i="10"/>
  <c r="D774" i="10"/>
  <c r="D677" i="10"/>
  <c r="D590" i="10"/>
  <c r="D705" i="10"/>
  <c r="D471" i="10"/>
  <c r="D928" i="10"/>
  <c r="D940" i="10"/>
  <c r="D377" i="10"/>
  <c r="D425" i="10"/>
  <c r="D462" i="10"/>
  <c r="D396" i="10"/>
  <c r="D912" i="10"/>
  <c r="D876" i="10"/>
  <c r="D830" i="10"/>
  <c r="D546" i="10"/>
  <c r="D324" i="10"/>
  <c r="D721" i="10"/>
  <c r="D597" i="10"/>
  <c r="D438" i="10"/>
  <c r="D522" i="10"/>
  <c r="D916" i="10"/>
  <c r="D363" i="10"/>
  <c r="D610" i="10"/>
  <c r="D872" i="10"/>
  <c r="D391" i="10"/>
  <c r="D479" i="10"/>
  <c r="D836" i="10"/>
  <c r="D837" i="10"/>
  <c r="D965" i="10"/>
  <c r="D857" i="10"/>
  <c r="D516" i="10"/>
  <c r="D536" i="10"/>
  <c r="D344" i="10"/>
  <c r="D418" i="10"/>
  <c r="D283" i="10"/>
  <c r="D483" i="10"/>
  <c r="D338" i="10"/>
  <c r="D243" i="10"/>
  <c r="D695" i="10"/>
  <c r="D749" i="10"/>
  <c r="D617" i="10"/>
  <c r="D753" i="10"/>
  <c r="D806" i="10"/>
  <c r="D890" i="10"/>
  <c r="D385" i="10"/>
  <c r="D353" i="10"/>
  <c r="D392" i="10"/>
  <c r="D485" i="10"/>
  <c r="D798" i="10"/>
  <c r="D683" i="10"/>
  <c r="D952" i="10"/>
  <c r="D729" i="10"/>
  <c r="D487" i="10"/>
  <c r="D384" i="10"/>
  <c r="D239" i="10"/>
  <c r="D394" i="10"/>
  <c r="D256" i="10"/>
  <c r="D786" i="10"/>
  <c r="D455" i="10"/>
  <c r="D326" i="10"/>
  <c r="D371" i="10"/>
  <c r="D265" i="10"/>
  <c r="D272" i="10"/>
  <c r="D698" i="10"/>
  <c r="D825" i="10"/>
  <c r="D264" i="10"/>
  <c r="D402" i="10"/>
  <c r="D467" i="10"/>
  <c r="D563" i="10"/>
  <c r="D794" i="10"/>
  <c r="D236" i="10"/>
  <c r="D514" i="10"/>
  <c r="D473" i="10"/>
  <c r="D489" i="10"/>
  <c r="D923" i="10"/>
  <c r="D574" i="10"/>
  <c r="D619" i="10"/>
  <c r="D962" i="10"/>
  <c r="D548" i="10"/>
  <c r="D573" i="10"/>
  <c r="D795" i="10"/>
  <c r="D509" i="10"/>
  <c r="D307" i="10"/>
  <c r="D746" i="10"/>
  <c r="D468" i="10"/>
  <c r="D846" i="10"/>
  <c r="D809" i="10"/>
  <c r="D680" i="10"/>
  <c r="D860" i="10"/>
  <c r="D765" i="10"/>
  <c r="D534" i="10"/>
  <c r="D807" i="10"/>
  <c r="D247" i="10"/>
  <c r="D507" i="10"/>
  <c r="D286" i="10"/>
  <c r="D953" i="10"/>
  <c r="D987" i="10"/>
  <c r="D330" i="10"/>
  <c r="D964" i="10"/>
  <c r="D333" i="10"/>
  <c r="D647" i="10"/>
  <c r="D868" i="10"/>
  <c r="D653" i="10"/>
  <c r="D742" i="10"/>
  <c r="D882" i="10"/>
  <c r="D763" i="10"/>
  <c r="D645" i="10"/>
  <c r="D634" i="10"/>
  <c r="D319" i="10"/>
  <c r="D659" i="10"/>
  <c r="D457" i="10"/>
  <c r="D779" i="10"/>
  <c r="D376" i="10"/>
  <c r="D787" i="10"/>
  <c r="D601" i="10"/>
  <c r="D728" i="10"/>
  <c r="D493" i="10"/>
  <c r="D410" i="10"/>
  <c r="D722" i="10"/>
  <c r="D943" i="10"/>
  <c r="D357" i="10"/>
  <c r="D604" i="10"/>
  <c r="D686" i="10"/>
  <c r="D494" i="10"/>
  <c r="D1000" i="10"/>
  <c r="D386" i="10"/>
  <c r="D918" i="10"/>
  <c r="D915" i="10"/>
  <c r="D984" i="10"/>
  <c r="D919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889" i="10"/>
  <c r="D366" i="10"/>
  <c r="D335" i="10"/>
  <c r="D664" i="10"/>
  <c r="D719" i="10"/>
  <c r="D281" i="10"/>
  <c r="D515" i="10"/>
  <c r="D822" i="10"/>
  <c r="D583" i="10"/>
  <c r="D569" i="10"/>
  <c r="D769" i="10"/>
  <c r="D302" i="10"/>
  <c r="D346" i="10"/>
  <c r="D332" i="10"/>
  <c r="D496" i="10"/>
  <c r="D626" i="10"/>
  <c r="D503" i="10"/>
  <c r="D259" i="10"/>
  <c r="D829" i="10"/>
  <c r="D865" i="10"/>
  <c r="D555" i="10"/>
  <c r="D886" i="10"/>
  <c r="D294" i="10"/>
  <c r="D297" i="10"/>
  <c r="D661" i="10"/>
  <c r="D592" i="10"/>
  <c r="D614" i="10"/>
  <c r="D427" i="10"/>
  <c r="D551" i="10"/>
  <c r="D851" i="10"/>
  <c r="D365" i="10"/>
  <c r="D888" i="10"/>
  <c r="D423" i="10"/>
  <c r="D588" i="10"/>
  <c r="D484" i="10"/>
  <c r="D747" i="10"/>
  <c r="D861" i="10"/>
  <c r="D780" i="10"/>
  <c r="D800" i="10"/>
  <c r="D547" i="10"/>
  <c r="D666" i="10"/>
  <c r="D234" i="10"/>
  <c r="D393" i="10"/>
  <c r="D532" i="10"/>
  <c r="D237" i="10"/>
  <c r="D873" i="10"/>
  <c r="D637" i="10"/>
  <c r="D291" i="10"/>
  <c r="D623" i="10"/>
  <c r="D587" i="10"/>
  <c r="D400" i="10"/>
  <c r="D844" i="10"/>
  <c r="D437" i="10"/>
  <c r="D966" i="10"/>
  <c r="D917" i="10"/>
  <c r="D591" i="10"/>
  <c r="D783" i="10"/>
  <c r="D706" i="10"/>
  <c r="D684" i="10"/>
  <c r="D808" i="10"/>
  <c r="D411" i="10"/>
  <c r="D639" i="10"/>
  <c r="D440" i="10"/>
  <c r="D963" i="10"/>
  <c r="D613" i="10"/>
  <c r="D982" i="10"/>
  <c r="D523" i="10"/>
  <c r="D678" i="10"/>
  <c r="D337" i="10"/>
  <c r="D633" i="10"/>
  <c r="D642" i="10"/>
  <c r="D773" i="10"/>
  <c r="D306" i="10"/>
  <c r="D725" i="10"/>
  <c r="D803" i="10"/>
  <c r="D628" i="10"/>
  <c r="D544" i="10"/>
  <c r="D545" i="10"/>
  <c r="D524" i="10"/>
  <c r="D350" i="10"/>
  <c r="D582" i="10"/>
  <c r="D422" i="10"/>
  <c r="D405" i="10"/>
  <c r="D599" i="10"/>
  <c r="D892" i="10"/>
  <c r="D349" i="10"/>
  <c r="D246" i="10"/>
  <c r="D552" i="10"/>
  <c r="D519" i="10"/>
  <c r="D370" i="10"/>
  <c r="D874" i="10"/>
  <c r="D310" i="10"/>
  <c r="D853" i="10"/>
  <c r="D581" i="10"/>
  <c r="D244" i="10"/>
  <c r="D727" i="10"/>
  <c r="D398" i="10"/>
  <c r="D673" i="10"/>
  <c r="D464" i="10"/>
  <c r="D269" i="10"/>
  <c r="D638" i="10"/>
  <c r="D932" i="10"/>
  <c r="D924" i="10"/>
  <c r="D274" i="10"/>
  <c r="D733" i="10"/>
  <c r="D380" i="10"/>
  <c r="D296" i="10"/>
  <c r="D533" i="10"/>
  <c r="D735" i="10"/>
  <c r="D817" i="10"/>
  <c r="D369" i="10"/>
  <c r="D263" i="10"/>
  <c r="D644" i="10"/>
  <c r="D859" i="10"/>
  <c r="D616" i="10"/>
  <c r="D662" i="10"/>
  <c r="D843" i="10"/>
  <c r="D403" i="10"/>
  <c r="D290" i="10"/>
  <c r="D289" i="10"/>
  <c r="D907" i="10"/>
  <c r="D816" i="10"/>
  <c r="D245" i="10"/>
  <c r="D560" i="10"/>
  <c r="D579" i="10"/>
  <c r="D736" i="10"/>
  <c r="D958" i="10"/>
  <c r="D433" i="10"/>
  <c r="D931" i="10"/>
  <c r="D771" i="10"/>
  <c r="D453" i="10"/>
  <c r="D699" i="10"/>
  <c r="D971" i="10"/>
  <c r="D879" i="10"/>
  <c r="D304" i="10"/>
  <c r="D600" i="10"/>
  <c r="D490" i="10"/>
  <c r="D413" i="10"/>
  <c r="D643" i="10"/>
  <c r="D901" i="10"/>
  <c r="D480" i="10"/>
  <c r="D802" i="10"/>
  <c r="D570" i="10"/>
  <c r="D320" i="10"/>
  <c r="D262" i="10"/>
  <c r="D897" i="10"/>
  <c r="D790" i="10"/>
  <c r="D636" i="10"/>
  <c r="D921" i="10"/>
  <c r="D585" i="10"/>
  <c r="D988" i="10"/>
  <c r="D625" i="10"/>
  <c r="D611" i="10"/>
  <c r="D651" i="10"/>
  <c r="D252" i="10"/>
  <c r="D284" i="10"/>
  <c r="D339" i="10"/>
  <c r="D419" i="10"/>
  <c r="D702" i="10"/>
  <c r="D778" i="10"/>
  <c r="D632" i="10"/>
  <c r="D900" i="10"/>
  <c r="D850" i="10"/>
  <c r="D540" i="10"/>
  <c r="D983" i="10"/>
  <c r="D325" i="10"/>
  <c r="D538" i="10"/>
  <c r="D541" i="10"/>
  <c r="D911" i="10"/>
  <c r="D251" i="10"/>
  <c r="D629" i="10"/>
  <c r="D334" i="10"/>
  <c r="D356" i="10"/>
  <c r="D407" i="10"/>
  <c r="D766" i="10"/>
  <c r="D869" i="10"/>
  <c r="D665" i="10"/>
  <c r="D557" i="10"/>
  <c r="D909" i="10"/>
  <c r="D409" i="10"/>
  <c r="D292" i="10"/>
  <c r="D976" i="10"/>
  <c r="D799" i="10"/>
  <c r="D937" i="10"/>
  <c r="D568" i="10"/>
  <c r="D650" i="10"/>
  <c r="D495" i="10"/>
  <c r="D657" i="10"/>
  <c r="D584" i="10"/>
  <c r="D354" i="10"/>
  <c r="D510" i="10"/>
  <c r="D73" i="10"/>
  <c r="D60" i="10"/>
  <c r="D170" i="10"/>
  <c r="D54" i="10"/>
  <c r="D166" i="10"/>
  <c r="D108" i="10"/>
  <c r="D131" i="10"/>
  <c r="D23" i="10"/>
  <c r="D120" i="10"/>
  <c r="D58" i="10"/>
  <c r="D11" i="10"/>
  <c r="D93" i="10"/>
  <c r="D33" i="10"/>
  <c r="D177" i="10"/>
  <c r="D184" i="10"/>
  <c r="D65" i="10"/>
  <c r="D138" i="10"/>
  <c r="D98" i="10"/>
  <c r="D132" i="10"/>
  <c r="D80" i="10"/>
  <c r="D99" i="10"/>
  <c r="D84" i="10"/>
  <c r="D17" i="10"/>
  <c r="D145" i="10"/>
  <c r="D25" i="10"/>
  <c r="D103" i="10"/>
  <c r="D13" i="10"/>
  <c r="D83" i="10"/>
  <c r="D94" i="10"/>
  <c r="D191" i="10"/>
  <c r="D31" i="10"/>
  <c r="D205" i="10"/>
  <c r="D231" i="10"/>
  <c r="D182" i="10"/>
  <c r="D169" i="10"/>
  <c r="D26" i="10"/>
  <c r="D119" i="10"/>
  <c r="D199" i="10"/>
  <c r="D220" i="10"/>
  <c r="D3" i="10"/>
  <c r="D40" i="10"/>
  <c r="D168" i="10"/>
  <c r="D125" i="10"/>
  <c r="D111" i="10"/>
  <c r="D215" i="10"/>
  <c r="D204" i="10"/>
  <c r="D221" i="10"/>
  <c r="D181" i="10"/>
  <c r="D75" i="10"/>
  <c r="D63" i="10"/>
  <c r="D90" i="10"/>
  <c r="D192" i="10"/>
  <c r="D211" i="10"/>
  <c r="D189" i="10"/>
  <c r="D223" i="10"/>
  <c r="D229" i="10"/>
  <c r="D53" i="10"/>
  <c r="D116" i="10"/>
  <c r="D44" i="10"/>
  <c r="D153" i="10"/>
  <c r="D86" i="10"/>
  <c r="D162" i="10"/>
  <c r="D4" i="10"/>
  <c r="D101" i="10"/>
  <c r="D117" i="10"/>
  <c r="D87" i="10"/>
  <c r="D122" i="10"/>
  <c r="D171" i="10"/>
  <c r="D123" i="10"/>
  <c r="D50" i="10"/>
  <c r="D141" i="10"/>
  <c r="D91" i="10"/>
  <c r="D112" i="10"/>
  <c r="D104" i="10"/>
  <c r="D66" i="10"/>
  <c r="D85" i="10"/>
  <c r="D113" i="10"/>
  <c r="D149" i="10"/>
  <c r="D45" i="10"/>
  <c r="D100" i="10"/>
  <c r="D115" i="10"/>
  <c r="D30" i="10"/>
  <c r="D15" i="10"/>
  <c r="D88" i="10"/>
  <c r="D24" i="10"/>
  <c r="D7" i="10"/>
  <c r="D163" i="10"/>
  <c r="D133" i="10"/>
  <c r="D224" i="10"/>
  <c r="D227" i="10"/>
  <c r="D230" i="10"/>
  <c r="D109" i="10"/>
  <c r="D233" i="10"/>
  <c r="D225" i="10"/>
  <c r="D147" i="10"/>
  <c r="D10" i="10"/>
  <c r="D5" i="10"/>
  <c r="D179" i="10"/>
  <c r="D175" i="10"/>
  <c r="D52" i="10"/>
  <c r="D219" i="10"/>
  <c r="D228" i="10"/>
  <c r="D214" i="10"/>
  <c r="D196" i="10"/>
  <c r="D74" i="10"/>
  <c r="D35" i="10"/>
  <c r="D218" i="10"/>
  <c r="D77" i="10"/>
  <c r="D124" i="10"/>
  <c r="D107" i="10"/>
  <c r="D79" i="10"/>
  <c r="D200" i="10"/>
  <c r="D57" i="10"/>
  <c r="D14" i="10"/>
  <c r="D105" i="10"/>
  <c r="D82" i="10"/>
  <c r="D130" i="10"/>
  <c r="D38" i="10"/>
  <c r="D155" i="10"/>
  <c r="D158" i="10"/>
  <c r="D96" i="10"/>
  <c r="D18" i="10"/>
  <c r="D61" i="10"/>
  <c r="D47" i="10"/>
  <c r="D160" i="10"/>
  <c r="D136" i="10"/>
  <c r="D129" i="10"/>
  <c r="D121" i="10"/>
  <c r="D69" i="10"/>
  <c r="D139" i="10"/>
  <c r="D173" i="10"/>
  <c r="D72" i="10"/>
  <c r="D36" i="10"/>
  <c r="D174" i="10"/>
  <c r="D28" i="10"/>
  <c r="D148" i="10"/>
  <c r="D70" i="10"/>
  <c r="D8" i="10"/>
  <c r="D106" i="10"/>
  <c r="D34" i="10"/>
  <c r="D12" i="10"/>
  <c r="D186" i="10"/>
  <c r="D212" i="10"/>
  <c r="D197" i="10"/>
  <c r="D71" i="10"/>
  <c r="D195" i="10"/>
  <c r="D198" i="10"/>
  <c r="D216" i="10"/>
  <c r="D9" i="10"/>
  <c r="D59" i="10"/>
  <c r="D78" i="10"/>
  <c r="D49" i="10"/>
  <c r="D156" i="10"/>
  <c r="D217" i="10"/>
  <c r="D185" i="10"/>
  <c r="D16" i="10"/>
  <c r="D67" i="10"/>
  <c r="D76" i="10"/>
  <c r="D56" i="10"/>
  <c r="D21" i="10"/>
  <c r="D201" i="10"/>
  <c r="D193" i="10"/>
  <c r="D180" i="10"/>
  <c r="D114" i="10"/>
  <c r="D62" i="10"/>
  <c r="D188" i="10"/>
  <c r="D32" i="10"/>
  <c r="D146" i="10"/>
  <c r="D202" i="10"/>
  <c r="D137" i="10"/>
  <c r="D110" i="10"/>
  <c r="D89" i="10"/>
  <c r="D127" i="10"/>
  <c r="D39" i="10"/>
  <c r="D97" i="10"/>
  <c r="D144" i="10"/>
  <c r="D157" i="10"/>
  <c r="D165" i="10"/>
  <c r="D161" i="10"/>
  <c r="D19" i="10"/>
  <c r="D143" i="10"/>
  <c r="D183" i="10"/>
  <c r="D142" i="10"/>
  <c r="D126" i="10"/>
  <c r="D152" i="10"/>
  <c r="D151" i="10"/>
  <c r="D37" i="10"/>
  <c r="D43" i="10"/>
  <c r="D6" i="10"/>
  <c r="D140" i="10"/>
  <c r="D55" i="10"/>
  <c r="D167" i="10"/>
  <c r="D164" i="10"/>
  <c r="D172" i="10"/>
  <c r="D48" i="10"/>
  <c r="D135" i="10"/>
  <c r="D176" i="10"/>
  <c r="D29" i="10"/>
  <c r="D95" i="10"/>
  <c r="D150" i="10"/>
  <c r="D213" i="10"/>
  <c r="D134" i="10"/>
  <c r="D226" i="10"/>
  <c r="D68" i="10"/>
  <c r="D194" i="10"/>
  <c r="D208" i="10"/>
  <c r="D178" i="10"/>
  <c r="D159" i="10"/>
  <c r="D232" i="10"/>
  <c r="D128" i="10"/>
  <c r="D206" i="10"/>
  <c r="D222" i="10"/>
  <c r="D210" i="10"/>
  <c r="D64" i="10"/>
  <c r="D22" i="10"/>
  <c r="D118" i="10"/>
  <c r="D102" i="10"/>
  <c r="D20" i="10"/>
  <c r="D154" i="10"/>
  <c r="D92" i="10"/>
  <c r="D190" i="10"/>
  <c r="D42" i="10"/>
  <c r="D209" i="10"/>
  <c r="D187" i="10"/>
  <c r="D81" i="10"/>
  <c r="D51" i="10"/>
  <c r="D46" i="10"/>
  <c r="D27" i="10"/>
  <c r="D41" i="10"/>
  <c r="D207" i="10"/>
  <c r="D203" i="10"/>
  <c r="D855" i="3"/>
  <c r="D756" i="3"/>
  <c r="D790" i="3"/>
  <c r="D766" i="3"/>
  <c r="D551" i="3"/>
  <c r="D698" i="3"/>
  <c r="D859" i="3"/>
  <c r="D442" i="3"/>
  <c r="D783" i="3"/>
  <c r="D554" i="3"/>
  <c r="D458" i="3"/>
  <c r="D744" i="3"/>
  <c r="D792" i="3"/>
  <c r="D875" i="3"/>
  <c r="D689" i="3"/>
  <c r="D994" i="3"/>
  <c r="D537" i="3"/>
  <c r="D803" i="3"/>
  <c r="D579" i="3"/>
  <c r="D630" i="3"/>
  <c r="D445" i="3"/>
  <c r="D522" i="3"/>
  <c r="D589" i="3"/>
  <c r="D910" i="3"/>
  <c r="D540" i="3"/>
  <c r="D992" i="3"/>
  <c r="D997" i="3"/>
  <c r="D601" i="3"/>
  <c r="D890" i="3"/>
  <c r="D747" i="3"/>
  <c r="D674" i="3"/>
  <c r="D649" i="3"/>
  <c r="D453" i="3"/>
  <c r="D662" i="3"/>
  <c r="D605" i="3"/>
  <c r="D926" i="3"/>
  <c r="D577" i="3"/>
  <c r="D508" i="3"/>
  <c r="D716" i="3"/>
  <c r="D701" i="3"/>
  <c r="D706" i="3"/>
  <c r="D456" i="3"/>
  <c r="D924" i="3"/>
  <c r="D526" i="3"/>
  <c r="D977" i="3"/>
  <c r="D588" i="3"/>
  <c r="D757" i="3"/>
  <c r="D494" i="3"/>
  <c r="D881" i="3"/>
  <c r="D806" i="3"/>
  <c r="D513" i="3"/>
  <c r="D710" i="3"/>
  <c r="D983" i="3"/>
  <c r="D443" i="3"/>
  <c r="D488" i="3"/>
  <c r="D809" i="3"/>
  <c r="D686" i="3"/>
  <c r="D622" i="3"/>
  <c r="D947" i="3"/>
  <c r="D802" i="3"/>
  <c r="D778" i="3"/>
  <c r="D942" i="3"/>
  <c r="D572" i="3"/>
  <c r="D663" i="3"/>
  <c r="D641" i="3"/>
  <c r="D762" i="3"/>
  <c r="D860" i="3"/>
  <c r="D592" i="3"/>
  <c r="D528" i="3"/>
  <c r="D960" i="3"/>
  <c r="D561" i="3"/>
  <c r="D607" i="3"/>
  <c r="D461" i="3"/>
  <c r="D457" i="3"/>
  <c r="D943" i="3"/>
  <c r="D989" i="3"/>
  <c r="D545" i="3"/>
  <c r="D650" i="3"/>
  <c r="D633" i="3"/>
  <c r="D571" i="3"/>
  <c r="D883" i="3"/>
  <c r="D930" i="3"/>
  <c r="D468" i="3"/>
  <c r="D634" i="3"/>
  <c r="D952" i="3"/>
  <c r="D658" i="3"/>
  <c r="D954" i="3"/>
  <c r="D676" i="3"/>
  <c r="D582" i="3"/>
  <c r="D576" i="3"/>
  <c r="D727" i="3"/>
  <c r="D737" i="3"/>
  <c r="D939" i="3"/>
  <c r="D948" i="3"/>
  <c r="D448" i="3"/>
  <c r="D507" i="3"/>
  <c r="D617" i="3"/>
  <c r="D999" i="3"/>
  <c r="D610" i="3"/>
  <c r="D962" i="3"/>
  <c r="D521" i="3"/>
  <c r="D893" i="3"/>
  <c r="D444" i="3"/>
  <c r="D725" i="3"/>
  <c r="D599" i="3"/>
  <c r="D635" i="3"/>
  <c r="D656" i="3"/>
  <c r="D472" i="3"/>
  <c r="D987" i="3"/>
  <c r="D745" i="3"/>
  <c r="D908" i="3"/>
  <c r="D854" i="3"/>
  <c r="D652" i="3"/>
  <c r="D741" i="3"/>
  <c r="D844" i="3"/>
  <c r="D465" i="3"/>
  <c r="D795" i="3"/>
  <c r="D964" i="3"/>
  <c r="D565" i="3"/>
  <c r="D552" i="3"/>
  <c r="D575" i="3"/>
  <c r="D914" i="3"/>
  <c r="D808" i="3"/>
  <c r="D574" i="3"/>
  <c r="D892" i="3"/>
  <c r="D759" i="3"/>
  <c r="D748" i="3"/>
  <c r="D619" i="3"/>
  <c r="D609" i="3"/>
  <c r="D511" i="3"/>
  <c r="D785" i="3"/>
  <c r="D973" i="3"/>
  <c r="D861" i="3"/>
  <c r="D715" i="3"/>
  <c r="D536" i="3"/>
  <c r="D541" i="3"/>
  <c r="D666" i="3"/>
  <c r="D760" i="3"/>
  <c r="D949" i="3"/>
  <c r="D891" i="3"/>
  <c r="D559" i="3"/>
  <c r="D793" i="3"/>
  <c r="D616" i="3"/>
  <c r="D825" i="3"/>
  <c r="D885" i="3"/>
  <c r="D660" i="3"/>
  <c r="D884" i="3"/>
  <c r="D853" i="3"/>
  <c r="D477" i="3"/>
  <c r="D621" i="3"/>
  <c r="D898" i="3"/>
  <c r="D570" i="3"/>
  <c r="D749" i="3"/>
  <c r="D503" i="3"/>
  <c r="D882" i="3"/>
  <c r="D990" i="3"/>
  <c r="D624" i="3"/>
  <c r="D927" i="3"/>
  <c r="D906" i="3"/>
  <c r="D917" i="3"/>
  <c r="D874" i="3"/>
  <c r="D643" i="3"/>
  <c r="D604" i="3"/>
  <c r="D870" i="3"/>
  <c r="D769" i="3"/>
  <c r="D623" i="3"/>
  <c r="D911" i="3"/>
  <c r="D568" i="3"/>
  <c r="D612" i="3"/>
  <c r="D1001" i="3"/>
  <c r="D495" i="3"/>
  <c r="D586" i="3"/>
  <c r="D671" i="3"/>
  <c r="D772" i="3"/>
  <c r="D594" i="3"/>
  <c r="D980" i="3"/>
  <c r="D863" i="3"/>
  <c r="D640" i="3"/>
  <c r="D717" i="3"/>
  <c r="D464" i="3"/>
  <c r="D817" i="3"/>
  <c r="D971" i="3"/>
  <c r="D699" i="3"/>
  <c r="D527" i="3"/>
  <c r="D903" i="3"/>
  <c r="D839" i="3"/>
  <c r="D932" i="3"/>
  <c r="D703" i="3"/>
  <c r="D518" i="3"/>
  <c r="D462" i="3"/>
  <c r="D463" i="3"/>
  <c r="D788" i="3"/>
  <c r="D956" i="3"/>
  <c r="D940" i="3"/>
  <c r="D873" i="3"/>
  <c r="D567" i="3"/>
  <c r="D961" i="3"/>
  <c r="D768" i="3"/>
  <c r="D491" i="3"/>
  <c r="D603" i="3"/>
  <c r="D851" i="3"/>
  <c r="D593" i="3"/>
  <c r="D816" i="3"/>
  <c r="D811" i="3"/>
  <c r="D986" i="3"/>
  <c r="D547" i="3"/>
  <c r="D888" i="3"/>
  <c r="D880" i="3"/>
  <c r="D827" i="3"/>
  <c r="D755" i="3"/>
  <c r="D657" i="3"/>
  <c r="D887" i="3"/>
  <c r="D455" i="3"/>
  <c r="D467" i="3"/>
  <c r="D774" i="3"/>
  <c r="D523" i="3"/>
  <c r="D721" i="3"/>
  <c r="D557" i="3"/>
  <c r="D646" i="3"/>
  <c r="D692" i="3"/>
  <c r="D981" i="3"/>
  <c r="D815" i="3"/>
  <c r="D867" i="3"/>
  <c r="D474" i="3"/>
  <c r="D628" i="3"/>
  <c r="D670" i="3"/>
  <c r="D707" i="3"/>
  <c r="D814" i="3"/>
  <c r="D865" i="3"/>
  <c r="D921" i="3"/>
  <c r="D421" i="3"/>
  <c r="D740" i="3"/>
  <c r="D846" i="3"/>
  <c r="D819" i="3"/>
  <c r="D653" i="3"/>
  <c r="D501" i="3"/>
  <c r="D991" i="3"/>
  <c r="D907" i="3"/>
  <c r="D566" i="3"/>
  <c r="D858" i="3"/>
  <c r="D951" i="3"/>
  <c r="D696" i="3"/>
  <c r="D805" i="3"/>
  <c r="D683" i="3"/>
  <c r="D965" i="3"/>
  <c r="D644" i="3"/>
  <c r="D546" i="3"/>
  <c r="D763" i="3"/>
  <c r="D929" i="3"/>
  <c r="D742" i="3"/>
  <c r="D639" i="3"/>
  <c r="D514" i="3"/>
  <c r="D753" i="3"/>
  <c r="D638" i="3"/>
  <c r="D743" i="3"/>
  <c r="D596" i="3"/>
  <c r="D796" i="3"/>
  <c r="D771" i="3"/>
  <c r="D550" i="3"/>
  <c r="D976" i="3"/>
  <c r="D539" i="3"/>
  <c r="D974" i="3"/>
  <c r="D937" i="3"/>
  <c r="D694" i="3"/>
  <c r="D479" i="3"/>
  <c r="D889" i="3"/>
  <c r="D799" i="3"/>
  <c r="D525" i="3"/>
  <c r="D877" i="3"/>
  <c r="D591" i="3"/>
  <c r="D764" i="3"/>
  <c r="D798" i="3"/>
  <c r="D555" i="3"/>
  <c r="D695" i="3"/>
  <c r="D818" i="3"/>
  <c r="D563" i="3"/>
  <c r="D544" i="3"/>
  <c r="D988" i="3"/>
  <c r="D872" i="3"/>
  <c r="D489" i="3"/>
  <c r="D726" i="3"/>
  <c r="D843" i="3"/>
  <c r="D862" i="3"/>
  <c r="D835" i="3"/>
  <c r="D632" i="3"/>
  <c r="D899" i="3"/>
  <c r="D626" i="3"/>
  <c r="D625" i="3"/>
  <c r="D801" i="3"/>
  <c r="D636" i="3"/>
  <c r="D724" i="3"/>
  <c r="D900" i="3"/>
  <c r="D688" i="3"/>
  <c r="D823" i="3"/>
  <c r="D830" i="3"/>
  <c r="D841" i="3"/>
  <c r="D602" i="3"/>
  <c r="D481" i="3"/>
  <c r="D531" i="3"/>
  <c r="D529" i="3"/>
  <c r="D517" i="3"/>
  <c r="D680" i="3"/>
  <c r="D941" i="3"/>
  <c r="D984" i="3"/>
  <c r="D967" i="3"/>
  <c r="D573" i="3"/>
  <c r="D738" i="3"/>
  <c r="D838" i="3"/>
  <c r="D534" i="3"/>
  <c r="D950" i="3"/>
  <c r="D466" i="3"/>
  <c r="D675" i="3"/>
  <c r="D945" i="3"/>
  <c r="D852" i="3"/>
  <c r="D789" i="3"/>
  <c r="D804" i="3"/>
  <c r="D886" i="3"/>
  <c r="D469" i="3"/>
  <c r="D672" i="3"/>
  <c r="D966" i="3"/>
  <c r="D848" i="3"/>
  <c r="D829" i="3"/>
  <c r="D506" i="3"/>
  <c r="D729" i="3"/>
  <c r="D968" i="3"/>
  <c r="D993" i="3"/>
  <c r="D608" i="3"/>
  <c r="D722" i="3"/>
  <c r="D936" i="3"/>
  <c r="D682" i="3"/>
  <c r="D581" i="3"/>
  <c r="D944" i="3"/>
  <c r="D922" i="3"/>
  <c r="D533" i="3"/>
  <c r="D912" i="3"/>
  <c r="D654" i="3"/>
  <c r="D959" i="3"/>
  <c r="D777" i="3"/>
  <c r="D648" i="3"/>
  <c r="D857" i="3"/>
  <c r="D595" i="3"/>
  <c r="D516" i="3"/>
  <c r="D583" i="3"/>
  <c r="D450" i="3"/>
  <c r="D958" i="3"/>
  <c r="D787" i="3"/>
  <c r="D935" i="3"/>
  <c r="D833" i="3"/>
  <c r="D454" i="3"/>
  <c r="D627" i="3"/>
  <c r="D447" i="3"/>
  <c r="D821" i="3"/>
  <c r="D499" i="3"/>
  <c r="D765" i="3"/>
  <c r="D905" i="3"/>
  <c r="D693" i="3"/>
  <c r="D691" i="3"/>
  <c r="D836" i="3"/>
  <c r="D752" i="3"/>
  <c r="D856" i="3"/>
  <c r="D797" i="3"/>
  <c r="D673" i="3"/>
  <c r="D661" i="3"/>
  <c r="D704" i="3"/>
  <c r="D712" i="3"/>
  <c r="D982" i="3"/>
  <c r="D611" i="3"/>
  <c r="D681" i="3"/>
  <c r="D480" i="3"/>
  <c r="D606" i="3"/>
  <c r="D869" i="3"/>
  <c r="D483" i="3"/>
  <c r="D978" i="3"/>
  <c r="D923" i="3"/>
  <c r="D500" i="3"/>
  <c r="D719" i="3"/>
  <c r="D807" i="3"/>
  <c r="D490" i="3"/>
  <c r="D492" i="3"/>
  <c r="D731" i="3"/>
  <c r="D520" i="3"/>
  <c r="D784" i="3"/>
  <c r="D705" i="3"/>
  <c r="D530" i="3"/>
  <c r="D826" i="3"/>
  <c r="D779" i="3"/>
  <c r="D928" i="3"/>
  <c r="D485" i="3"/>
  <c r="D667" i="3"/>
  <c r="D476" i="3"/>
  <c r="D831" i="3"/>
  <c r="D868" i="3"/>
  <c r="D564" i="3"/>
  <c r="D598" i="3"/>
  <c r="D549" i="3"/>
  <c r="D728" i="3"/>
  <c r="D781" i="3"/>
  <c r="D584" i="3"/>
  <c r="D664" i="3"/>
  <c r="D824" i="3"/>
  <c r="D842" i="3"/>
  <c r="D524" i="3"/>
  <c r="D460" i="3"/>
  <c r="D896" i="3"/>
  <c r="D690" i="3"/>
  <c r="D510" i="3"/>
  <c r="D504" i="3"/>
  <c r="D897" i="3"/>
  <c r="D864" i="3"/>
  <c r="D751" i="3"/>
  <c r="D916" i="3"/>
  <c r="D955" i="3"/>
  <c r="D904" i="3"/>
  <c r="D957" i="3"/>
  <c r="D770" i="3"/>
  <c r="D813" i="3"/>
  <c r="D975" i="3"/>
  <c r="D985" i="3"/>
  <c r="D493" i="3"/>
  <c r="D736" i="3"/>
  <c r="D543" i="3"/>
  <c r="D655" i="3"/>
  <c r="D569" i="3"/>
  <c r="D553" i="3"/>
  <c r="D754" i="3"/>
  <c r="D538" i="3"/>
  <c r="D946" i="3"/>
  <c r="D732" i="3"/>
  <c r="D739" i="3"/>
  <c r="D920" i="3"/>
  <c r="D645" i="3"/>
  <c r="D449" i="3"/>
  <c r="D665" i="3"/>
  <c r="D475" i="3"/>
  <c r="D734" i="3"/>
  <c r="D767" i="3"/>
  <c r="D963" i="3"/>
  <c r="D580" i="3"/>
  <c r="D452" i="3"/>
  <c r="D669" i="3"/>
  <c r="D629" i="3"/>
  <c r="D451" i="3"/>
  <c r="D424" i="3"/>
  <c r="D509" i="3"/>
  <c r="D780" i="3"/>
  <c r="D642" i="3"/>
  <c r="D708" i="3"/>
  <c r="D558" i="3"/>
  <c r="D585" i="3"/>
  <c r="D446" i="3"/>
  <c r="D700" i="3"/>
  <c r="D597" i="3"/>
  <c r="D505" i="3"/>
  <c r="D995" i="3"/>
  <c r="D678" i="3"/>
  <c r="D812" i="3"/>
  <c r="D761" i="3"/>
  <c r="D484" i="3"/>
  <c r="D794" i="3"/>
  <c r="D837" i="3"/>
  <c r="D970" i="3"/>
  <c r="D548" i="3"/>
  <c r="D878" i="3"/>
  <c r="D972" i="3"/>
  <c r="D969" i="3"/>
  <c r="D938" i="3"/>
  <c r="D879" i="3"/>
  <c r="D620" i="3"/>
  <c r="D497" i="3"/>
  <c r="D473" i="3"/>
  <c r="D718" i="3"/>
  <c r="D470" i="3"/>
  <c r="D515" i="3"/>
  <c r="D482" i="3"/>
  <c r="D502" i="3"/>
  <c r="D560" i="3"/>
  <c r="D735" i="3"/>
  <c r="D687" i="3"/>
  <c r="D832" i="3"/>
  <c r="D840" i="3"/>
  <c r="D901" i="3"/>
  <c r="D953" i="3"/>
  <c r="D933" i="3"/>
  <c r="D600" i="3"/>
  <c r="D542" i="3"/>
  <c r="D918" i="3"/>
  <c r="D934" i="3"/>
  <c r="D822" i="3"/>
  <c r="D758" i="3"/>
  <c r="D996" i="3"/>
  <c r="D613" i="3"/>
  <c r="D587" i="3"/>
  <c r="D895" i="3"/>
  <c r="D850" i="3"/>
  <c r="D478" i="3"/>
  <c r="D925" i="3"/>
  <c r="D713" i="3"/>
  <c r="D723" i="3"/>
  <c r="D714" i="3"/>
  <c r="D685" i="3"/>
  <c r="D1000" i="3"/>
  <c r="D775" i="3"/>
  <c r="D845" i="3"/>
  <c r="D702" i="3"/>
  <c r="D535" i="3"/>
  <c r="D519" i="3"/>
  <c r="D631" i="3"/>
  <c r="D532" i="3"/>
  <c r="D791" i="3"/>
  <c r="D866" i="3"/>
  <c r="D498" i="3"/>
  <c r="D367" i="3"/>
  <c r="D394" i="3"/>
  <c r="D375" i="3"/>
  <c r="D309" i="3"/>
  <c r="D332" i="3"/>
  <c r="D397" i="3"/>
  <c r="D395" i="3"/>
  <c r="D374" i="3"/>
  <c r="D314" i="3"/>
  <c r="D339" i="3"/>
  <c r="D327" i="3"/>
  <c r="D403" i="3"/>
  <c r="D315" i="3"/>
  <c r="D366" i="3"/>
  <c r="D334" i="3"/>
  <c r="D302" i="3"/>
  <c r="D300" i="3"/>
  <c r="D340" i="3"/>
  <c r="D335" i="3"/>
  <c r="D365" i="3"/>
  <c r="D396" i="3"/>
  <c r="D329" i="3"/>
  <c r="D364" i="3"/>
  <c r="D324" i="3"/>
  <c r="D417" i="3"/>
  <c r="D431" i="3"/>
  <c r="D418" i="3"/>
  <c r="D437" i="3"/>
  <c r="D434" i="3"/>
  <c r="D405" i="3"/>
  <c r="D427" i="3"/>
  <c r="D413" i="3"/>
  <c r="D407" i="3"/>
  <c r="D428" i="3"/>
  <c r="D677" i="3"/>
  <c r="D487" i="3"/>
  <c r="D578" i="3"/>
  <c r="D828" i="3"/>
  <c r="D618" i="3"/>
  <c r="D422" i="3"/>
  <c r="D615" i="3"/>
  <c r="D800" i="3"/>
  <c r="D679" i="3"/>
  <c r="D733" i="3"/>
  <c r="D659" i="3"/>
  <c r="D614" i="3"/>
  <c r="D810" i="3"/>
  <c r="D637" i="3"/>
  <c r="D378" i="3"/>
  <c r="D354" i="3"/>
  <c r="D385" i="3"/>
  <c r="D360" i="3"/>
  <c r="D319" i="3"/>
  <c r="D326" i="3"/>
  <c r="D325" i="3"/>
  <c r="D379" i="3"/>
  <c r="D398" i="3"/>
  <c r="D361" i="3"/>
  <c r="D348" i="3"/>
  <c r="D299" i="3"/>
  <c r="D322" i="3"/>
  <c r="D343" i="3"/>
  <c r="D399" i="3"/>
  <c r="D402" i="3"/>
  <c r="D373" i="3"/>
  <c r="D331" i="3"/>
  <c r="D301" i="3"/>
  <c r="D323" i="3"/>
  <c r="D377" i="3"/>
  <c r="D318" i="3"/>
  <c r="D321" i="3"/>
  <c r="D313" i="3"/>
  <c r="D345" i="3"/>
  <c r="D371" i="3"/>
  <c r="D304" i="3"/>
  <c r="D439" i="3"/>
  <c r="D435" i="3"/>
  <c r="D416" i="3"/>
  <c r="D419" i="3"/>
  <c r="D408" i="3"/>
  <c r="D414" i="3"/>
  <c r="D436" i="3"/>
  <c r="D411" i="3"/>
  <c r="D430" i="3"/>
  <c r="D876" i="3"/>
  <c r="D820" i="3"/>
  <c r="D849" i="3"/>
  <c r="D697" i="3"/>
  <c r="D512" i="3"/>
  <c r="D562" i="3"/>
  <c r="D979" i="3"/>
  <c r="D894" i="3"/>
  <c r="D902" i="3"/>
  <c r="D909" i="3"/>
  <c r="D786" i="3"/>
  <c r="D459" i="3"/>
  <c r="D919" i="3"/>
  <c r="D471" i="3"/>
  <c r="D423" i="3"/>
  <c r="D590" i="3"/>
  <c r="D871" i="3"/>
  <c r="D355" i="3"/>
  <c r="D391" i="3"/>
  <c r="D369" i="3"/>
  <c r="D338" i="3"/>
  <c r="D349" i="3"/>
  <c r="D311" i="3"/>
  <c r="D388" i="3"/>
  <c r="D401" i="3"/>
  <c r="D359" i="3"/>
  <c r="D390" i="3"/>
  <c r="D328" i="3"/>
  <c r="D336" i="3"/>
  <c r="D352" i="3"/>
  <c r="D307" i="3"/>
  <c r="D386" i="3"/>
  <c r="D400" i="3"/>
  <c r="D382" i="3"/>
  <c r="D358" i="3"/>
  <c r="D320" i="3"/>
  <c r="D347" i="3"/>
  <c r="D350" i="3"/>
  <c r="D363" i="3"/>
  <c r="D308" i="3"/>
  <c r="D372" i="3"/>
  <c r="D337" i="3"/>
  <c r="D312" i="3"/>
  <c r="D384" i="3"/>
  <c r="D353" i="3"/>
  <c r="D420" i="3"/>
  <c r="D415" i="3"/>
  <c r="D425" i="3"/>
  <c r="D406" i="3"/>
  <c r="D441" i="3"/>
  <c r="D409" i="3"/>
  <c r="D432" i="3"/>
  <c r="D426" i="3"/>
  <c r="D440" i="3"/>
  <c r="D782" i="3"/>
  <c r="D746" i="3"/>
  <c r="D931" i="3"/>
  <c r="D496" i="3"/>
  <c r="D711" i="3"/>
  <c r="D998" i="3"/>
  <c r="D556" i="3"/>
  <c r="D750" i="3"/>
  <c r="D720" i="3"/>
  <c r="D776" i="3"/>
  <c r="D684" i="3"/>
  <c r="D915" i="3"/>
  <c r="D709" i="3"/>
  <c r="D730" i="3"/>
  <c r="D486" i="3"/>
  <c r="D834" i="3"/>
  <c r="D668" i="3"/>
  <c r="D647" i="3"/>
  <c r="D651" i="3"/>
  <c r="D913" i="3"/>
  <c r="D773" i="3"/>
  <c r="D847" i="3"/>
  <c r="D393" i="3"/>
  <c r="D333" i="3"/>
  <c r="D370" i="3"/>
  <c r="D310" i="3"/>
  <c r="D342" i="3"/>
  <c r="D306" i="3"/>
  <c r="D387" i="3"/>
  <c r="D404" i="3"/>
  <c r="D362" i="3"/>
  <c r="D380" i="3"/>
  <c r="D376" i="3"/>
  <c r="D346" i="3"/>
  <c r="D303" i="3"/>
  <c r="D330" i="3"/>
  <c r="D383" i="3"/>
  <c r="D389" i="3"/>
  <c r="D381" i="3"/>
  <c r="D357" i="3"/>
  <c r="D317" i="3"/>
  <c r="D316" i="3"/>
  <c r="D392" i="3"/>
  <c r="D341" i="3"/>
  <c r="D356" i="3"/>
  <c r="D344" i="3"/>
  <c r="D368" i="3"/>
  <c r="D351" i="3"/>
  <c r="D305" i="3"/>
  <c r="D410" i="3"/>
  <c r="D438" i="3"/>
  <c r="D433" i="3"/>
  <c r="D412" i="3"/>
  <c r="D429" i="3"/>
  <c r="D39" i="3"/>
  <c r="D38" i="3"/>
  <c r="D209" i="3"/>
  <c r="D213" i="3"/>
  <c r="D237" i="3"/>
  <c r="D189" i="3"/>
  <c r="D228" i="3"/>
  <c r="D177" i="3"/>
  <c r="D161" i="3"/>
  <c r="D188" i="3"/>
  <c r="D199" i="3"/>
  <c r="D183" i="3"/>
  <c r="D200" i="3"/>
  <c r="D175" i="3"/>
  <c r="D185" i="3"/>
  <c r="D230" i="3"/>
  <c r="D245" i="3"/>
  <c r="D165" i="3"/>
  <c r="D231" i="3"/>
  <c r="D216" i="3"/>
  <c r="D225" i="3"/>
  <c r="D241" i="3"/>
  <c r="D246" i="3"/>
  <c r="D167" i="3"/>
  <c r="D256" i="3"/>
  <c r="D257" i="3"/>
  <c r="D261" i="3"/>
  <c r="D284" i="3"/>
  <c r="D270" i="3"/>
  <c r="D282" i="3"/>
  <c r="D279" i="3"/>
  <c r="D273" i="3"/>
  <c r="D283" i="3"/>
  <c r="D281" i="3"/>
  <c r="D298" i="3"/>
  <c r="D297" i="3"/>
  <c r="D223" i="3"/>
  <c r="D202" i="3"/>
  <c r="D224" i="3"/>
  <c r="D191" i="3"/>
  <c r="D166" i="3"/>
  <c r="D221" i="3"/>
  <c r="D184" i="3"/>
  <c r="D211" i="3"/>
  <c r="D219" i="3"/>
  <c r="D169" i="3"/>
  <c r="D164" i="3"/>
  <c r="D220" i="3"/>
  <c r="D210" i="3"/>
  <c r="D192" i="3"/>
  <c r="D244" i="3"/>
  <c r="D174" i="3"/>
  <c r="D159" i="3"/>
  <c r="D203" i="3"/>
  <c r="D234" i="3"/>
  <c r="D198" i="3"/>
  <c r="D193" i="3"/>
  <c r="D176" i="3"/>
  <c r="D171" i="3"/>
  <c r="D258" i="3"/>
  <c r="D252" i="3"/>
  <c r="D271" i="3"/>
  <c r="D275" i="3"/>
  <c r="D280" i="3"/>
  <c r="D267" i="3"/>
  <c r="D276" i="3"/>
  <c r="D274" i="3"/>
  <c r="D265" i="3"/>
  <c r="D294" i="3"/>
  <c r="D293" i="3"/>
  <c r="D289" i="3"/>
  <c r="D212" i="3"/>
  <c r="D201" i="3"/>
  <c r="D207" i="3"/>
  <c r="D197" i="3"/>
  <c r="D170" i="3"/>
  <c r="D181" i="3"/>
  <c r="D233" i="3"/>
  <c r="D235" i="3"/>
  <c r="D182" i="3"/>
  <c r="D242" i="3"/>
  <c r="D222" i="3"/>
  <c r="D238" i="3"/>
  <c r="D194" i="3"/>
  <c r="D247" i="3"/>
  <c r="D186" i="3"/>
  <c r="D180" i="3"/>
  <c r="D195" i="3"/>
  <c r="D236" i="3"/>
  <c r="D196" i="3"/>
  <c r="D179" i="3"/>
  <c r="D160" i="3"/>
  <c r="D249" i="3"/>
  <c r="D250" i="3"/>
  <c r="D251" i="3"/>
  <c r="D259" i="3"/>
  <c r="D264" i="3"/>
  <c r="D272" i="3"/>
  <c r="D286" i="3"/>
  <c r="D266" i="3"/>
  <c r="D262" i="3"/>
  <c r="D263" i="3"/>
  <c r="D288" i="3"/>
  <c r="D291" i="3"/>
  <c r="D295" i="3"/>
  <c r="D206" i="3"/>
  <c r="D227" i="3"/>
  <c r="D218" i="3"/>
  <c r="D187" i="3"/>
  <c r="D162" i="3"/>
  <c r="D214" i="3"/>
  <c r="D226" i="3"/>
  <c r="D232" i="3"/>
  <c r="D205" i="3"/>
  <c r="D229" i="3"/>
  <c r="D173" i="3"/>
  <c r="D163" i="3"/>
  <c r="D240" i="3"/>
  <c r="D190" i="3"/>
  <c r="D215" i="3"/>
  <c r="D208" i="3"/>
  <c r="D168" i="3"/>
  <c r="D178" i="3"/>
  <c r="D217" i="3"/>
  <c r="D243" i="3"/>
  <c r="D248" i="3"/>
  <c r="D239" i="3"/>
  <c r="D204" i="3"/>
  <c r="D172" i="3"/>
  <c r="D253" i="3"/>
  <c r="D254" i="3"/>
  <c r="D255" i="3"/>
  <c r="D287" i="3"/>
  <c r="D260" i="3"/>
  <c r="D268" i="3"/>
  <c r="D278" i="3"/>
  <c r="D285" i="3"/>
  <c r="D277" i="3"/>
  <c r="D269" i="3"/>
  <c r="D290" i="3"/>
  <c r="D296" i="3"/>
  <c r="D292" i="3"/>
  <c r="D146" i="3"/>
  <c r="D157" i="3"/>
  <c r="D145" i="3"/>
  <c r="D150" i="3"/>
  <c r="D149" i="3"/>
  <c r="D143" i="3"/>
  <c r="D152" i="3"/>
  <c r="D158" i="3"/>
  <c r="D156" i="3"/>
  <c r="D144" i="3"/>
  <c r="D148" i="3"/>
  <c r="D153" i="3"/>
  <c r="D155" i="3"/>
  <c r="D147" i="3"/>
  <c r="D154" i="3"/>
  <c r="D151" i="3"/>
  <c r="D2" i="3"/>
  <c r="D3" i="3"/>
  <c r="D27" i="3"/>
  <c r="D46" i="3"/>
  <c r="D98" i="3"/>
  <c r="D4" i="3"/>
  <c r="D97" i="3"/>
  <c r="D104" i="3"/>
  <c r="D105" i="3"/>
  <c r="D43" i="3"/>
  <c r="D88" i="3"/>
  <c r="D79" i="3"/>
  <c r="D21" i="3"/>
  <c r="D49" i="3"/>
  <c r="D41" i="3"/>
  <c r="D44" i="3"/>
  <c r="D89" i="3"/>
  <c r="D7" i="3"/>
  <c r="D72" i="3"/>
  <c r="D36" i="3"/>
  <c r="D55" i="3"/>
  <c r="D8" i="3"/>
  <c r="D63" i="3"/>
  <c r="D42" i="3"/>
  <c r="D32" i="3"/>
  <c r="D76" i="3"/>
  <c r="D16" i="3"/>
  <c r="D50" i="3"/>
  <c r="D54" i="3"/>
  <c r="D59" i="3"/>
  <c r="D90" i="3"/>
  <c r="D70" i="3"/>
  <c r="D13" i="3"/>
  <c r="D80" i="3"/>
  <c r="D19" i="3"/>
  <c r="D6" i="3"/>
  <c r="D9" i="3"/>
  <c r="D108" i="3"/>
  <c r="D87" i="3"/>
  <c r="D28" i="3"/>
  <c r="D47" i="3"/>
  <c r="D107" i="3"/>
  <c r="D94" i="3"/>
  <c r="D69" i="3"/>
  <c r="D92" i="3"/>
  <c r="D20" i="3"/>
  <c r="D99" i="3"/>
  <c r="D86" i="3"/>
  <c r="D106" i="3"/>
  <c r="D111" i="3"/>
  <c r="D74" i="3"/>
  <c r="D62" i="3"/>
  <c r="D25" i="3"/>
  <c r="D60" i="3"/>
  <c r="D101" i="3"/>
  <c r="D91" i="3"/>
  <c r="D73" i="3"/>
  <c r="D29" i="3"/>
  <c r="D5" i="3"/>
  <c r="D52" i="3"/>
  <c r="D67" i="3"/>
  <c r="D64" i="3"/>
  <c r="D45" i="3"/>
  <c r="D81" i="3"/>
  <c r="D26" i="3"/>
  <c r="D22" i="3"/>
  <c r="D37" i="3"/>
  <c r="D93" i="3"/>
  <c r="D77" i="3"/>
  <c r="D82" i="3"/>
  <c r="D18" i="3"/>
  <c r="D10" i="3"/>
  <c r="D103" i="3"/>
  <c r="D11" i="3"/>
  <c r="D53" i="3"/>
  <c r="D95" i="3"/>
  <c r="D23" i="3"/>
  <c r="D114" i="3"/>
  <c r="D83" i="3"/>
  <c r="D17" i="3"/>
  <c r="D12" i="3"/>
  <c r="D30" i="3"/>
  <c r="D24" i="3"/>
  <c r="D75" i="3"/>
  <c r="D85" i="3"/>
  <c r="D66" i="3"/>
  <c r="D78" i="3"/>
  <c r="D56" i="3"/>
  <c r="D96" i="3"/>
  <c r="D84" i="3"/>
  <c r="D15" i="3"/>
  <c r="D35" i="3"/>
  <c r="D100" i="3"/>
  <c r="D113" i="3"/>
  <c r="D112" i="3"/>
  <c r="D48" i="3"/>
  <c r="D71" i="3"/>
  <c r="D65" i="3"/>
  <c r="D58" i="3"/>
  <c r="D57" i="3"/>
  <c r="D31" i="3"/>
  <c r="D68" i="3"/>
  <c r="D102" i="3"/>
  <c r="D51" i="3"/>
  <c r="D33" i="3"/>
  <c r="D110" i="3"/>
  <c r="D40" i="3"/>
  <c r="D61" i="3"/>
  <c r="D109" i="3"/>
  <c r="D14" i="3"/>
  <c r="D34" i="3"/>
  <c r="D132" i="3"/>
  <c r="D133" i="3"/>
  <c r="D141" i="3"/>
  <c r="D135" i="3"/>
  <c r="D117" i="3"/>
  <c r="D125" i="3"/>
  <c r="D127" i="3"/>
  <c r="D124" i="3"/>
  <c r="D121" i="3"/>
  <c r="D140" i="3"/>
  <c r="D131" i="3"/>
  <c r="D129" i="3"/>
  <c r="D120" i="3"/>
  <c r="D115" i="3"/>
  <c r="D119" i="3"/>
  <c r="D139" i="3"/>
  <c r="D130" i="3"/>
  <c r="D137" i="3"/>
  <c r="D128" i="3"/>
  <c r="D142" i="3"/>
  <c r="D122" i="3"/>
  <c r="D126" i="3"/>
  <c r="D134" i="3"/>
  <c r="D138" i="3"/>
  <c r="D136" i="3"/>
  <c r="D123" i="3"/>
  <c r="D116" i="3"/>
  <c r="D118" i="3"/>
  <c r="AN132" i="4" l="1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K239" i="3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910" i="8"/>
  <c r="K910" i="8"/>
  <c r="J870" i="8"/>
  <c r="K870" i="8"/>
  <c r="K767" i="8"/>
  <c r="J767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912" i="8"/>
  <c r="K912" i="8"/>
  <c r="K984" i="8"/>
  <c r="J984" i="8"/>
  <c r="K851" i="8"/>
  <c r="J851" i="8"/>
  <c r="J901" i="8"/>
  <c r="K901" i="8"/>
  <c r="K779" i="8"/>
  <c r="J779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989" i="8"/>
  <c r="K989" i="8"/>
  <c r="J922" i="8"/>
  <c r="K922" i="8"/>
  <c r="K791" i="8"/>
  <c r="J791" i="8"/>
  <c r="J898" i="8"/>
  <c r="K898" i="8"/>
  <c r="K871" i="3"/>
  <c r="I871" i="3"/>
  <c r="H871" i="3"/>
  <c r="J871" i="3"/>
  <c r="F871" i="3"/>
  <c r="K803" i="8"/>
  <c r="J803" i="8"/>
  <c r="J902" i="8"/>
  <c r="K902" i="8"/>
  <c r="J498" i="3"/>
  <c r="K498" i="3"/>
  <c r="I498" i="3"/>
  <c r="K847" i="3"/>
  <c r="F847" i="3"/>
  <c r="H847" i="3"/>
  <c r="I847" i="3"/>
  <c r="J847" i="3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772" i="8"/>
  <c r="K772" i="8"/>
  <c r="K932" i="8"/>
  <c r="J932" i="8"/>
  <c r="K959" i="8"/>
  <c r="J959" i="8"/>
  <c r="J737" i="8"/>
  <c r="K737" i="8"/>
  <c r="I590" i="3"/>
  <c r="J590" i="3"/>
  <c r="K590" i="3"/>
  <c r="H590" i="3"/>
  <c r="F590" i="3"/>
  <c r="K817" i="8"/>
  <c r="J817" i="8"/>
  <c r="K908" i="8"/>
  <c r="J908" i="8"/>
  <c r="K110" i="3"/>
  <c r="J110" i="3"/>
  <c r="I110" i="3"/>
  <c r="H110" i="3"/>
  <c r="F110" i="3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734" i="8"/>
  <c r="K734" i="8"/>
  <c r="J925" i="8"/>
  <c r="K925" i="8"/>
  <c r="K933" i="8"/>
  <c r="J933" i="8"/>
  <c r="J773" i="3"/>
  <c r="K773" i="3"/>
  <c r="I773" i="3"/>
  <c r="F773" i="3"/>
  <c r="H773" i="3"/>
  <c r="K471" i="3"/>
  <c r="J471" i="3"/>
  <c r="I471" i="3"/>
  <c r="J728" i="8"/>
  <c r="K728" i="8"/>
  <c r="J854" i="8"/>
  <c r="K854" i="8"/>
  <c r="J875" i="8"/>
  <c r="K875" i="8"/>
  <c r="J893" i="8"/>
  <c r="K893" i="8"/>
  <c r="J913" i="3"/>
  <c r="I913" i="3"/>
  <c r="F913" i="3"/>
  <c r="K913" i="3"/>
  <c r="H913" i="3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J774" i="8"/>
  <c r="K774" i="8"/>
  <c r="K983" i="8"/>
  <c r="J983" i="8"/>
  <c r="J964" i="8"/>
  <c r="K964" i="8"/>
  <c r="K809" i="8"/>
  <c r="J809" i="8"/>
  <c r="K707" i="8"/>
  <c r="J707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874" i="8"/>
  <c r="J874" i="8"/>
  <c r="K659" i="3"/>
  <c r="J659" i="3"/>
  <c r="F659" i="3"/>
  <c r="H659" i="3"/>
  <c r="I659" i="3"/>
  <c r="K416" i="3"/>
  <c r="J416" i="3"/>
  <c r="I416" i="3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K889" i="8"/>
  <c r="J889" i="8"/>
  <c r="K852" i="8"/>
  <c r="J852" i="8"/>
  <c r="J647" i="3"/>
  <c r="K647" i="3"/>
  <c r="I647" i="3"/>
  <c r="J459" i="3"/>
  <c r="K459" i="3"/>
  <c r="I459" i="3"/>
  <c r="K395" i="3"/>
  <c r="J395" i="3"/>
  <c r="I395" i="3"/>
  <c r="K887" i="8"/>
  <c r="J887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K770" i="8"/>
  <c r="J770" i="8"/>
  <c r="J391" i="3"/>
  <c r="K391" i="3"/>
  <c r="I391" i="3"/>
  <c r="J823" i="8"/>
  <c r="K823" i="8"/>
  <c r="J720" i="8"/>
  <c r="K720" i="8"/>
  <c r="J834" i="3"/>
  <c r="K834" i="3"/>
  <c r="I834" i="3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K944" i="8"/>
  <c r="J944" i="8"/>
  <c r="J723" i="8"/>
  <c r="K723" i="8"/>
  <c r="K729" i="8"/>
  <c r="J72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J764" i="8"/>
  <c r="K764" i="8"/>
  <c r="K883" i="8"/>
  <c r="J883" i="8"/>
  <c r="K631" i="3"/>
  <c r="J631" i="3"/>
  <c r="I631" i="3"/>
  <c r="K743" i="8"/>
  <c r="J743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J709" i="3"/>
  <c r="I709" i="3"/>
  <c r="K709" i="3"/>
  <c r="F709" i="3"/>
  <c r="H709" i="3"/>
  <c r="J808" i="8"/>
  <c r="K808" i="8"/>
  <c r="K766" i="8"/>
  <c r="J766" i="8"/>
  <c r="J861" i="8"/>
  <c r="K861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796" i="8"/>
  <c r="J796" i="8"/>
  <c r="K776" i="3"/>
  <c r="J776" i="3"/>
  <c r="I776" i="3"/>
  <c r="K963" i="8"/>
  <c r="J963" i="8"/>
  <c r="K924" i="8"/>
  <c r="J924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K795" i="8"/>
  <c r="J795" i="8"/>
  <c r="K37" i="3"/>
  <c r="J37" i="3"/>
  <c r="K826" i="8"/>
  <c r="J826" i="8"/>
  <c r="K699" i="8"/>
  <c r="J699" i="8"/>
  <c r="J787" i="8"/>
  <c r="K787" i="8"/>
  <c r="J720" i="3"/>
  <c r="I720" i="3"/>
  <c r="K720" i="3"/>
  <c r="F720" i="3"/>
  <c r="H720" i="3"/>
  <c r="J730" i="8"/>
  <c r="K730" i="8"/>
  <c r="K953" i="8"/>
  <c r="J953" i="8"/>
  <c r="K750" i="3"/>
  <c r="J750" i="3"/>
  <c r="H750" i="3"/>
  <c r="F750" i="3"/>
  <c r="I750" i="3"/>
  <c r="K799" i="8"/>
  <c r="J799" i="8"/>
  <c r="K556" i="3"/>
  <c r="J556" i="3"/>
  <c r="I556" i="3"/>
  <c r="J891" i="8"/>
  <c r="K891" i="8"/>
  <c r="J807" i="8"/>
  <c r="K807" i="8"/>
  <c r="K754" i="8"/>
  <c r="J754" i="8"/>
  <c r="K750" i="8"/>
  <c r="J750" i="8"/>
  <c r="K696" i="8"/>
  <c r="J696" i="8"/>
  <c r="K615" i="3"/>
  <c r="J615" i="3"/>
  <c r="I615" i="3"/>
  <c r="K858" i="8"/>
  <c r="J858" i="8"/>
  <c r="J966" i="8"/>
  <c r="K966" i="8"/>
  <c r="J838" i="8"/>
  <c r="K838" i="8"/>
  <c r="K837" i="8"/>
  <c r="J837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K618" i="3"/>
  <c r="J618" i="3"/>
  <c r="I618" i="3"/>
  <c r="F618" i="3"/>
  <c r="H618" i="3"/>
  <c r="J827" i="8"/>
  <c r="K827" i="8"/>
  <c r="K836" i="8"/>
  <c r="J836" i="8"/>
  <c r="F998" i="3"/>
  <c r="I998" i="3"/>
  <c r="J998" i="3"/>
  <c r="K998" i="3"/>
  <c r="H998" i="3"/>
  <c r="K512" i="3"/>
  <c r="J512" i="3"/>
  <c r="I512" i="3"/>
  <c r="J946" i="8"/>
  <c r="K946" i="8"/>
  <c r="K364" i="3"/>
  <c r="J364" i="3"/>
  <c r="I364" i="3"/>
  <c r="J717" i="8"/>
  <c r="K717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2" i="2"/>
  <c r="K1000" i="3"/>
  <c r="H1000" i="3"/>
  <c r="I1000" i="3"/>
  <c r="F1000" i="3"/>
  <c r="J1000" i="3"/>
  <c r="N992" i="2"/>
  <c r="H931" i="3"/>
  <c r="I931" i="3"/>
  <c r="K931" i="3"/>
  <c r="F931" i="3"/>
  <c r="J931" i="3"/>
  <c r="J952" i="8"/>
  <c r="K952" i="8"/>
  <c r="J868" i="8"/>
  <c r="K868" i="8"/>
  <c r="K945" i="8"/>
  <c r="J945" i="8"/>
  <c r="J865" i="8"/>
  <c r="K865" i="8"/>
  <c r="J740" i="8"/>
  <c r="K740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K884" i="8"/>
  <c r="J884" i="8"/>
  <c r="J909" i="8"/>
  <c r="K909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J732" i="8"/>
  <c r="K732" i="8"/>
  <c r="J927" i="8"/>
  <c r="K927" i="8"/>
  <c r="J897" i="8"/>
  <c r="K897" i="8"/>
  <c r="K1000" i="8"/>
  <c r="J1000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856" i="8"/>
  <c r="K856" i="8"/>
  <c r="J896" i="8"/>
  <c r="K896" i="8"/>
  <c r="J867" i="8"/>
  <c r="K867" i="8"/>
  <c r="K691" i="8"/>
  <c r="J691" i="8"/>
  <c r="K911" i="8"/>
  <c r="J911" i="8"/>
  <c r="I929" i="3"/>
  <c r="J929" i="3"/>
  <c r="F929" i="3"/>
  <c r="K929" i="3"/>
  <c r="H929" i="3"/>
  <c r="J892" i="3"/>
  <c r="K892" i="3"/>
  <c r="F892" i="3"/>
  <c r="H892" i="3"/>
  <c r="I892" i="3"/>
  <c r="J751" i="8"/>
  <c r="K751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769" i="8"/>
  <c r="J769" i="8"/>
  <c r="J978" i="8"/>
  <c r="K978" i="8"/>
  <c r="J881" i="8"/>
  <c r="K881" i="8"/>
  <c r="K727" i="8"/>
  <c r="J727" i="8"/>
  <c r="J828" i="8"/>
  <c r="K828" i="8"/>
  <c r="K739" i="8"/>
  <c r="J739" i="8"/>
  <c r="K850" i="8"/>
  <c r="J850" i="8"/>
  <c r="K773" i="8"/>
  <c r="J773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760" i="8"/>
  <c r="J760" i="8"/>
  <c r="J835" i="8"/>
  <c r="K835" i="8"/>
  <c r="J882" i="8"/>
  <c r="K882" i="8"/>
  <c r="J745" i="8"/>
  <c r="K745" i="8"/>
  <c r="J960" i="8"/>
  <c r="K960" i="8"/>
  <c r="K987" i="8"/>
  <c r="J987" i="8"/>
  <c r="K820" i="8"/>
  <c r="J820" i="8"/>
  <c r="J990" i="8"/>
  <c r="K990" i="8"/>
  <c r="J955" i="8"/>
  <c r="K955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998" i="8"/>
  <c r="J998" i="8"/>
  <c r="K701" i="8"/>
  <c r="J701" i="8"/>
  <c r="K713" i="8"/>
  <c r="J713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J753" i="8"/>
  <c r="K753" i="8"/>
  <c r="J724" i="8"/>
  <c r="K724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39" i="8"/>
  <c r="K939" i="8"/>
  <c r="J923" i="8"/>
  <c r="K923" i="8"/>
  <c r="K776" i="8"/>
  <c r="J776" i="8"/>
  <c r="J993" i="8"/>
  <c r="K993" i="8"/>
  <c r="K778" i="8"/>
  <c r="J778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980" i="8"/>
  <c r="K980" i="8"/>
  <c r="J786" i="8"/>
  <c r="K786" i="8"/>
  <c r="J802" i="8"/>
  <c r="K802" i="8"/>
  <c r="K806" i="8"/>
  <c r="J806" i="8"/>
  <c r="K782" i="8"/>
  <c r="J782" i="8"/>
  <c r="J742" i="8"/>
  <c r="K742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K995" i="8"/>
  <c r="J995" i="8"/>
  <c r="K822" i="8"/>
  <c r="J822" i="8"/>
  <c r="J904" i="8"/>
  <c r="K904" i="8"/>
  <c r="J715" i="8"/>
  <c r="K715" i="8"/>
  <c r="J948" i="8"/>
  <c r="K948" i="8"/>
  <c r="J757" i="8"/>
  <c r="K757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K997" i="8"/>
  <c r="J997" i="8"/>
  <c r="J842" i="8"/>
  <c r="K842" i="8"/>
  <c r="J761" i="8"/>
  <c r="K761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J731" i="8"/>
  <c r="K731" i="8"/>
  <c r="J832" i="8"/>
  <c r="K832" i="8"/>
  <c r="J951" i="8"/>
  <c r="K95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888" i="8"/>
  <c r="K888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709" i="8"/>
  <c r="J709" i="8"/>
  <c r="J829" i="8"/>
  <c r="K829" i="8"/>
  <c r="J899" i="8"/>
  <c r="K899" i="8"/>
  <c r="K814" i="8"/>
  <c r="J814" i="8"/>
  <c r="K777" i="8"/>
  <c r="J777" i="8"/>
  <c r="K718" i="8"/>
  <c r="J718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1" i="2"/>
  <c r="I999" i="3"/>
  <c r="H999" i="3"/>
  <c r="O991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I441" i="3"/>
  <c r="J441" i="3"/>
  <c r="K441" i="3"/>
  <c r="H441" i="3"/>
  <c r="F441" i="3"/>
  <c r="K350" i="3"/>
  <c r="J350" i="3"/>
  <c r="I350" i="3"/>
  <c r="H350" i="3"/>
  <c r="F350" i="3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746" i="8"/>
  <c r="J746" i="8"/>
  <c r="J905" i="8"/>
  <c r="K905" i="8"/>
  <c r="K714" i="8"/>
  <c r="J714" i="8"/>
  <c r="K859" i="8"/>
  <c r="J859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3" i="2"/>
  <c r="F1001" i="3"/>
  <c r="K1001" i="3"/>
  <c r="H1001" i="3"/>
  <c r="J1001" i="3"/>
  <c r="I1001" i="3"/>
  <c r="N993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AP970" i="4" s="1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Q96" i="4" s="1"/>
  <c r="AW96" i="4" s="1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F669" i="4"/>
  <c r="AF691" i="4"/>
  <c r="AL691" i="4" s="1"/>
  <c r="AR691" i="4" s="1"/>
  <c r="AH96" i="4"/>
  <c r="AN96" i="4" s="1"/>
  <c r="AT96" i="4" s="1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E260" i="4"/>
  <c r="AD369" i="4"/>
  <c r="AA369" i="4"/>
  <c r="AM369" i="4" s="1"/>
  <c r="AS369" i="4" s="1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G106" i="4"/>
  <c r="AB599" i="4"/>
  <c r="AH694" i="4"/>
  <c r="AN694" i="4" s="1"/>
  <c r="AT694" i="4" s="1"/>
  <c r="AI413" i="4"/>
  <c r="AG845" i="4"/>
  <c r="AM845" i="4" s="1"/>
  <c r="AS845" i="4" s="1"/>
  <c r="AH413" i="4"/>
  <c r="V952" i="4"/>
  <c r="U952" i="4"/>
  <c r="X770" i="4"/>
  <c r="AC770" i="4" s="1"/>
  <c r="Y770" i="4"/>
  <c r="AH139" i="4"/>
  <c r="AF139" i="4"/>
  <c r="AI139" i="4"/>
  <c r="AJ139" i="4"/>
  <c r="AG139" i="4"/>
  <c r="AK139" i="4"/>
  <c r="X663" i="4"/>
  <c r="AB663" i="4" s="1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Y927" i="4" s="1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Y946" i="4"/>
  <c r="X946" i="4"/>
  <c r="AA350" i="4"/>
  <c r="W965" i="4"/>
  <c r="AJ872" i="4"/>
  <c r="W911" i="4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Y601" i="4"/>
  <c r="AE601" i="4" s="1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N612" i="4" s="1"/>
  <c r="AT612" i="4" s="1"/>
  <c r="AA612" i="4"/>
  <c r="AM612" i="4" s="1"/>
  <c r="AS612" i="4" s="1"/>
  <c r="AE612" i="4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M660" i="4" s="1"/>
  <c r="AS660" i="4" s="1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L562" i="4" s="1"/>
  <c r="AR562" i="4" s="1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O687" i="4"/>
  <c r="AU687" i="4" s="1"/>
  <c r="W533" i="4"/>
  <c r="AC601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AP652" i="4"/>
  <c r="AV652" i="4" s="1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W700" i="4"/>
  <c r="W724" i="4"/>
  <c r="X724" i="4" s="1"/>
  <c r="AB759" i="4"/>
  <c r="Z557" i="4"/>
  <c r="AA687" i="4"/>
  <c r="AM687" i="4" s="1"/>
  <c r="AS687" i="4" s="1"/>
  <c r="AC644" i="4"/>
  <c r="AA513" i="4"/>
  <c r="AM513" i="4" s="1"/>
  <c r="AS513" i="4" s="1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AP759" i="4" s="1"/>
  <c r="AV759" i="4" s="1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AC663" i="4"/>
  <c r="W871" i="4"/>
  <c r="W720" i="4"/>
  <c r="W942" i="4"/>
  <c r="W588" i="4"/>
  <c r="W705" i="4"/>
  <c r="W937" i="4"/>
  <c r="Y937" i="4" s="1"/>
  <c r="W939" i="4"/>
  <c r="W999" i="4"/>
  <c r="W82" i="4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X919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L669" i="4"/>
  <c r="AR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AC823" i="4"/>
  <c r="AD823" i="4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AH949" i="4" s="1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F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X967" i="4"/>
  <c r="Y967" i="4"/>
  <c r="AF967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X942" i="4"/>
  <c r="AH942" i="4" s="1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X939" i="4"/>
  <c r="AK94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826" i="4"/>
  <c r="Y826" i="4" s="1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B139" i="4"/>
  <c r="AA139" i="4"/>
  <c r="AM139" i="4" s="1"/>
  <c r="AS139" i="4" s="1"/>
  <c r="Z139" i="4"/>
  <c r="AD139" i="4"/>
  <c r="AE139" i="4"/>
  <c r="AC139" i="4"/>
  <c r="AO139" i="4" s="1"/>
  <c r="AU139" i="4" s="1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M983" i="4"/>
  <c r="AN983" i="4"/>
  <c r="AP983" i="4"/>
  <c r="AK893" i="4"/>
  <c r="AF893" i="4"/>
  <c r="AG80" i="4"/>
  <c r="AH80" i="4"/>
  <c r="AK80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H59" i="4"/>
  <c r="W28" i="4"/>
  <c r="AM759" i="4"/>
  <c r="AS759" i="4" s="1"/>
  <c r="AN759" i="4"/>
  <c r="AT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N764" i="4"/>
  <c r="AT764" i="4" s="1"/>
  <c r="AM711" i="4"/>
  <c r="AS711" i="4" s="1"/>
  <c r="AO711" i="4"/>
  <c r="AU711" i="4" s="1"/>
  <c r="AQ711" i="4"/>
  <c r="AW711" i="4" s="1"/>
  <c r="AL711" i="4"/>
  <c r="AR711" i="4" s="1"/>
  <c r="Y775" i="4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I925" i="4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156" i="4"/>
  <c r="Y156" i="4" s="1"/>
  <c r="AJ156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C11" i="4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G967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Z59" i="4"/>
  <c r="AB59" i="4"/>
  <c r="Y571" i="4"/>
  <c r="AE571" i="4" s="1"/>
  <c r="W555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E116" i="4"/>
  <c r="I116" i="4" s="1"/>
  <c r="Y592" i="4"/>
  <c r="AC592" i="4" s="1"/>
  <c r="X49" i="4"/>
  <c r="Y49" i="4" s="1"/>
  <c r="AF49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AK731" i="4"/>
  <c r="AG731" i="4"/>
  <c r="AH731" i="4"/>
  <c r="W742" i="4"/>
  <c r="AF937" i="4"/>
  <c r="AJ939" i="4"/>
  <c r="AH939" i="4"/>
  <c r="AG939" i="4"/>
  <c r="U969" i="4"/>
  <c r="V969" i="4"/>
  <c r="X999" i="4"/>
  <c r="Y999" i="4"/>
  <c r="Y72" i="4"/>
  <c r="AB72" i="4" s="1"/>
  <c r="X82" i="4"/>
  <c r="Y82" i="4" s="1"/>
  <c r="AG82" i="4" s="1"/>
  <c r="AF803" i="4"/>
  <c r="AK803" i="4"/>
  <c r="AI803" i="4"/>
  <c r="AJ803" i="4"/>
  <c r="AH803" i="4"/>
  <c r="AG803" i="4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Q147" i="4" s="1"/>
  <c r="AW147" i="4" s="1"/>
  <c r="AD147" i="4"/>
  <c r="AP147" i="4" s="1"/>
  <c r="AV147" i="4" s="1"/>
  <c r="AC147" i="4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Z164" i="4"/>
  <c r="AA164" i="4"/>
  <c r="AC164" i="4"/>
  <c r="AO164" i="4" s="1"/>
  <c r="AU164" i="4" s="1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W93" i="4"/>
  <c r="AA115" i="4"/>
  <c r="AM115" i="4" s="1"/>
  <c r="AS115" i="4" s="1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P171" i="4" s="1"/>
  <c r="AV171" i="4" s="1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X26" i="4"/>
  <c r="Y26" i="4" s="1"/>
  <c r="Z31" i="4"/>
  <c r="AD31" i="4"/>
  <c r="AC31" i="4"/>
  <c r="AO31" i="4" s="1"/>
  <c r="AU31" i="4" s="1"/>
  <c r="AB31" i="4"/>
  <c r="AE31" i="4"/>
  <c r="AQ31" i="4" s="1"/>
  <c r="AW31" i="4" s="1"/>
  <c r="AA31" i="4"/>
  <c r="W65" i="4"/>
  <c r="Z91" i="4"/>
  <c r="AL91" i="4" s="1"/>
  <c r="AR91" i="4" s="1"/>
  <c r="AC91" i="4"/>
  <c r="AO91" i="4" s="1"/>
  <c r="AU91" i="4" s="1"/>
  <c r="AB91" i="4"/>
  <c r="AE91" i="4"/>
  <c r="AQ91" i="4" s="1"/>
  <c r="AW91" i="4" s="1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X7" i="4"/>
  <c r="AD170" i="4"/>
  <c r="AC170" i="4"/>
  <c r="Z170" i="4"/>
  <c r="AE170" i="4"/>
  <c r="AQ170" i="4" s="1"/>
  <c r="AW170" i="4" s="1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O8" i="4" s="1"/>
  <c r="AU8" i="4" s="1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H99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H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AD919" i="4"/>
  <c r="AE919" i="4"/>
  <c r="AS919" i="4"/>
  <c r="AU919" i="4"/>
  <c r="AV919" i="4"/>
  <c r="AT919" i="4"/>
  <c r="AW919" i="4"/>
  <c r="AJ919" i="4"/>
  <c r="AK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N151" i="4" s="1"/>
  <c r="AT151" i="4" s="1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O89" i="4" s="1"/>
  <c r="AU89" i="4" s="1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O47" i="4" s="1"/>
  <c r="AU47" i="4" s="1"/>
  <c r="AE47" i="4"/>
  <c r="AD47" i="4"/>
  <c r="Z47" i="4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AT395" i="4" s="1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D377" i="4"/>
  <c r="H377" i="4" s="1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X496" i="4"/>
  <c r="AD381" i="4"/>
  <c r="AB381" i="4"/>
  <c r="AC381" i="4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O102" i="4" l="1"/>
  <c r="AU102" i="4" s="1"/>
  <c r="AL92" i="4"/>
  <c r="AR92" i="4" s="1"/>
  <c r="AI59" i="4"/>
  <c r="AI94" i="4"/>
  <c r="AP31" i="4"/>
  <c r="AV31" i="4" s="1"/>
  <c r="AH97" i="4"/>
  <c r="AE59" i="4"/>
  <c r="AD59" i="4"/>
  <c r="AF59" i="4"/>
  <c r="AL47" i="4"/>
  <c r="AR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AH136" i="4"/>
  <c r="Z136" i="4"/>
  <c r="AK136" i="4"/>
  <c r="AQ136" i="4" s="1"/>
  <c r="AW136" i="4" s="1"/>
  <c r="AP139" i="4"/>
  <c r="AV139" i="4" s="1"/>
  <c r="AG136" i="4"/>
  <c r="AE136" i="4"/>
  <c r="AD136" i="4"/>
  <c r="AF136" i="4"/>
  <c r="AN47" i="4"/>
  <c r="AT47" i="4" s="1"/>
  <c r="AL89" i="4"/>
  <c r="AR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AQ115" i="4"/>
  <c r="AW115" i="4" s="1"/>
  <c r="AC100" i="4"/>
  <c r="AL36" i="4"/>
  <c r="AR36" i="4" s="1"/>
  <c r="F36" i="4" s="1"/>
  <c r="J36" i="4" s="1"/>
  <c r="AL164" i="4"/>
  <c r="AR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AQ639" i="4" s="1"/>
  <c r="AW639" i="4" s="1"/>
  <c r="AK639" i="4"/>
  <c r="AB639" i="4"/>
  <c r="AG639" i="4"/>
  <c r="AH639" i="4"/>
  <c r="D531" i="4"/>
  <c r="H531" i="4" s="1"/>
  <c r="AJ639" i="4"/>
  <c r="AA639" i="4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D639" i="4"/>
  <c r="AB88" i="4"/>
  <c r="AJ88" i="4"/>
  <c r="AG88" i="4"/>
  <c r="AG990" i="4"/>
  <c r="AI990" i="4"/>
  <c r="Y149" i="4"/>
  <c r="AK149" i="4" s="1"/>
  <c r="AC61" i="4"/>
  <c r="AG61" i="4"/>
  <c r="AF61" i="4"/>
  <c r="AN94" i="4"/>
  <c r="AT94" i="4" s="1"/>
  <c r="AP408" i="4"/>
  <c r="AV408" i="4" s="1"/>
  <c r="AL432" i="4"/>
  <c r="AR432" i="4" s="1"/>
  <c r="AN271" i="4"/>
  <c r="AT271" i="4" s="1"/>
  <c r="Z506" i="4"/>
  <c r="AD486" i="4"/>
  <c r="D475" i="4"/>
  <c r="H475" i="4" s="1"/>
  <c r="AI639" i="4"/>
  <c r="AC639" i="4"/>
  <c r="G691" i="4"/>
  <c r="AB919" i="4"/>
  <c r="AF919" i="4"/>
  <c r="AH919" i="4"/>
  <c r="Z919" i="4"/>
  <c r="AC919" i="4"/>
  <c r="AA919" i="4"/>
  <c r="AI919" i="4"/>
  <c r="AG919" i="4"/>
  <c r="AN818" i="4"/>
  <c r="AT818" i="4" s="1"/>
  <c r="AO147" i="4"/>
  <c r="AU147" i="4" s="1"/>
  <c r="AC38" i="4"/>
  <c r="AK937" i="4"/>
  <c r="AK942" i="4"/>
  <c r="AH96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Q872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L136" i="4"/>
  <c r="AR136" i="4" s="1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AC174" i="4"/>
  <c r="AQ15" i="4"/>
  <c r="AW15" i="4" s="1"/>
  <c r="AB11" i="4"/>
  <c r="AN36" i="4"/>
  <c r="AT36" i="4" s="1"/>
  <c r="AJ174" i="4"/>
  <c r="AP174" i="4" s="1"/>
  <c r="AV174" i="4" s="1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AN147" i="4"/>
  <c r="AT147" i="4" s="1"/>
  <c r="Z174" i="4"/>
  <c r="AB174" i="4"/>
  <c r="AL22" i="4"/>
  <c r="AR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E96" i="4"/>
  <c r="I96" i="4" s="1"/>
  <c r="F96" i="4"/>
  <c r="J96" i="4" s="1"/>
  <c r="AG72" i="4"/>
  <c r="AP24" i="4"/>
  <c r="AV24" i="4" s="1"/>
  <c r="AL18" i="4"/>
  <c r="AR18" i="4" s="1"/>
  <c r="G18" i="4" s="1"/>
  <c r="AA11" i="4"/>
  <c r="AI107" i="4"/>
  <c r="AD100" i="4"/>
  <c r="Z11" i="4"/>
  <c r="AL11" i="4" s="1"/>
  <c r="AR11" i="4" s="1"/>
  <c r="AO106" i="4"/>
  <c r="AU106" i="4" s="1"/>
  <c r="AK101" i="4"/>
  <c r="AF100" i="4"/>
  <c r="AL100" i="4" s="1"/>
  <c r="AR100" i="4" s="1"/>
  <c r="D96" i="4"/>
  <c r="H96" i="4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D59" i="4"/>
  <c r="H59" i="4" s="1"/>
  <c r="F59" i="4"/>
  <c r="J59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G36" i="4"/>
  <c r="AD849" i="4"/>
  <c r="AK849" i="4"/>
  <c r="AJ849" i="4"/>
  <c r="AI158" i="4"/>
  <c r="AH158" i="4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F24" i="4"/>
  <c r="J24" i="4" s="1"/>
  <c r="G24" i="4"/>
  <c r="D24" i="4"/>
  <c r="H24" i="4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C149" i="4"/>
  <c r="AE149" i="4"/>
  <c r="AQ149" i="4" s="1"/>
  <c r="AW149" i="4" s="1"/>
  <c r="Z149" i="4"/>
  <c r="AL149" i="4" s="1"/>
  <c r="AR149" i="4" s="1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D23" i="4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E105" i="4"/>
  <c r="AQ105" i="4" s="1"/>
  <c r="AW105" i="4" s="1"/>
  <c r="AD105" i="4"/>
  <c r="AP105" i="4" s="1"/>
  <c r="AV105" i="4" s="1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68" i="4"/>
  <c r="AW668" i="4" s="1"/>
  <c r="AN668" i="4"/>
  <c r="AT668" i="4" s="1"/>
  <c r="X640" i="4"/>
  <c r="Y640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AB345" i="4"/>
  <c r="AE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M144" i="4" l="1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AP13" i="4"/>
  <c r="AV13" i="4" s="1"/>
  <c r="AL21" i="4"/>
  <c r="AR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AG955" i="4"/>
  <c r="AF955" i="4"/>
  <c r="AH955" i="4"/>
  <c r="AN955" i="4" s="1"/>
  <c r="AK994" i="4"/>
  <c r="AF891" i="4"/>
  <c r="AG891" i="4"/>
  <c r="AM891" i="4" s="1"/>
  <c r="AL994" i="4"/>
  <c r="AQ994" i="4"/>
  <c r="AM955" i="4"/>
  <c r="AE505" i="4"/>
  <c r="AN350" i="4"/>
  <c r="AT350" i="4" s="1"/>
  <c r="AI149" i="4"/>
  <c r="AO149" i="4" s="1"/>
  <c r="AU149" i="4" s="1"/>
  <c r="AF994" i="4"/>
  <c r="AJ891" i="4"/>
  <c r="AP891" i="4" s="1"/>
  <c r="AG885" i="4"/>
  <c r="AM885" i="4" s="1"/>
  <c r="AL891" i="4"/>
  <c r="AL955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AP716" i="4" s="1"/>
  <c r="AV716" i="4" s="1"/>
  <c r="Z639" i="4"/>
  <c r="AL639" i="4" s="1"/>
  <c r="AR639" i="4" s="1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G72" i="4"/>
  <c r="F72" i="4"/>
  <c r="J72" i="4" s="1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E137" i="4"/>
  <c r="AD137" i="4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L361" i="4" s="1"/>
  <c r="AR361" i="4" s="1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D366" i="4"/>
  <c r="H366" i="4" s="1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297" i="4" l="1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AL45" i="4"/>
  <c r="AR45" i="4" s="1"/>
  <c r="AN64" i="4"/>
  <c r="AT64" i="4" s="1"/>
  <c r="AQ45" i="4"/>
  <c r="AW45" i="4" s="1"/>
  <c r="AO86" i="4"/>
  <c r="AU86" i="4" s="1"/>
  <c r="AM58" i="4"/>
  <c r="AS58" i="4" s="1"/>
  <c r="AL84" i="4"/>
  <c r="AR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F34" i="4"/>
  <c r="J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D56" i="4"/>
  <c r="H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240" i="4" l="1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<sst xmlns="http://schemas.openxmlformats.org/spreadsheetml/2006/main" count="690" uniqueCount="346">
  <si>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</si>
  <si>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</si>
  <si>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</si>
  <si>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</si>
  <si>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</si>
  <si>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</si>
  <si>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</si>
  <si>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</si>
  <si>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</si>
  <si>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</si>
  <si>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</si>
  <si>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</si>
  <si>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</si>
  <si>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</si>
  <si>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</si>
  <si>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</si>
  <si>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</si>
  <si>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</si>
  <si>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</si>
  <si>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</si>
  <si>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</si>
  <si>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</si>
  <si>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</si>
  <si>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</si>
  <si>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</si>
  <si>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</si>
  <si>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</si>
  <si>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</si>
  <si>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</si>
  <si>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</si>
  <si>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</si>
  <si>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</si>
  <si>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</si>
  <si>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</si>
  <si>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</si>
  <si>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</si>
  <si>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</si>
  <si>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</si>
  <si>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</si>
  <si>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</si>
  <si>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</si>
  <si>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</si>
  <si>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</si>
  <si>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</si>
  <si>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</si>
  <si>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</si>
  <si>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</si>
  <si>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</si>
  <si>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</si>
  <si>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</si>
  <si>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</si>
  <si>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</si>
  <si>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</si>
  <si>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</si>
  <si>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</si>
  <si>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</si>
  <si>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</si>
  <si>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</si>
  <si>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</si>
  <si>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</si>
  <si>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</si>
  <si>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</si>
  <si>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</si>
  <si>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</si>
  <si>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</si>
  <si>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</si>
  <si>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</si>
  <si>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</si>
  <si>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</si>
  <si>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</si>
  <si>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</si>
  <si>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</si>
  <si>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Atl. Tucuman</t>
  </si>
  <si>
    <t>Huracan</t>
  </si>
  <si>
    <t>HIFK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</si>
  <si>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</si>
  <si>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</si>
  <si>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</si>
  <si>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</si>
  <si>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</si>
  <si>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</si>
  <si>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</si>
  <si>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</si>
  <si>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Fluminense</t>
  </si>
  <si>
    <t>Haka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</si>
  <si>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</si>
  <si>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</si>
  <si>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</si>
  <si>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</si>
  <si>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</si>
  <si>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</si>
  <si>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</si>
  <si>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</si>
  <si>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</si>
  <si>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</si>
  <si>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</si>
  <si>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Bahia</t>
  </si>
  <si>
    <t>Fortaleza</t>
  </si>
  <si>
    <t>Athletico-PR</t>
  </si>
  <si>
    <t>Santos</t>
  </si>
  <si>
    <t>KuPS</t>
  </si>
  <si>
    <t>Nashville SC</t>
  </si>
  <si>
    <t>Real Salt Lake</t>
  </si>
  <si>
    <t>Colorado Rapids</t>
  </si>
  <si>
    <t>San Jose Earthquakes</t>
  </si>
  <si>
    <t>Houston Dynamo</t>
  </si>
  <si>
    <t>New York City</t>
  </si>
  <si>
    <t>Estudiantes L.P.</t>
  </si>
  <si>
    <t>Independiente</t>
  </si>
  <si>
    <t>Talleres Cordoba</t>
  </si>
  <si>
    <t>Arsenal Sarandi</t>
  </si>
  <si>
    <t>Sport Recife</t>
  </si>
  <si>
    <t>Juventude</t>
  </si>
  <si>
    <t>Chapecoense-SC</t>
  </si>
  <si>
    <t>Newells Old Boys</t>
  </si>
  <si>
    <t>Cuiaba</t>
  </si>
  <si>
    <t>Corinthians</t>
  </si>
  <si>
    <t>Liga Profesional</t>
  </si>
  <si>
    <t>Veikkausliiga</t>
  </si>
  <si>
    <t>Serie A</t>
  </si>
  <si>
    <t>MLS</t>
  </si>
  <si>
    <t>Austin FC</t>
  </si>
  <si>
    <t>Sligo Rovers</t>
  </si>
  <si>
    <t>Shamrock Rovers</t>
  </si>
  <si>
    <t>Premier Division</t>
  </si>
  <si>
    <t>Mariehamn</t>
  </si>
  <si>
    <t>FC Cincinnati</t>
  </si>
  <si>
    <t>Philadelphia Union</t>
  </si>
  <si>
    <t>Orlando City</t>
  </si>
  <si>
    <t>SJK</t>
  </si>
  <si>
    <t>Midtjylland</t>
  </si>
  <si>
    <t>Nordsjaelland</t>
  </si>
  <si>
    <t>Brondby</t>
  </si>
  <si>
    <t>Silkeborg</t>
  </si>
  <si>
    <t>Derry City</t>
  </si>
  <si>
    <t>Bohemians</t>
  </si>
  <si>
    <t>Mioveni</t>
  </si>
  <si>
    <t>Chindia Targoviste</t>
  </si>
  <si>
    <t>UTA Arad</t>
  </si>
  <si>
    <t>FC Rapid Bucuresti</t>
  </si>
  <si>
    <t>Rapid Vienna</t>
  </si>
  <si>
    <t>Admira</t>
  </si>
  <si>
    <t>Tirol</t>
  </si>
  <si>
    <t>Salzburg</t>
  </si>
  <si>
    <t>Wolfsberger AC</t>
  </si>
  <si>
    <t>Hartberg</t>
  </si>
  <si>
    <t>America MG</t>
  </si>
  <si>
    <t>Bragantino</t>
  </si>
  <si>
    <t>AC Oulu</t>
  </si>
  <si>
    <t>Honka</t>
  </si>
  <si>
    <t>KTP</t>
  </si>
  <si>
    <t>Ilves</t>
  </si>
  <si>
    <t>Lahti</t>
  </si>
  <si>
    <t>Inter Turku</t>
  </si>
  <si>
    <t>HJK</t>
  </si>
  <si>
    <t>Puebla</t>
  </si>
  <si>
    <t>Cruz Azul</t>
  </si>
  <si>
    <t>Santos Laguna</t>
  </si>
  <si>
    <t>Monterrey</t>
  </si>
  <si>
    <t>Lillestrom</t>
  </si>
  <si>
    <t>Brann</t>
  </si>
  <si>
    <t>Viking</t>
  </si>
  <si>
    <t>Warta Poznan</t>
  </si>
  <si>
    <t>Termalica B-B.</t>
  </si>
  <si>
    <t>Cracovia</t>
  </si>
  <si>
    <t>Gornik Z.</t>
  </si>
  <si>
    <t>Jagiellonia</t>
  </si>
  <si>
    <t>Stal Mielec</t>
  </si>
  <si>
    <t>Slask Wroclaw</t>
  </si>
  <si>
    <t>Legia</t>
  </si>
  <si>
    <t>FC Arges</t>
  </si>
  <si>
    <t>U Craiova 1948</t>
  </si>
  <si>
    <t>FC Botosani</t>
  </si>
  <si>
    <t>CFR Cluj</t>
  </si>
  <si>
    <t>Lokomotiv Moscow</t>
  </si>
  <si>
    <t>FK Krylya Sovetov Samara</t>
  </si>
  <si>
    <t>Zenit</t>
  </si>
  <si>
    <t>Akhmat Grozny</t>
  </si>
  <si>
    <t>Spartak Moscow</t>
  </si>
  <si>
    <t>Khimki</t>
  </si>
  <si>
    <t>Malmo FF</t>
  </si>
  <si>
    <t>Norrkoping</t>
  </si>
  <si>
    <t>Sirius</t>
  </si>
  <si>
    <t>Ostersunds</t>
  </si>
  <si>
    <t>Los Angeles Galaxy</t>
  </si>
  <si>
    <t>Seattle Sounders</t>
  </si>
  <si>
    <t>Minnesota United</t>
  </si>
  <si>
    <t>Altach</t>
  </si>
  <si>
    <t>Ried</t>
  </si>
  <si>
    <t>LASK</t>
  </si>
  <si>
    <t>Austria Vienna</t>
  </si>
  <si>
    <t>Sturm Graz</t>
  </si>
  <si>
    <t>A. Klagenfurt</t>
  </si>
  <si>
    <t>Gremio</t>
  </si>
  <si>
    <t>Ceara</t>
  </si>
  <si>
    <t>Atletico-MG</t>
  </si>
  <si>
    <t>Palmeiras</t>
  </si>
  <si>
    <t>Flamengo RJ</t>
  </si>
  <si>
    <t>Atletico GO</t>
  </si>
  <si>
    <t>Viborg</t>
  </si>
  <si>
    <t>Aalborg</t>
  </si>
  <si>
    <t>Randers FC</t>
  </si>
  <si>
    <t>FC Copenhagen</t>
  </si>
  <si>
    <t>Aarhus</t>
  </si>
  <si>
    <t>Vejle</t>
  </si>
  <si>
    <t>U.A.N.L.- Tigres</t>
  </si>
  <si>
    <t>Club Leon</t>
  </si>
  <si>
    <t>Club America</t>
  </si>
  <si>
    <t>Mazatlan FC</t>
  </si>
  <si>
    <t>U.N.A.M.- Pumas</t>
  </si>
  <si>
    <t>Guadalajara Chivas</t>
  </si>
  <si>
    <t>Bodo/Glimt</t>
  </si>
  <si>
    <t>Odd</t>
  </si>
  <si>
    <t>Haugesund</t>
  </si>
  <si>
    <t>Sarpsborg 08</t>
  </si>
  <si>
    <t>Molde</t>
  </si>
  <si>
    <t>Mjondalen</t>
  </si>
  <si>
    <t>Sandefjord</t>
  </si>
  <si>
    <t>Valerenga</t>
  </si>
  <si>
    <t>Kristiansund</t>
  </si>
  <si>
    <t>Rosenborg</t>
  </si>
  <si>
    <t>Tromso</t>
  </si>
  <si>
    <t>Piast Gliwice</t>
  </si>
  <si>
    <t>Zaglebie</t>
  </si>
  <si>
    <t>Wisla</t>
  </si>
  <si>
    <t>Lechia Gdansk</t>
  </si>
  <si>
    <t>Rakow</t>
  </si>
  <si>
    <t>Lech Poznan</t>
  </si>
  <si>
    <t>Gaz Metan Medias</t>
  </si>
  <si>
    <t>FC Voluntari</t>
  </si>
  <si>
    <t>FC Steaua Bucuresti</t>
  </si>
  <si>
    <t>Din. Bucuresti</t>
  </si>
  <si>
    <t>Arsenal Tula</t>
  </si>
  <si>
    <t>CSKA Moscow</t>
  </si>
  <si>
    <t>Sochi</t>
  </si>
  <si>
    <t>Ufa</t>
  </si>
  <si>
    <t>Dynamo Moscow</t>
  </si>
  <si>
    <t>Nizhny Novgorod</t>
  </si>
  <si>
    <t>Djurgarden</t>
  </si>
  <si>
    <t>Hammarby</t>
  </si>
  <si>
    <t>Kalmar</t>
  </si>
  <si>
    <t>Degerfors</t>
  </si>
  <si>
    <t>Goteborg</t>
  </si>
  <si>
    <t>Halmstad</t>
  </si>
  <si>
    <t>New York Red Bulls</t>
  </si>
  <si>
    <t>DC United</t>
  </si>
  <si>
    <t>Club de Foot Montreal</t>
  </si>
  <si>
    <t>Toronto FC</t>
  </si>
  <si>
    <t>Sao Paulo</t>
  </si>
  <si>
    <t>Odense</t>
  </si>
  <si>
    <t>Sonderjyske</t>
  </si>
  <si>
    <t>Leczna</t>
  </si>
  <si>
    <t>Wisla Plock</t>
  </si>
  <si>
    <t>Radomiak Radom</t>
  </si>
  <si>
    <t>Pogon Szczecin</t>
  </si>
  <si>
    <t>Farul Constanta</t>
  </si>
  <si>
    <t>Academica Clinceni</t>
  </si>
  <si>
    <t>Univ. Craiova</t>
  </si>
  <si>
    <t>Sepsi Sf. Gheorghe</t>
  </si>
  <si>
    <t>Rubin Kazan</t>
  </si>
  <si>
    <t>Ural</t>
  </si>
  <si>
    <t>FK Rostov</t>
  </si>
  <si>
    <t>Krasnodar</t>
  </si>
  <si>
    <t>Elfsborg</t>
  </si>
  <si>
    <t>Hacken</t>
  </si>
  <si>
    <t>Mjallby</t>
  </si>
  <si>
    <t>AIK</t>
  </si>
  <si>
    <t>Orebro</t>
  </si>
  <si>
    <t>Varbergs</t>
  </si>
  <si>
    <t>Internacional</t>
  </si>
  <si>
    <t>Toluca</t>
  </si>
  <si>
    <t>Superliga</t>
  </si>
  <si>
    <t>Liga 1</t>
  </si>
  <si>
    <t>Liga MX</t>
  </si>
  <si>
    <t>Eliteserien</t>
  </si>
  <si>
    <t>Ekstraklasa</t>
  </si>
  <si>
    <t>Premier League</t>
  </si>
  <si>
    <t>Allsvenskan</t>
  </si>
  <si>
    <t>Zurich</t>
  </si>
  <si>
    <t>Servette</t>
  </si>
  <si>
    <t>Atl. San Luis</t>
  </si>
  <si>
    <t>Lausanne</t>
  </si>
  <si>
    <t>Young Boys</t>
  </si>
  <si>
    <t>St. Gallen</t>
  </si>
  <si>
    <t>Basel</t>
  </si>
  <si>
    <t>Lugano</t>
  </si>
  <si>
    <t>Grasshoppers</t>
  </si>
  <si>
    <t>Sion</t>
  </si>
  <si>
    <t>Luzern</t>
  </si>
  <si>
    <t>Swiss</t>
  </si>
  <si>
    <t>Finn Harps</t>
  </si>
  <si>
    <t>Longford</t>
  </si>
  <si>
    <t>Dundalk</t>
  </si>
  <si>
    <t>St. Patricks</t>
  </si>
  <si>
    <t>Waterford</t>
  </si>
  <si>
    <t>Drogheda</t>
  </si>
  <si>
    <t>Stromsgodset</t>
  </si>
  <si>
    <t>Stabaek</t>
  </si>
  <si>
    <t>Sporting Kansas City</t>
  </si>
  <si>
    <t>Pachuca</t>
  </si>
  <si>
    <t>Juarez</t>
  </si>
  <si>
    <t>Inter Miami</t>
  </si>
  <si>
    <t>Necaxa</t>
  </si>
  <si>
    <t>Queretaro</t>
  </si>
  <si>
    <t>FC Dallas</t>
  </si>
  <si>
    <t>Argentinos Jrs</t>
  </si>
  <si>
    <t>Atlanta Utd</t>
  </si>
  <si>
    <t>01/11/2021</t>
  </si>
  <si>
    <t>02/11/2021</t>
  </si>
  <si>
    <t>29/10/2021</t>
  </si>
  <si>
    <t>30/10/2021</t>
  </si>
  <si>
    <t>31/10/2021</t>
  </si>
  <si>
    <t>Admiral Bundesliga</t>
  </si>
  <si>
    <t>Rovaniemi</t>
  </si>
  <si>
    <t>Bray</t>
  </si>
  <si>
    <t>Galway</t>
  </si>
  <si>
    <t>Treaty United</t>
  </si>
  <si>
    <t>UC Dublin</t>
  </si>
  <si>
    <t>Kawasaki Frontale</t>
  </si>
  <si>
    <t>Urawa Reds</t>
  </si>
  <si>
    <t>Yokohama F. Marinos</t>
  </si>
  <si>
    <t>Gamba Osaka</t>
  </si>
  <si>
    <t>FC Tokyo</t>
  </si>
  <si>
    <t>Shimizu S-Pulse</t>
  </si>
  <si>
    <t>Tokushima</t>
  </si>
  <si>
    <t>Cerezo Osaka</t>
  </si>
  <si>
    <t>Yokohama FC</t>
  </si>
  <si>
    <t>Sagan Tosu</t>
  </si>
  <si>
    <t>Avispa Fukuoka</t>
  </si>
  <si>
    <t>Oita Trinita</t>
  </si>
  <si>
    <t>Nagoya Grampus</t>
  </si>
  <si>
    <t>Kashiwa Reysol</t>
  </si>
  <si>
    <t>Sanfrecce Hiroshima</t>
  </si>
  <si>
    <t>Kashima Antlers</t>
  </si>
  <si>
    <t>Hokkaido Consadole Sapporo</t>
  </si>
  <si>
    <t>Shonan Bellmare</t>
  </si>
  <si>
    <t>Vissel Kobe</t>
  </si>
  <si>
    <t>Vegalta Sendai</t>
  </si>
  <si>
    <t>Los Angeles FC</t>
  </si>
  <si>
    <t>Vancouver Whitecaps</t>
  </si>
  <si>
    <t>Portland Timbers</t>
  </si>
  <si>
    <t>Atlas</t>
  </si>
  <si>
    <t>03/11/2011</t>
  </si>
  <si>
    <t>04/11/2021</t>
  </si>
  <si>
    <t>05/11/2021</t>
  </si>
  <si>
    <t>J1 League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</si>
</sst>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1.040407961023045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9.3045709407934876</v>
      </c>
      <c r="I2" s="6">
        <f>IF('Log_working_3-way'!$D2="","",'True_Odds_Calculator_3-way'!O3/'True_Odds_Calculator_3-way'!B3-1)</f>
        <v>7.7493059735427199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4.320679658026183E-2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1.0359929089613937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8.7037307790523606</v>
      </c>
      <c r="I3" s="6">
        <f>IF('Log_working_3-way'!$D3="","",'True_Odds_Calculator_3-way'!O4/'True_Odds_Calculator_3-way'!B4-1)</f>
        <v>8.2290033121324893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3.8580474424987576E-2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1.0349223900320859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14.799917567418301</v>
      </c>
      <c r="I4" s="6">
        <f>IF('Log_working_3-way'!$D4="","",'True_Odds_Calculator_3-way'!O5/'True_Odds_Calculator_3-way'!B5-1)</f>
        <v>6.9140333073671272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3.7412012130214611E-2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1.0257099416941653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7.2258445424342224</v>
      </c>
      <c r="I5" s="6">
        <f>IF('Log_working_3-way'!$D5="","",'True_Odds_Calculator_3-way'!O6/'True_Odds_Calculator_3-way'!B6-1)</f>
        <v>7.0842257619737392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2.7312605732493056E-2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1.0641044900726437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24.221370445581005</v>
      </c>
      <c r="I6" s="6">
        <f>IF('Log_working_3-way'!$D6="","",'True_Odds_Calculator_3-way'!O7/'True_Odds_Calculator_3-way'!B7-1)</f>
        <v>8.7759711522106851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6.4429006719635584E-2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1.0411141287279766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17.272537195532355</v>
      </c>
      <c r="I7" s="6">
        <f>IF('Log_working_3-way'!$D7="","",'True_Odds_Calculator_3-way'!O8/'True_Odds_Calculator_3-way'!B8-1)</f>
        <v>9.2335653281954801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4.3590653146265979E-2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1.031186337344032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10.585796503533194</v>
      </c>
      <c r="I8" s="6">
        <f>IF('Log_working_3-way'!$D8="","",'True_Odds_Calculator_3-way'!O9/'True_Odds_Calculator_3-way'!B9-1)</f>
        <v>6.6352205353774458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3.3423702690819512E-2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1.0306156411235541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8.454614768491421</v>
      </c>
      <c r="I9" s="6">
        <f>IF('Log_working_3-way'!$D9="","",'True_Odds_Calculator_3-way'!O10/'True_Odds_Calculator_3-way'!B10-1)</f>
        <v>8.3375308851271299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3.2895071784950547E-2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1.0312532476137433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8.5712153548256769</v>
      </c>
      <c r="I10" s="6">
        <f>IF('Log_working_3-way'!$D10="","",'True_Odds_Calculator_3-way'!O11/'True_Odds_Calculator_3-way'!B11-1)</f>
        <v>6.3859129875567895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3.3186378833878205E-2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1.0424192349530577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19.519436359298084</v>
      </c>
      <c r="I11" s="6">
        <f>IF('Log_working_3-way'!$D11="","",'True_Odds_Calculator_3-way'!O12/'True_Odds_Calculator_3-way'!B12-1)</f>
        <v>6.4282075928912059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4.4544798026692201E-2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1.0601971676333115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53.999573882659462</v>
      </c>
      <c r="I12" s="6">
        <f>IF('Log_working_3-way'!$D12="","",'True_Odds_Calculator_3-way'!O13/'True_Odds_Calculator_3-way'!B13-1)</f>
        <v>2.214562704891581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4.3500863644748478E-2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1.0280510022027363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25.372790381411072</v>
      </c>
      <c r="I13" s="6">
        <f>IF('Log_working_3-way'!$D13="","",'True_Odds_Calculator_3-way'!O14/'True_Odds_Calculator_3-way'!B14-1)</f>
        <v>5.7683081057660255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2.858801510178699E-2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1.0311844213604568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9.7484923731819801</v>
      </c>
      <c r="I14" s="6">
        <f>IF('Log_working_3-way'!$D14="","",'True_Odds_Calculator_3-way'!O15/'True_Odds_Calculator_3-way'!B15-1)</f>
        <v>9.5367046105107143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3.373670700403375E-2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1.0433142077851461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0.1404062353085902</v>
      </c>
      <c r="I15" s="6">
        <f>IF('Log_working_3-way'!$D15="","",'True_Odds_Calculator_3-way'!O16/'True_Odds_Calculator_3-way'!B16-1)</f>
        <v>3.0954941042371331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3.3763410311683284E-2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1.0262545585373897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11.860180976606479</v>
      </c>
      <c r="I16" s="6">
        <f>IF('Log_working_3-way'!$D16="","",'True_Odds_Calculator_3-way'!O17/'True_Odds_Calculator_3-way'!B17-1)</f>
        <v>6.380728292359092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2.8223515666034205E-2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1.0351493582416653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37.817267497990649</v>
      </c>
      <c r="I17" s="6">
        <f>IF('Log_working_3-way'!$D17="","",'True_Odds_Calculator_3-way'!O18/'True_Odds_Calculator_3-way'!B18-1)</f>
        <v>3.9377793813973003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3.1955252019868707E-2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1.0448923612026992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52.913398883772757</v>
      </c>
      <c r="I18" s="6">
        <f>IF('Log_working_3-way'!$D18="","",'True_Odds_Calculator_3-way'!O19/'True_Odds_Calculator_3-way'!B19-1)</f>
        <v>2.5391822817947043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3.2984229389684483E-2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1.0293876001832436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23.759811198196715</v>
      </c>
      <c r="I19" s="6">
        <f>IF('Log_working_3-way'!$D19="","",'True_Odds_Calculator_3-way'!O20/'True_Odds_Calculator_3-way'!B20-1)</f>
        <v>7.0615538557259327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3.0201767735400731E-2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1.0272884448621276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18.542931260136612</v>
      </c>
      <c r="I20" s="6">
        <f>IF('Log_working_3-way'!$D20="","",'True_Odds_Calculator_3-way'!O21/'True_Odds_Calculator_3-way'!B21-1)</f>
        <v>7.8170491783580154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2.8964921489198492E-2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1.0381624947352208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0.79375851662049346</v>
      </c>
      <c r="I21" s="6">
        <f>IF('Log_working_3-way'!$D21="","",'True_Odds_Calculator_3-way'!O22/'True_Odds_Calculator_3-way'!B22-1)</f>
        <v>3.3130249543400536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3.1956392753043517E-2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1.0309166286472753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12.175576595623607</v>
      </c>
      <c r="I22" s="6">
        <f>IF('Log_working_3-way'!$D22="","",'True_Odds_Calculator_3-way'!O23/'True_Odds_Calculator_3-way'!B23-1)</f>
        <v>9.6800975790465174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3.3455517279425306E-2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1.0340027851232774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42.175606663493312</v>
      </c>
      <c r="I23" s="6">
        <f>IF('Log_working_3-way'!$D23="","",'True_Odds_Calculator_3-way'!O24/'True_Odds_Calculator_3-way'!B24-1)</f>
        <v>3.4543794044110419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2.9387839083312217E-2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1.0313991234405739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16.224445838252016</v>
      </c>
      <c r="I24" s="6">
        <f>IF('Log_working_3-way'!$D24="","",'True_Odds_Calculator_3-way'!O25/'True_Odds_Calculator_3-way'!B25-1)</f>
        <v>7.8841129319446974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3.3613206608987145E-2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1.0406614948307291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11.949051917368385</v>
      </c>
      <c r="I25" s="6">
        <f>IF('Log_working_3-way'!$D25="","",'True_Odds_Calculator_3-way'!O26/'True_Odds_Calculator_3-way'!B26-1)</f>
        <v>9.3664155238766327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4.3816649466804414E-2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1.0757831557404662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18.867515760889859</v>
      </c>
      <c r="I26" s="6">
        <f>IF('Log_working_3-way'!$D26="","",'True_Odds_Calculator_3-way'!O27/'True_Odds_Calculator_3-way'!B27-1)</f>
        <v>8.2827553210631031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7.8819856770285135E-2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1.043200773064604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5.4886146902929625</v>
      </c>
      <c r="I27" s="6">
        <f>IF('Log_working_3-way'!$D27="","",'True_Odds_Calculator_3-way'!O28/'True_Odds_Calculator_3-way'!B28-1)</f>
        <v>8.6425816857832114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4.516670375315246E-2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1.0466777556019897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23.853114891705435</v>
      </c>
      <c r="I28" s="6">
        <f>IF('Log_working_3-way'!$D28="","",'True_Odds_Calculator_3-way'!O29/'True_Odds_Calculator_3-way'!B29-1)</f>
        <v>8.4414507108080752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4.7386639658174579E-2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1.0248765362297265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13.406607962018038</v>
      </c>
      <c r="I29" s="6">
        <f>IF('Log_working_3-way'!$D29="","",'True_Odds_Calculator_3-way'!O30/'True_Odds_Calculator_3-way'!B30-1)</f>
        <v>6.7714473669157904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2.6813490537426654E-2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1.025400121437287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10.8182882501675</v>
      </c>
      <c r="I30" s="6">
        <f>IF('Log_working_3-way'!$D30="","",'True_Odds_Calculator_3-way'!O31/'True_Odds_Calculator_3-way'!B31-1)</f>
        <v>6.30689123571437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2.7262958083996702E-2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1.0641822159719561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-0.64283715389854801</v>
      </c>
      <c r="I31" s="6">
        <f>IF('Log_working_3-way'!$D31="","",'True_Odds_Calculator_3-way'!O32/'True_Odds_Calculator_3-way'!B32-1)</f>
        <v>0.54470343613068217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3.4670150990930848E-2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1.0318264831637878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19.358748478928682</v>
      </c>
      <c r="I32" s="6">
        <f>IF('Log_working_3-way'!$D32="","",'True_Odds_Calculator_3-way'!O33/'True_Odds_Calculator_3-way'!B33-1)</f>
        <v>8.103929040541674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3.3560577333252128E-2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1.0314751698754241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17.290385636013461</v>
      </c>
      <c r="I33" s="6">
        <f>IF('Log_working_3-way'!$D33="","",'True_Odds_Calculator_3-way'!O34/'True_Odds_Calculator_3-way'!B34-1)</f>
        <v>6.7647794312217586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3.3526140925033587E-2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1.0300956309791851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13.217413660911179</v>
      </c>
      <c r="I34" s="6">
        <f>IF('Log_working_3-way'!$D34="","",'True_Odds_Calculator_3-way'!O35/'True_Odds_Calculator_3-way'!B35-1)</f>
        <v>9.3432914263203291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3.2519793234312644E-2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1.0330358307442609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32.15485858107936</v>
      </c>
      <c r="I35" s="6">
        <f>IF('Log_working_3-way'!$D35="","",'True_Odds_Calculator_3-way'!O36/'True_Odds_Calculator_3-way'!B36-1)</f>
        <v>6.2770217284244056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3.1479496052455147E-2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1.0254461308626628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12.057169195271134</v>
      </c>
      <c r="I36" s="6">
        <f>IF('Log_working_3-way'!$D36="","",'True_Odds_Calculator_3-way'!O37/'True_Odds_Calculator_3-way'!B37-1)</f>
        <v>9.9582649762889304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2.7603735121825235E-2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1.0256525051148857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9.1907075158002822</v>
      </c>
      <c r="I37" s="6">
        <f>IF('Log_working_3-way'!$D37="","",'True_Odds_Calculator_3-way'!O38/'True_Odds_Calculator_3-way'!B38-1)</f>
        <v>8.5618060388176893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2.7729219293707086E-2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1.0298123697515984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3.0440550458316729E-2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1.0329784565899343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2.9588690879013502E-2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1.0367084961541579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6.6573246976948468</v>
      </c>
      <c r="I42" s="6">
        <f>IF('Log_working_3-way'!$D42="","",'True_Odds_Calculator_3-way'!O41/'True_Odds_Calculator_3-way'!B41-1)</f>
        <v>7.8044228379214537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3.8724700247812827E-2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1.0413816145529335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4.0168473118993457</v>
      </c>
      <c r="I43" s="6">
        <f>IF('Log_working_3-way'!$D43="","",'True_Odds_Calculator_3-way'!O42/'True_Odds_Calculator_3-way'!B42-1)</f>
        <v>7.066354172725573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4.1772954786757133E-2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1.0401928056216405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23.310471843571307</v>
      </c>
      <c r="I44" s="6">
        <f>IF('Log_working_3-way'!$D44="","",'True_Odds_Calculator_3-way'!O43/'True_Odds_Calculator_3-way'!B43-1)</f>
        <v>6.9954072824894089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4.1323567270456163E-2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1.0360328830278369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16.681336087651509</v>
      </c>
      <c r="I45" s="6">
        <f>IF('Log_working_3-way'!$D45="","",'True_Odds_Calculator_3-way'!O44/'True_Odds_Calculator_3-way'!B44-1)</f>
        <v>8.3740435045167292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3.8420454400733606E-2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1.0746752276128066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54.959227585018567</v>
      </c>
      <c r="I46" s="6">
        <f>IF('Log_working_3-way'!$D46="","",'True_Odds_Calculator_3-way'!O45/'True_Odds_Calculator_3-way'!B45-1)</f>
        <v>2.4709056968674696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5.3173744375094589E-2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1.0661877831537221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46.758433923031959</v>
      </c>
      <c r="I47" s="6">
        <f>IF('Log_working_3-way'!$D47="","",'True_Odds_Calculator_3-way'!O46/'True_Odds_Calculator_3-way'!B46-1)</f>
        <v>4.4332860998528352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5.2742834667029781E-2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1.0251325446400492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6.8857140877460985</v>
      </c>
      <c r="I48" s="6">
        <f>IF('Log_working_3-way'!$D48="","",'True_Odds_Calculator_3-way'!O47/'True_Odds_Calculator_3-way'!B47-1)</f>
        <v>7.2137625224171273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2.6746529543613784E-2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1.032610902376524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31.108558758934919</v>
      </c>
      <c r="I49" s="6">
        <f>IF('Log_working_3-way'!$D49="","",'True_Odds_Calculator_3-way'!O48/'True_Odds_Calculator_3-way'!B48-1)</f>
        <v>5.1816665082539206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3.1429163532678217E-2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1.032511869430186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36.573790049914734</v>
      </c>
      <c r="I50" s="6">
        <f>IF('Log_working_3-way'!$D50="","",'True_Odds_Calculator_3-way'!O49/'True_Odds_Calculator_3-way'!B49-1)</f>
        <v>4.1947058861257993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3.0000837699948546E-2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1.0276837787894582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3.4077292306497089</v>
      </c>
      <c r="I51" s="6">
        <f>IF('Log_working_3-way'!$D51="","",'True_Odds_Calculator_3-way'!O50/'True_Odds_Calculator_3-way'!B50-1)</f>
        <v>7.5369117391448448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2.8090236275108094E-2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1.0388647114035763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0.87282599690560292</v>
      </c>
      <c r="I52" s="6">
        <f>IF('Log_working_3-way'!$D52="","",'True_Odds_Calculator_3-way'!O51/'True_Odds_Calculator_3-way'!B51-1)</f>
        <v>3.2314712575165929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3.2588662961585912E-2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1.0390761505843882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43.406376268475263</v>
      </c>
      <c r="I53" s="6">
        <f>IF('Log_working_3-way'!$D53="","",'True_Odds_Calculator_3-way'!O52/'True_Odds_Calculator_3-way'!B52-1)</f>
        <v>3.6573230697043417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3.3190311620767687E-2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1.0289667499366624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22.500687724557427</v>
      </c>
      <c r="I54" s="6">
        <f>IF('Log_working_3-way'!$D54="","",'True_Odds_Calculator_3-way'!O53/'True_Odds_Calculator_3-way'!B53-1)</f>
        <v>6.6845057761657376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3.005545398681897E-2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1.0561719648079402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2.3941979034511194</v>
      </c>
      <c r="I55" s="6">
        <f>IF('Log_working_3-way'!$D55="","",'True_Odds_Calculator_3-way'!O54/'True_Odds_Calculator_3-way'!B54-1)</f>
        <v>4.162307641282994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5.1124192225149523E-2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1.0420671497483085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13.251427878637834</v>
      </c>
      <c r="I56" s="6">
        <f>IF('Log_working_3-way'!$D56="","",'True_Odds_Calculator_3-way'!O55/'True_Odds_Calculator_3-way'!B55-1)</f>
        <v>5.222217712037736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4.4469584720254973E-2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1.0278303875670793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4.8578180239437359</v>
      </c>
      <c r="I57" s="6">
        <f>IF('Log_working_3-way'!$D57="","",'True_Odds_Calculator_3-way'!O56/'True_Odds_Calculator_3-way'!B56-1)</f>
        <v>5.1284906043100715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2.8261853889046229E-2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1.0312032758644234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31.362890848571126</v>
      </c>
      <c r="I58" s="6">
        <f>IF('Log_working_3-way'!$D58="","",'True_Odds_Calculator_3-way'!O57/'True_Odds_Calculator_3-way'!B57-1)</f>
        <v>4.8659920771500849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3.0127344773221543E-2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1.0294010026110159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30.755589396796971</v>
      </c>
      <c r="I59" s="6">
        <f>IF('Log_working_3-way'!$D59="","",'True_Odds_Calculator_3-way'!O58/'True_Odds_Calculator_3-way'!B58-1)</f>
        <v>5.62977404765802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2.8603608545245685E-2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1.0379451874804642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43.31856129402</v>
      </c>
      <c r="I60" s="6">
        <f>IF('Log_working_3-way'!$D60="","",'True_Odds_Calculator_3-way'!O59/'True_Odds_Calculator_3-way'!B59-1)</f>
        <v>3.0431227262982663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3.2429064053927759E-2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1.0506348855274148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30.385324320315778</v>
      </c>
      <c r="I61" s="6">
        <f>IF('Log_working_3-way'!$D61="","",'True_Odds_Calculator_3-way'!O60/'True_Odds_Calculator_3-way'!B60-1)</f>
        <v>6.8463310800789445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4.9123120973514567E-2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1.0407521735516019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11.008896393590826</v>
      </c>
      <c r="I62" s="6">
        <f>IF('Log_working_3-way'!$D62="","",'True_Odds_Calculator_3-way'!O61/'True_Odds_Calculator_3-way'!B61-1)</f>
        <v>6.8618643316325496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4.3517025997273251E-2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1.0413783680339337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17.497874445097906</v>
      </c>
      <c r="I63" s="6">
        <f>IF('Log_working_3-way'!$D63="","",'True_Odds_Calculator_3-way'!O62/'True_Odds_Calculator_3-way'!B62-1)</f>
        <v>7.5443810488136016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4.3881199747178856E-2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1.0429865936166909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8.9078559222395093</v>
      </c>
      <c r="I64" s="6">
        <f>IF('Log_working_3-way'!$D64="","",'True_Odds_Calculator_3-way'!O63/'True_Odds_Calculator_3-way'!B63-1)</f>
        <v>7.3387521223703889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4.5713208453814991E-2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1.044515357094753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5.3962730337543139</v>
      </c>
      <c r="I65" s="6">
        <f>IF('Log_working_3-way'!$D65="","",'True_Odds_Calculator_3-way'!O64/'True_Odds_Calculator_3-way'!B64-1)</f>
        <v>7.3358430225315647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4.5994020992424334E-2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1.030133699995331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26.056505719187648</v>
      </c>
      <c r="I66" s="6">
        <f>IF('Log_working_3-way'!$D66="","",'True_Odds_Calculator_3-way'!O65/'True_Odds_Calculator_3-way'!B65-1)</f>
        <v>5.2872132685007758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3.0455900632604616E-2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1.0255210761757627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11.10760260476027</v>
      </c>
      <c r="I67" s="6">
        <f>IF('Log_working_3-way'!$D67="","",'True_Odds_Calculator_3-way'!O66/'True_Odds_Calculator_3-way'!B66-1)</f>
        <v>6.2155265764587284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2.7422557671668013E-2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1.0283458689933886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23.261106161508039</v>
      </c>
      <c r="I68" s="6">
        <f>IF('Log_working_3-way'!$D68="","",'True_Odds_Calculator_3-way'!O67/'True_Odds_Calculator_3-way'!B67-1)</f>
        <v>5.2514123428864536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2.9289200262896609E-2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1.0308780628458276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15.215066517801265</v>
      </c>
      <c r="I69" s="6">
        <f>IF('Log_working_3-way'!$D69="","",'True_Odds_Calculator_3-way'!O68/'True_Odds_Calculator_3-way'!B68-1)</f>
        <v>8.6249096923679964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3.3187680322333879E-2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1.0293798687261961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14.421092459075645</v>
      </c>
      <c r="I70" s="6">
        <f>IF('Log_working_3-way'!$D70="","",'True_Odds_Calculator_3-way'!O69/'True_Odds_Calculator_3-way'!B69-1)</f>
        <v>9.6524302225146315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3.1647005941939144E-2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1.0303252913793164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9.3366051766458025</v>
      </c>
      <c r="I71" s="6">
        <f>IF('Log_working_3-way'!$D71="","",'True_Odds_Calculator_3-way'!O70/'True_Odds_Calculator_3-way'!B70-1)</f>
        <v>7.5731856072881811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3.2579698546085112E-2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1.0336992580691953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23.725125084706136</v>
      </c>
      <c r="I72" s="6">
        <f>IF('Log_working_3-way'!$D72="","",'True_Odds_Calculator_3-way'!O71/'True_Odds_Calculator_3-way'!B71-1)</f>
        <v>6.7789229014021428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3.4642042749887025E-2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1.0309708910681932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12.186751923611611</v>
      </c>
      <c r="I73" s="6">
        <f>IF('Log_working_3-way'!$D73="","",'True_Odds_Calculator_3-way'!O72/'True_Odds_Calculator_3-way'!B72-1)</f>
        <v>10.595266436249089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3.3495788862192954E-2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1.0364956145488786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11.240445883555731</v>
      </c>
      <c r="I74" s="6">
        <f>IF('Log_working_3-way'!$D74="","",'True_Odds_Calculator_3-way'!O73/'True_Odds_Calculator_3-way'!B73-1)</f>
        <v>6.2151889233139519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3.8931995410613984E-2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1.0362090975730118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8.0488998851944054</v>
      </c>
      <c r="I75" s="6">
        <f>IF('Log_working_3-way'!$D75="","",'True_Odds_Calculator_3-way'!O74/'True_Odds_Calculator_3-way'!B74-1)</f>
        <v>6.8091895001287508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3.8331799917968423E-2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1.0609987198072082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55.088043055696161</v>
      </c>
      <c r="I76" s="6">
        <f>IF('Log_working_3-way'!$D76="","",'True_Odds_Calculator_3-way'!O75/'True_Odds_Calculator_3-way'!B75-1)</f>
        <v>2.0366594426546509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4.3542774618120728E-2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1.0348794548815259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12.211018988258136</v>
      </c>
      <c r="I77" s="6">
        <f>IF('Log_working_3-way'!$D77="","",'True_Odds_Calculator_3-way'!O76/'True_Odds_Calculator_3-way'!B76-1)</f>
        <v>6.1895494359641852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3.7295201487792085E-2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1.035464486333969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9.3012532909473329</v>
      </c>
      <c r="I78" s="6">
        <f>IF('Log_working_3-way'!$D78="","",'True_Odds_Calculator_3-way'!O77/'True_Odds_Calculator_3-way'!B77-1)</f>
        <v>7.051032030164885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3.7891992149675424E-2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1.0293922000096629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24.614988856587726</v>
      </c>
      <c r="I79" s="6">
        <f>IF('Log_working_3-way'!$D79="","",'True_Odds_Calculator_3-way'!O78/'True_Odds_Calculator_3-way'!B78-1)</f>
        <v>4.2627179262737762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3.0007653743351792E-2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1.0302400087719028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30.10444833895982</v>
      </c>
      <c r="I80" s="6">
        <f>IF('Log_working_3-way'!$D80="","",'True_Odds_Calculator_3-way'!O79/'True_Odds_Calculator_3-way'!B79-1)</f>
        <v>4.5143620323917704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2.9638490164805908E-2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1.0254381858681971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11.931783420456634</v>
      </c>
      <c r="I81" s="6">
        <f>IF('Log_working_3-way'!$D81="","",'True_Odds_Calculator_3-way'!O80/'True_Odds_Calculator_3-way'!B80-1)</f>
        <v>6.1690879908598362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2.7327634084417518E-2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1.0260091082589804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16.145940677579322</v>
      </c>
      <c r="I82" s="6">
        <f>IF('Log_working_3-way'!$D82="","",'True_Odds_Calculator_3-way'!O81/'True_Odds_Calculator_3-way'!B81-1)</f>
        <v>6.6632895447292251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2.7864329252300202E-2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1.0306733398766337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27.751160801884566</v>
      </c>
      <c r="I83" s="6">
        <f>IF('Log_working_3-way'!$D83="","",'True_Odds_Calculator_3-way'!O82/'True_Odds_Calculator_3-way'!B82-1)</f>
        <v>4.6792416398784349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3.0724400289617648E-2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1.0255567907456213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12.24724668282812</v>
      </c>
      <c r="I84" s="6">
        <f>IF('Log_working_3-way'!$D84="","",'True_Odds_Calculator_3-way'!O83/'True_Odds_Calculator_3-way'!B83-1)</f>
        <v>7.465737712285657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2.7625304410727303E-2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1.0302443974462705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27.347449219768208</v>
      </c>
      <c r="I85" s="6">
        <f>IF('Log_working_3-way'!$D85="","",'True_Odds_Calculator_3-way'!O84/'True_Odds_Calculator_3-way'!B84-1)</f>
        <v>6.6552159571595038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3.0207684168416904E-2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1.032696123121434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30.415203297034218</v>
      </c>
      <c r="I86" s="6">
        <f>IF('Log_working_3-way'!$D86="","",'True_Odds_Calculator_3-way'!O85/'True_Odds_Calculator_3-way'!B85-1)</f>
        <v>6.4670800356729305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3.1757292610230081E-2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1.0254063179317336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11.206102102821932</v>
      </c>
      <c r="I87" s="6">
        <f>IF('Log_working_3-way'!$D87="","",'True_Odds_Calculator_3-way'!O86/'True_Odds_Calculator_3-way'!B86-1)</f>
        <v>7.0615075586111598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2.7409751733744603E-2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1.025588574723814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13.560726380582793</v>
      </c>
      <c r="I88" s="6">
        <f>IF('Log_working_3-way'!$D88="","",'True_Odds_Calculator_3-way'!O87/'True_Odds_Calculator_3-way'!B87-1)</f>
        <v>9.1509220766132859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2.7677190896593373E-2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1.0524948792860533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59.346053651547834</v>
      </c>
      <c r="I89" s="6">
        <f>IF('Log_working_3-way'!$D89="","",'True_Odds_Calculator_3-way'!O88/'True_Odds_Calculator_3-way'!B88-1)</f>
        <v>1.4601128279066504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3.5036568996341444E-2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1.0313612007665609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33.069822678491867</v>
      </c>
      <c r="I90" s="6">
        <f>IF('Log_working_3-way'!$D90="","",'True_Odds_Calculator_3-way'!O89/'True_Odds_Calculator_3-way'!B89-1)</f>
        <v>4.5426216843171661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2.9980259221427996E-2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1.0311264151610182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6.7097053731044598</v>
      </c>
      <c r="I91" s="6">
        <f>IF('Log_working_3-way'!$D91="","",'True_Odds_Calculator_3-way'!O90/'True_Odds_Calculator_3-way'!B90-1)</f>
        <v>6.9778491093271766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3.2805160508257991E-2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1.0303860054627356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4.8611425021674011</v>
      </c>
      <c r="I92" s="6">
        <f>IF('Log_working_3-way'!$D92="","",'True_Odds_Calculator_3-way'!O91/'True_Odds_Calculator_3-way'!B91-1)</f>
        <v>4.2265674406443132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3.0204995030468362E-2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1.0289701891980578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29.559172933054494</v>
      </c>
      <c r="I93" s="6">
        <f>IF('Log_working_3-way'!$D93="","",'True_Odds_Calculator_3-way'!O92/'True_Odds_Calculator_3-way'!B92-1)</f>
        <v>4.1881689129527739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2.8573351937529079E-2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1.0277054429641503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24.011739477439928</v>
      </c>
      <c r="I94" s="6">
        <f>IF('Log_working_3-way'!$D94="","",'True_Odds_Calculator_3-way'!O93/'True_Odds_Calculator_3-way'!B93-1)</f>
        <v>5.7221648018003206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2.8504066697698116E-2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1.0375051088062104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16.604715332351557</v>
      </c>
      <c r="I95" s="6">
        <f>IF('Log_working_3-way'!$D95="","",'True_Odds_Calculator_3-way'!O94/'True_Odds_Calculator_3-way'!B94-1)</f>
        <v>7.4599020564484704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4.0005983522453992E-2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1.0492459847516227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1.2524919504425012</v>
      </c>
      <c r="I96" s="6">
        <f>IF('Log_working_3-way'!$D96="","",'True_Odds_Calculator_3-way'!O95/'True_Odds_Calculator_3-way'!B95-1)</f>
        <v>4.8985045616039917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4.3673710563862489E-2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1.0357501839767909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14.141297075261859</v>
      </c>
      <c r="I97" s="6">
        <f>IF('Log_working_3-way'!$D97="","",'True_Odds_Calculator_3-way'!O96/'True_Odds_Calculator_3-way'!B96-1)</f>
        <v>7.4665087256859621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3.838888807680374E-2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1.0477060816451209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24.722941969088748</v>
      </c>
      <c r="I98" s="6">
        <f>IF('Log_working_3-way'!$D98="","",'True_Odds_Calculator_3-way'!O97/'True_Odds_Calculator_3-way'!B97-1)</f>
        <v>7.6406574629276722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4.8320072797471525E-2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1.0554422819294196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40.682407211249867</v>
      </c>
      <c r="I99" s="6">
        <f>IF('Log_working_3-way'!$D99="","",'True_Odds_Calculator_3-way'!O98/'True_Odds_Calculator_3-way'!B98-1)</f>
        <v>4.7010693531811718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4.8262562804606945E-2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1.0526999718473902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34.037911392688834</v>
      </c>
      <c r="I100" s="6">
        <f>IF('Log_working_3-way'!$D100="","",'True_Odds_Calculator_3-way'!O99/'True_Odds_Calculator_3-way'!B99-1)</f>
        <v>5.8931895137151216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4.9093838236245801E-2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1.0261349097241743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12.281903975166914</v>
      </c>
      <c r="I101" s="6">
        <f>IF('Log_working_3-way'!$D101="","",'True_Odds_Calculator_3-way'!O100/'True_Odds_Calculator_3-way'!B100-1)</f>
        <v>8.2580571919176702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2.8303419792836682E-2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1.0300451621023117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4.1076151928360591</v>
      </c>
      <c r="I102" s="6">
        <f>IF('Log_working_3-way'!$D102="","",'True_Odds_Calculator_3-way'!O101/'True_Odds_Calculator_3-way'!B101-1)</f>
        <v>5.498125815486075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3.0212495827757202E-2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1.0272541830107658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23.805520213397536</v>
      </c>
      <c r="I103" s="6">
        <f>IF('Log_working_3-way'!$D103="","",'True_Odds_Calculator_3-way'!O102/'True_Odds_Calculator_3-way'!B102-1)</f>
        <v>7.1703475273769115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2.8005810614506466E-2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1.0255991964662712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14.655772165352726</v>
      </c>
      <c r="I104" s="6">
        <f>IF('Log_working_3-way'!$D104="","",'True_Odds_Calculator_3-way'!O103/'True_Odds_Calculator_3-way'!B103-1)</f>
        <v>6.407233677421587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2.7499869275812827E-2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1.0403654382180949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0.72934604009201398</v>
      </c>
      <c r="I105" s="6">
        <f>IF('Log_working_3-way'!$D105="","",'True_Odds_Calculator_3-way'!O104/'True_Odds_Calculator_3-way'!B104-1)</f>
        <v>3.3113890196199796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3.3514821536600126E-2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1.0422363481746602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14.571778136844808</v>
      </c>
      <c r="I106" s="6">
        <f>IF('Log_working_3-way'!$D106="","",'True_Odds_Calculator_3-way'!O105/'True_Odds_Calculator_3-way'!B105-1)</f>
        <v>6.2653418551823021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4.4971255611757854E-2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1.0413209026549839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12.371456961489665</v>
      </c>
      <c r="I107" s="6">
        <f>IF('Log_working_3-way'!$D107="","",'True_Odds_Calculator_3-way'!O106/'True_Odds_Calculator_3-way'!B106-1)</f>
        <v>6.3429410346162882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4.4054702385219358E-2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1.0417807105529941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11.934744294230596</v>
      </c>
      <c r="I108" s="6">
        <f>IF('Log_working_3-way'!$D108="","",'True_Odds_Calculator_3-way'!O107/'True_Odds_Calculator_3-way'!B107-1)</f>
        <v>6.6797351865784709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4.4633965205274073E-2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1.0309817756422941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32.142014537664068</v>
      </c>
      <c r="I109" s="6">
        <f>IF('Log_working_3-way'!$D109="","",'True_Odds_Calculator_3-way'!O108/'True_Odds_Calculator_3-way'!B108-1)</f>
        <v>4.9268596082924425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2.9669740383428067E-2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1.0292152468414926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26.374906503372546</v>
      </c>
      <c r="I110" s="6">
        <f>IF('Log_working_3-way'!$D110="","",'True_Odds_Calculator_3-way'!O109/'True_Odds_Calculator_3-way'!B109-1)</f>
        <v>5.1353828265754515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2.9469808970602029E-2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1.0263853999447998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21.447882480101473</v>
      </c>
      <c r="I111" s="6">
        <f>IF('Log_working_3-way'!$D111="","",'True_Odds_Calculator_3-way'!O110/'True_Odds_Calculator_3-way'!B110-1)</f>
        <v>5.6207090348908926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2.7580122227641723E-2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1.0264694851885887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14.296261647837255</v>
      </c>
      <c r="I112" s="6">
        <f>IF('Log_working_3-way'!$D112="","",'True_Odds_Calculator_3-way'!O111/'True_Odds_Calculator_3-way'!B111-1)</f>
        <v>6.4537012429635823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2.8443636152718499E-2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1.0259211280384999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18.22291604564257</v>
      </c>
      <c r="I113" s="6">
        <f>IF('Log_working_3-way'!$D113="","",'True_Odds_Calculator_3-way'!O112/'True_Odds_Calculator_3-way'!B112-1)</f>
        <v>7.1289061179011579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2.7579432543730409E-2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1.0438239630483426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54.804811104033973</v>
      </c>
      <c r="I114" s="6">
        <f>IF('Log_working_3-way'!$D114="","",'True_Odds_Calculator_3-way'!O113/'True_Odds_Calculator_3-way'!B113-1)</f>
        <v>1.9511801426407018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3.1592184651918931E-2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1.0318263763450539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6.7656546488060441</v>
      </c>
      <c r="I115" s="6">
        <f>IF('Log_working_3-way'!$D115="","",'True_Odds_Calculator_3-way'!O114/'True_Odds_Calculator_3-way'!B114-1)</f>
        <v>7.3201735403182031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3.3599132855203218E-2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1.024960197270631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9.6993887045320246</v>
      </c>
      <c r="I116" s="6">
        <f>IF('Log_working_3-way'!$D116="","",'True_Odds_Calculator_3-way'!O115/'True_Odds_Calculator_3-way'!B115-1)</f>
        <v>8.7694665257677595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2.7044721647617731E-2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1.029741880799915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4.8984488446634371</v>
      </c>
      <c r="I117" s="6">
        <f>IF('Log_working_3-way'!$D117="","",'True_Odds_Calculator_3-way'!O116/'True_Odds_Calculator_3-way'!B116-1)</f>
        <v>8.4481745287687513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3.1111693454460632E-2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1.0772496854819056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9.8185270581852695</v>
      </c>
      <c r="I118" s="6">
        <f>IF('Log_working_3-way'!$D118="","",'True_Odds_Calculator_3-way'!O117/'True_Odds_Calculator_3-way'!B117-1)</f>
        <v>7.94093145304568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8.0808080808080884E-2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1.0546602481583185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10.692552064948819</v>
      </c>
      <c r="I119" s="6">
        <f>IF('Log_working_3-way'!$D119="","",'True_Odds_Calculator_3-way'!O118/'True_Odds_Calculator_3-way'!B118-1)</f>
        <v>7.389507253244938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5.8006535947712434E-2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1.0287675958819293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29.559969773411712</v>
      </c>
      <c r="I120" s="6">
        <f>IF('Log_working_3-way'!$D120="","",'True_Odds_Calculator_3-way'!O119/'True_Odds_Calculator_3-way'!B119-1)</f>
        <v>4.7827102803738306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2.7964676198485972E-2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1.0390515937177234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48.631051521410697</v>
      </c>
      <c r="I121" s="6">
        <f>IF('Log_working_3-way'!$D121="","",'True_Odds_Calculator_3-way'!O120/'True_Odds_Calculator_3-way'!B120-1)</f>
        <v>2.1019407200881686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3.048538075102103E-2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1.0275705913186592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22.375530392553994</v>
      </c>
      <c r="I122" s="6">
        <f>IF('Log_working_3-way'!$D122="","",'True_Odds_Calculator_3-way'!O121/'True_Odds_Calculator_3-way'!B121-1)</f>
        <v>5.8444587157900711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2.8672111537139777E-2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1.0266547814239264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9.5699493949203944</v>
      </c>
      <c r="I123" s="6">
        <f>IF('Log_working_3-way'!$D123="","",'True_Odds_Calculator_3-way'!O122/'True_Odds_Calculator_3-way'!B122-1)</f>
        <v>7.7512420889199678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2.8739678102622346E-2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1.0262042763884487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7.5597924115011441</v>
      </c>
      <c r="I124" s="6">
        <f>IF('Log_working_3-way'!$D124="","",'True_Odds_Calculator_3-way'!O123/'True_Odds_Calculator_3-way'!B123-1)</f>
        <v>7.8729298234022469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2.8035258026111176E-2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1.0272747533468449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19.083950745343294</v>
      </c>
      <c r="I125" s="6">
        <f>IF('Log_working_3-way'!$D125="","",'True_Odds_Calculator_3-way'!O124/'True_Odds_Calculator_3-way'!B124-1)</f>
        <v>8.4928048444786679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2.8825559257496414E-2</v>
      </c>
    </row>
    <row r="126" spans="4:11" x14ac:dyDescent="0.25">
      <c r="D126">
        <f>solve_for_c('True_Odds_Calculator_3-way'!A125,'True_Odds_Calculator_3-way'!B125,'True_Odds_Calculator_3-way'!C125,'Log_working_3-way'!B$1,'Log_working_3-way'!B$2)</f>
        <v>1.0305353452677335</v>
      </c>
      <c r="F126" s="6" t="e">
        <f>IF('Log_working_3-way'!D126="","",1/'True_Odds_Calculator_3-way'!N125+1/'True_Odds_Calculator_3-way'!O125+1/'True_Odds_Calculator_3-way'!#REF!-1)</f>
        <v>#REF!</v>
      </c>
      <c r="H126" s="6">
        <f>IF('Log_working_3-way'!$D126="","",'True_Odds_Calculator_3-way'!N125/'True_Odds_Calculator_3-way'!A125-1)</f>
        <v>24.845713772617369</v>
      </c>
      <c r="I126" s="6">
        <f>IF('Log_working_3-way'!$D126="","",'True_Odds_Calculator_3-way'!O125/'True_Odds_Calculator_3-way'!B125-1)</f>
        <v>7.0321812949714904</v>
      </c>
      <c r="J126" s="6" t="e">
        <f>IF('Log_working_3-way'!$D126="","",'True_Odds_Calculator_3-way'!#REF!/'True_Odds_Calculator_3-way'!C125-1)</f>
        <v>#REF!</v>
      </c>
      <c r="K126" s="6">
        <f>IF('Log_working_3-way'!$D126="","",1/'True_Odds_Calculator_3-way'!A125+1/'True_Odds_Calculator_3-way'!B125+1/'True_Odds_Calculator_3-way'!C125-1)</f>
        <v>3.1130741647958704E-2</v>
      </c>
    </row>
    <row r="127" spans="4:11" x14ac:dyDescent="0.25">
      <c r="D127">
        <f>solve_for_c('True_Odds_Calculator_3-way'!A126,'True_Odds_Calculator_3-way'!B126,'True_Odds_Calculator_3-way'!C126,'Log_working_3-way'!B$1,'Log_working_3-way'!B$2)</f>
        <v>1.0256654973269272</v>
      </c>
      <c r="F127" s="6" t="e">
        <f>IF('Log_working_3-way'!D127="","",1/'True_Odds_Calculator_3-way'!N126+1/'True_Odds_Calculator_3-way'!O126+1/'True_Odds_Calculator_3-way'!#REF!-1)</f>
        <v>#REF!</v>
      </c>
      <c r="H127" s="6">
        <f>IF('Log_working_3-way'!$D127="","",'True_Odds_Calculator_3-way'!N126/'True_Odds_Calculator_3-way'!A126-1)</f>
        <v>9.8721610849218795</v>
      </c>
      <c r="I127" s="6">
        <f>IF('Log_working_3-way'!$D127="","",'True_Odds_Calculator_3-way'!O126/'True_Odds_Calculator_3-way'!B126-1)</f>
        <v>6.8002557853212942</v>
      </c>
      <c r="J127" s="6" t="e">
        <f>IF('Log_working_3-way'!$D127="","",'True_Odds_Calculator_3-way'!#REF!/'True_Odds_Calculator_3-way'!C126-1)</f>
        <v>#REF!</v>
      </c>
      <c r="K127" s="6">
        <f>IF('Log_working_3-way'!$D127="","",1/'True_Odds_Calculator_3-way'!A126+1/'True_Odds_Calculator_3-way'!B126+1/'True_Odds_Calculator_3-way'!C126-1)</f>
        <v>2.7570345089057646E-2</v>
      </c>
    </row>
    <row r="128" spans="4:11" x14ac:dyDescent="0.25">
      <c r="D128">
        <f>solve_for_c('True_Odds_Calculator_3-way'!A127,'True_Odds_Calculator_3-way'!B127,'True_Odds_Calculator_3-way'!C127,'Log_working_3-way'!B$1,'Log_working_3-way'!B$2)</f>
        <v>1.0313051315860597</v>
      </c>
      <c r="F128" s="6" t="e">
        <f>IF('Log_working_3-way'!D128="","",1/'True_Odds_Calculator_3-way'!N127+1/'True_Odds_Calculator_3-way'!O127+1/'True_Odds_Calculator_3-way'!#REF!-1)</f>
        <v>#REF!</v>
      </c>
      <c r="H128" s="6">
        <f>IF('Log_working_3-way'!$D128="","",'True_Odds_Calculator_3-way'!N127/'True_Odds_Calculator_3-way'!A127-1)</f>
        <v>27.336278239642972</v>
      </c>
      <c r="I128" s="6">
        <f>IF('Log_working_3-way'!$D128="","",'True_Odds_Calculator_3-way'!O127/'True_Odds_Calculator_3-way'!B127-1)</f>
        <v>5.0011455332280201</v>
      </c>
      <c r="J128" s="6" t="e">
        <f>IF('Log_working_3-way'!$D128="","",'True_Odds_Calculator_3-way'!#REF!/'True_Odds_Calculator_3-way'!C127-1)</f>
        <v>#REF!</v>
      </c>
      <c r="K128" s="6">
        <f>IF('Log_working_3-way'!$D128="","",1/'True_Odds_Calculator_3-way'!A127+1/'True_Odds_Calculator_3-way'!B127+1/'True_Odds_Calculator_3-way'!C127-1)</f>
        <v>3.1427510051340146E-2</v>
      </c>
    </row>
    <row r="129" spans="4:11" x14ac:dyDescent="0.25">
      <c r="D129">
        <f>solve_for_c('True_Odds_Calculator_3-way'!A128,'True_Odds_Calculator_3-way'!B128,'True_Odds_Calculator_3-way'!C128,'Log_working_3-way'!B$1,'Log_working_3-way'!B$2)</f>
        <v>1.0366202536933806</v>
      </c>
      <c r="F129" s="6" t="e">
        <f>IF('Log_working_3-way'!D129="","",1/'True_Odds_Calculator_3-way'!N128+1/'True_Odds_Calculator_3-way'!O128+1/'True_Odds_Calculator_3-way'!#REF!-1)</f>
        <v>#REF!</v>
      </c>
      <c r="H129" s="6">
        <f>IF('Log_working_3-way'!$D129="","",'True_Odds_Calculator_3-way'!N128/'True_Odds_Calculator_3-way'!A128-1)</f>
        <v>41.121251049438449</v>
      </c>
      <c r="I129" s="6">
        <f>IF('Log_working_3-way'!$D129="","",'True_Odds_Calculator_3-way'!O128/'True_Odds_Calculator_3-way'!B128-1)</f>
        <v>3.3497686229600347</v>
      </c>
      <c r="J129" s="6" t="e">
        <f>IF('Log_working_3-way'!$D129="","",'True_Odds_Calculator_3-way'!#REF!/'True_Odds_Calculator_3-way'!C128-1)</f>
        <v>#REF!</v>
      </c>
      <c r="K129" s="6">
        <f>IF('Log_working_3-way'!$D129="","",1/'True_Odds_Calculator_3-way'!A128+1/'True_Odds_Calculator_3-way'!B128+1/'True_Odds_Calculator_3-way'!C128-1)</f>
        <v>3.2177676839763913E-2</v>
      </c>
    </row>
    <row r="130" spans="4:11" x14ac:dyDescent="0.25">
      <c r="D130">
        <f>solve_for_c('True_Odds_Calculator_3-way'!A129,'True_Odds_Calculator_3-way'!B129,'True_Odds_Calculator_3-way'!C129,'Log_working_3-way'!B$1,'Log_working_3-way'!B$2)</f>
        <v>1.0347278587350064</v>
      </c>
      <c r="F130" s="6" t="e">
        <f>IF('Log_working_3-way'!D130="","",1/'True_Odds_Calculator_3-way'!N129+1/'True_Odds_Calculator_3-way'!O129+1/'True_Odds_Calculator_3-way'!#REF!-1)</f>
        <v>#REF!</v>
      </c>
      <c r="H130" s="6">
        <f>IF('Log_working_3-way'!$D130="","",'True_Odds_Calculator_3-way'!N129/'True_Odds_Calculator_3-way'!A129-1)</f>
        <v>39.355050304017858</v>
      </c>
      <c r="I130" s="6">
        <f>IF('Log_working_3-way'!$D130="","",'True_Odds_Calculator_3-way'!O129/'True_Odds_Calculator_3-way'!B129-1)</f>
        <v>4.0537420172329028</v>
      </c>
      <c r="J130" s="6" t="e">
        <f>IF('Log_working_3-way'!$D130="","",'True_Odds_Calculator_3-way'!#REF!/'True_Odds_Calculator_3-way'!C129-1)</f>
        <v>#REF!</v>
      </c>
      <c r="K130" s="6">
        <f>IF('Log_working_3-way'!$D130="","",1/'True_Odds_Calculator_3-way'!A129+1/'True_Odds_Calculator_3-way'!B129+1/'True_Odds_Calculator_3-way'!C129-1)</f>
        <v>3.0952107566315501E-2</v>
      </c>
    </row>
    <row r="131" spans="4:11" x14ac:dyDescent="0.25">
      <c r="D131">
        <f>solve_for_c('True_Odds_Calculator_3-way'!A130,'True_Odds_Calculator_3-way'!B130,'True_Odds_Calculator_3-way'!C130,'Log_working_3-way'!B$1,'Log_working_3-way'!B$2)</f>
        <v>1.031123118999542</v>
      </c>
      <c r="F131" s="6" t="e">
        <f>IF('Log_working_3-way'!D131="","",1/'True_Odds_Calculator_3-way'!N130+1/'True_Odds_Calculator_3-way'!O130+1/'True_Odds_Calculator_3-way'!#REF!-1)</f>
        <v>#REF!</v>
      </c>
      <c r="H131" s="6">
        <f>IF('Log_working_3-way'!$D131="","",'True_Odds_Calculator_3-way'!N130/'True_Odds_Calculator_3-way'!A130-1)</f>
        <v>35.021172212437698</v>
      </c>
      <c r="I131" s="6">
        <f>IF('Log_working_3-way'!$D131="","",'True_Odds_Calculator_3-way'!O130/'True_Odds_Calculator_3-way'!B130-1)</f>
        <v>4.4661474931066989</v>
      </c>
      <c r="J131" s="6" t="e">
        <f>IF('Log_working_3-way'!$D131="","",'True_Odds_Calculator_3-way'!#REF!/'True_Odds_Calculator_3-way'!C130-1)</f>
        <v>#REF!</v>
      </c>
      <c r="K131" s="6">
        <f>IF('Log_working_3-way'!$D131="","",1/'True_Odds_Calculator_3-way'!A130+1/'True_Odds_Calculator_3-way'!B130+1/'True_Odds_Calculator_3-way'!C130-1)</f>
        <v>2.9103970590558914E-2</v>
      </c>
    </row>
    <row r="132" spans="4:11" x14ac:dyDescent="0.25">
      <c r="D132">
        <f>solve_for_c('True_Odds_Calculator_3-way'!A131,'True_Odds_Calculator_3-way'!B131,'True_Odds_Calculator_3-way'!C131,'Log_working_3-way'!B$1,'Log_working_3-way'!B$2)</f>
        <v>1.0286091625396685</v>
      </c>
      <c r="F132" s="6" t="e">
        <f>IF('Log_working_3-way'!D132="","",1/'True_Odds_Calculator_3-way'!N131+1/'True_Odds_Calculator_3-way'!O131+1/'True_Odds_Calculator_3-way'!#REF!-1)</f>
        <v>#REF!</v>
      </c>
      <c r="H132" s="6">
        <f>IF('Log_working_3-way'!$D132="","",'True_Odds_Calculator_3-way'!N131/'True_Odds_Calculator_3-way'!A131-1)</f>
        <v>24.508932610875657</v>
      </c>
      <c r="I132" s="6">
        <f>IF('Log_working_3-way'!$D132="","",'True_Odds_Calculator_3-way'!O131/'True_Odds_Calculator_3-way'!B131-1)</f>
        <v>6.9636223227111982</v>
      </c>
      <c r="J132" s="6" t="e">
        <f>IF('Log_working_3-way'!$D132="","",'True_Odds_Calculator_3-way'!#REF!/'True_Odds_Calculator_3-way'!C131-1)</f>
        <v>#REF!</v>
      </c>
      <c r="K132" s="6">
        <f>IF('Log_working_3-way'!$D132="","",1/'True_Odds_Calculator_3-way'!A131+1/'True_Odds_Calculator_3-way'!B131+1/'True_Odds_Calculator_3-way'!C131-1)</f>
        <v>2.9238521581175458E-2</v>
      </c>
    </row>
    <row r="133" spans="4:11" x14ac:dyDescent="0.25">
      <c r="D133">
        <f>solve_for_c('True_Odds_Calculator_3-way'!A132,'True_Odds_Calculator_3-way'!B132,'True_Odds_Calculator_3-way'!C132,'Log_working_3-way'!B$1,'Log_working_3-way'!B$2)</f>
        <v>1.0451295327537775</v>
      </c>
      <c r="F133" s="6" t="e">
        <f>IF('Log_working_3-way'!D133="","",1/'True_Odds_Calculator_3-way'!N132+1/'True_Odds_Calculator_3-way'!O132+1/'True_Odds_Calculator_3-way'!#REF!-1)</f>
        <v>#REF!</v>
      </c>
      <c r="H133" s="6">
        <f>IF('Log_working_3-way'!$D133="","",'True_Odds_Calculator_3-way'!N132/'True_Odds_Calculator_3-way'!A132-1)</f>
        <v>46.519150835830366</v>
      </c>
      <c r="I133" s="6">
        <f>IF('Log_working_3-way'!$D133="","",'True_Odds_Calculator_3-way'!O132/'True_Odds_Calculator_3-way'!B132-1)</f>
        <v>3.2175308829943363</v>
      </c>
      <c r="J133" s="6" t="e">
        <f>IF('Log_working_3-way'!$D133="","",'True_Odds_Calculator_3-way'!#REF!/'True_Odds_Calculator_3-way'!C132-1)</f>
        <v>#REF!</v>
      </c>
      <c r="K133" s="6">
        <f>IF('Log_working_3-way'!$D133="","",1/'True_Odds_Calculator_3-way'!A132+1/'True_Odds_Calculator_3-way'!B132+1/'True_Odds_Calculator_3-way'!C132-1)</f>
        <v>3.6832999042301529E-2</v>
      </c>
    </row>
    <row r="134" spans="4:11" x14ac:dyDescent="0.25">
      <c r="D134">
        <f>solve_for_c('True_Odds_Calculator_3-way'!A133,'True_Odds_Calculator_3-way'!B133,'True_Odds_Calculator_3-way'!C133,'Log_working_3-way'!B$1,'Log_working_3-way'!B$2)</f>
        <v>1.037419913556922</v>
      </c>
      <c r="F134" s="6" t="e">
        <f>IF('Log_working_3-way'!D134="","",1/'True_Odds_Calculator_3-way'!N133+1/'True_Odds_Calculator_3-way'!O133+1/'True_Odds_Calculator_3-way'!#REF!-1)</f>
        <v>#REF!</v>
      </c>
      <c r="H134" s="6">
        <f>IF('Log_working_3-way'!$D134="","",'True_Odds_Calculator_3-way'!N133/'True_Odds_Calculator_3-way'!A133-1)</f>
        <v>6.7531367414150294</v>
      </c>
      <c r="I134" s="6">
        <f>IF('Log_working_3-way'!$D134="","",'True_Odds_Calculator_3-way'!O133/'True_Odds_Calculator_3-way'!B133-1)</f>
        <v>6.1356121348048696</v>
      </c>
      <c r="J134" s="6" t="e">
        <f>IF('Log_working_3-way'!$D134="","",'True_Odds_Calculator_3-way'!#REF!/'True_Odds_Calculator_3-way'!C133-1)</f>
        <v>#REF!</v>
      </c>
      <c r="K134" s="6">
        <f>IF('Log_working_3-way'!$D134="","",1/'True_Odds_Calculator_3-way'!A133+1/'True_Odds_Calculator_3-way'!B133+1/'True_Odds_Calculator_3-way'!C133-1)</f>
        <v>3.8925478937198443E-2</v>
      </c>
    </row>
    <row r="135" spans="4:11" x14ac:dyDescent="0.25">
      <c r="D135">
        <f>solve_for_c('True_Odds_Calculator_3-way'!A134,'True_Odds_Calculator_3-way'!B134,'True_Odds_Calculator_3-way'!C134,'Log_working_3-way'!B$1,'Log_working_3-way'!B$2)</f>
        <v>1.0300203116041828</v>
      </c>
      <c r="F135" s="6" t="e">
        <f>IF('Log_working_3-way'!D135="","",1/'True_Odds_Calculator_3-way'!N134+1/'True_Odds_Calculator_3-way'!O134+1/'True_Odds_Calculator_3-way'!#REF!-1)</f>
        <v>#REF!</v>
      </c>
      <c r="H135" s="6">
        <f>IF('Log_working_3-way'!$D135="","",'True_Odds_Calculator_3-way'!N134/'True_Odds_Calculator_3-way'!A134-1)</f>
        <v>29.440458140583626</v>
      </c>
      <c r="I135" s="6">
        <f>IF('Log_working_3-way'!$D135="","",'True_Odds_Calculator_3-way'!O134/'True_Odds_Calculator_3-way'!B134-1)</f>
        <v>5.7859161446731608</v>
      </c>
      <c r="J135" s="6" t="e">
        <f>IF('Log_working_3-way'!$D135="","",'True_Odds_Calculator_3-way'!#REF!/'True_Odds_Calculator_3-way'!C134-1)</f>
        <v>#REF!</v>
      </c>
      <c r="K135" s="6">
        <f>IF('Log_working_3-way'!$D135="","",1/'True_Odds_Calculator_3-way'!A134+1/'True_Odds_Calculator_3-way'!B134+1/'True_Odds_Calculator_3-way'!C134-1)</f>
        <v>2.9478891996480128E-2</v>
      </c>
    </row>
    <row r="136" spans="4:11" x14ac:dyDescent="0.25">
      <c r="D136">
        <f>solve_for_c('True_Odds_Calculator_3-way'!A135,'True_Odds_Calculator_3-way'!B135,'True_Odds_Calculator_3-way'!C135,'Log_working_3-way'!B$1,'Log_working_3-way'!B$2)</f>
        <v>1.0262247726848077</v>
      </c>
      <c r="F136" s="6" t="e">
        <f>IF('Log_working_3-way'!D136="","",1/'True_Odds_Calculator_3-way'!N135+1/'True_Odds_Calculator_3-way'!O135+1/'True_Odds_Calculator_3-way'!#REF!-1)</f>
        <v>#REF!</v>
      </c>
      <c r="H136" s="6">
        <f>IF('Log_working_3-way'!$D136="","",'True_Odds_Calculator_3-way'!N135/'True_Odds_Calculator_3-way'!A135-1)</f>
        <v>19.440717453245981</v>
      </c>
      <c r="I136" s="6">
        <f>IF('Log_working_3-way'!$D136="","",'True_Odds_Calculator_3-way'!O135/'True_Odds_Calculator_3-way'!B135-1)</f>
        <v>7.4252384734069174</v>
      </c>
      <c r="J136" s="6" t="e">
        <f>IF('Log_working_3-way'!$D136="","",'True_Odds_Calculator_3-way'!#REF!/'True_Odds_Calculator_3-way'!C135-1)</f>
        <v>#REF!</v>
      </c>
      <c r="K136" s="6">
        <f>IF('Log_working_3-way'!$D136="","",1/'True_Odds_Calculator_3-way'!A135+1/'True_Odds_Calculator_3-way'!B135+1/'True_Odds_Calculator_3-way'!C135-1)</f>
        <v>2.769019128033845E-2</v>
      </c>
    </row>
    <row r="137" spans="4:11" x14ac:dyDescent="0.25">
      <c r="D137">
        <f>solve_for_c('True_Odds_Calculator_3-way'!A136,'True_Odds_Calculator_3-way'!B136,'True_Odds_Calculator_3-way'!C136,'Log_working_3-way'!B$1,'Log_working_3-way'!B$2)</f>
        <v>1.0409782310813982</v>
      </c>
      <c r="F137" s="6" t="e">
        <f>IF('Log_working_3-way'!D137="","",1/'True_Odds_Calculator_3-way'!N136+1/'True_Odds_Calculator_3-way'!O136+1/'True_Odds_Calculator_3-way'!#REF!-1)</f>
        <v>#REF!</v>
      </c>
      <c r="H137" s="6">
        <f>IF('Log_working_3-way'!$D137="","",'True_Odds_Calculator_3-way'!N136/'True_Odds_Calculator_3-way'!A136-1)</f>
        <v>14.056191166778186</v>
      </c>
      <c r="I137" s="6">
        <f>IF('Log_working_3-way'!$D137="","",'True_Odds_Calculator_3-way'!O136/'True_Odds_Calculator_3-way'!B136-1)</f>
        <v>7.9197909028086464</v>
      </c>
      <c r="J137" s="6" t="e">
        <f>IF('Log_working_3-way'!$D137="","",'True_Odds_Calculator_3-way'!#REF!/'True_Odds_Calculator_3-way'!C136-1)</f>
        <v>#REF!</v>
      </c>
      <c r="K137" s="6">
        <f>IF('Log_working_3-way'!$D137="","",1/'True_Odds_Calculator_3-way'!A136+1/'True_Odds_Calculator_3-way'!B136+1/'True_Odds_Calculator_3-way'!C136-1)</f>
        <v>4.3953312654100074E-2</v>
      </c>
    </row>
    <row r="138" spans="4:11" x14ac:dyDescent="0.25">
      <c r="D138">
        <f>solve_for_c('True_Odds_Calculator_3-way'!A137,'True_Odds_Calculator_3-way'!B137,'True_Odds_Calculator_3-way'!C137,'Log_working_3-way'!B$1,'Log_working_3-way'!B$2)</f>
        <v>1.0257675590899118</v>
      </c>
      <c r="F138" s="6" t="e">
        <f>IF('Log_working_3-way'!D138="","",1/'True_Odds_Calculator_3-way'!N137+1/'True_Odds_Calculator_3-way'!O137+1/'True_Odds_Calculator_3-way'!#REF!-1)</f>
        <v>#REF!</v>
      </c>
      <c r="H138" s="6">
        <f>IF('Log_working_3-way'!$D138="","",'True_Odds_Calculator_3-way'!N137/'True_Odds_Calculator_3-way'!A137-1)</f>
        <v>8.8065597995489675</v>
      </c>
      <c r="I138" s="6">
        <f>IF('Log_working_3-way'!$D138="","",'True_Odds_Calculator_3-way'!O137/'True_Odds_Calculator_3-way'!B137-1)</f>
        <v>6.6778176375319251</v>
      </c>
      <c r="J138" s="6" t="e">
        <f>IF('Log_working_3-way'!$D138="","",'True_Odds_Calculator_3-way'!#REF!/'True_Odds_Calculator_3-way'!C137-1)</f>
        <v>#REF!</v>
      </c>
      <c r="K138" s="6">
        <f>IF('Log_working_3-way'!$D138="","",1/'True_Odds_Calculator_3-way'!A137+1/'True_Odds_Calculator_3-way'!B137+1/'True_Odds_Calculator_3-way'!C137-1)</f>
        <v>2.7543743221035033E-2</v>
      </c>
    </row>
    <row r="139" spans="4:11" x14ac:dyDescent="0.25">
      <c r="D139">
        <f>solve_for_c('True_Odds_Calculator_3-way'!A138,'True_Odds_Calculator_3-way'!B138,'True_Odds_Calculator_3-way'!C138,'Log_working_3-way'!B$1,'Log_working_3-way'!B$2)</f>
        <v>1.0282413770222618</v>
      </c>
      <c r="F139" s="6" t="e">
        <f>IF('Log_working_3-way'!D139="","",1/'True_Odds_Calculator_3-way'!N138+1/'True_Odds_Calculator_3-way'!O138+1/'True_Odds_Calculator_3-way'!#REF!-1)</f>
        <v>#REF!</v>
      </c>
      <c r="H139" s="6">
        <f>IF('Log_working_3-way'!$D139="","",'True_Odds_Calculator_3-way'!N138/'True_Odds_Calculator_3-way'!A138-1)</f>
        <v>22.947431074710728</v>
      </c>
      <c r="I139" s="6">
        <f>IF('Log_working_3-way'!$D139="","",'True_Odds_Calculator_3-way'!O138/'True_Odds_Calculator_3-way'!B138-1)</f>
        <v>5.5301232061601695</v>
      </c>
      <c r="J139" s="6" t="e">
        <f>IF('Log_working_3-way'!$D139="","",'True_Odds_Calculator_3-way'!#REF!/'True_Odds_Calculator_3-way'!C138-1)</f>
        <v>#REF!</v>
      </c>
      <c r="K139" s="6">
        <f>IF('Log_working_3-way'!$D139="","",1/'True_Odds_Calculator_3-way'!A138+1/'True_Odds_Calculator_3-way'!B138+1/'True_Odds_Calculator_3-way'!C138-1)</f>
        <v>2.9193120489433566E-2</v>
      </c>
    </row>
    <row r="140" spans="4:11" x14ac:dyDescent="0.25">
      <c r="D140">
        <f>solve_for_c('True_Odds_Calculator_3-way'!A139,'True_Odds_Calculator_3-way'!B139,'True_Odds_Calculator_3-way'!C139,'Log_working_3-way'!B$1,'Log_working_3-way'!B$2)</f>
        <v>1.0398898265164875</v>
      </c>
      <c r="F140" s="6" t="e">
        <f>IF('Log_working_3-way'!D140="","",1/'True_Odds_Calculator_3-way'!N139+1/'True_Odds_Calculator_3-way'!O139+1/'True_Odds_Calculator_3-way'!#REF!-1)</f>
        <v>#REF!</v>
      </c>
      <c r="H140" s="6">
        <f>IF('Log_working_3-way'!$D140="","",'True_Odds_Calculator_3-way'!N139/'True_Odds_Calculator_3-way'!A139-1)</f>
        <v>33.481100426150945</v>
      </c>
      <c r="I140" s="6">
        <f>IF('Log_working_3-way'!$D140="","",'True_Odds_Calculator_3-way'!O139/'True_Odds_Calculator_3-way'!B139-1)</f>
        <v>4.7333076776067751</v>
      </c>
      <c r="J140" s="6" t="e">
        <f>IF('Log_working_3-way'!$D140="","",'True_Odds_Calculator_3-way'!#REF!/'True_Odds_Calculator_3-way'!C139-1)</f>
        <v>#REF!</v>
      </c>
      <c r="K140" s="6">
        <f>IF('Log_working_3-way'!$D140="","",1/'True_Odds_Calculator_3-way'!A139+1/'True_Odds_Calculator_3-way'!B139+1/'True_Odds_Calculator_3-way'!C139-1)</f>
        <v>3.7956541840036939E-2</v>
      </c>
    </row>
    <row r="141" spans="4:11" x14ac:dyDescent="0.25">
      <c r="D141">
        <f>solve_for_c('True_Odds_Calculator_3-way'!A140,'True_Odds_Calculator_3-way'!B140,'True_Odds_Calculator_3-way'!C140,'Log_working_3-way'!B$1,'Log_working_3-way'!B$2)</f>
        <v>1.0248275975393657</v>
      </c>
      <c r="F141" s="6" t="e">
        <f>IF('Log_working_3-way'!D141="","",1/'True_Odds_Calculator_3-way'!N140+1/'True_Odds_Calculator_3-way'!O140+1/'True_Odds_Calculator_3-way'!#REF!-1)</f>
        <v>#REF!</v>
      </c>
      <c r="H141" s="6">
        <f>IF('Log_working_3-way'!$D141="","",'True_Odds_Calculator_3-way'!N140/'True_Odds_Calculator_3-way'!A140-1)</f>
        <v>13.047260246755563</v>
      </c>
      <c r="I141" s="6">
        <f>IF('Log_working_3-way'!$D141="","",'True_Odds_Calculator_3-way'!O140/'True_Odds_Calculator_3-way'!B140-1)</f>
        <v>7.7098402955272274</v>
      </c>
      <c r="J141" s="6" t="e">
        <f>IF('Log_working_3-way'!$D141="","",'True_Odds_Calculator_3-way'!#REF!/'True_Odds_Calculator_3-way'!C140-1)</f>
        <v>#REF!</v>
      </c>
      <c r="K141" s="6">
        <f>IF('Log_working_3-way'!$D141="","",1/'True_Odds_Calculator_3-way'!A140+1/'True_Odds_Calculator_3-way'!B140+1/'True_Odds_Calculator_3-way'!C140-1)</f>
        <v>2.6851556709142077E-2</v>
      </c>
    </row>
    <row r="142" spans="4:11" x14ac:dyDescent="0.25">
      <c r="D142">
        <f>solve_for_c('True_Odds_Calculator_3-way'!A141,'True_Odds_Calculator_3-way'!B141,'True_Odds_Calculator_3-way'!C141,'Log_working_3-way'!B$1,'Log_working_3-way'!B$2)</f>
        <v>1.0432015296356731</v>
      </c>
      <c r="F142" s="6" t="e">
        <f>IF('Log_working_3-way'!D142="","",1/'True_Odds_Calculator_3-way'!N141+1/'True_Odds_Calculator_3-way'!O141+1/'True_Odds_Calculator_3-way'!#REF!-1)</f>
        <v>#REF!</v>
      </c>
      <c r="H142" s="6">
        <f>IF('Log_working_3-way'!$D142="","",'True_Odds_Calculator_3-way'!N141/'True_Odds_Calculator_3-way'!A141-1)</f>
        <v>40.699769433241563</v>
      </c>
      <c r="I142" s="6">
        <f>IF('Log_working_3-way'!$D142="","",'True_Odds_Calculator_3-way'!O141/'True_Odds_Calculator_3-way'!B141-1)</f>
        <v>4.7876265918493681</v>
      </c>
      <c r="J142" s="6" t="e">
        <f>IF('Log_working_3-way'!$D142="","",'True_Odds_Calculator_3-way'!#REF!/'True_Odds_Calculator_3-way'!C141-1)</f>
        <v>#REF!</v>
      </c>
      <c r="K142" s="6">
        <f>IF('Log_working_3-way'!$D142="","",1/'True_Odds_Calculator_3-way'!A141+1/'True_Odds_Calculator_3-way'!B141+1/'True_Odds_Calculator_3-way'!C141-1)</f>
        <v>3.7401378208329117E-2</v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3.05</v>
      </c>
      <c r="B2" s="4">
        <f>IF('True_Odds_Calculator_3-way'!B3="","",'True_Odds_Calculator_3-way'!B3)</f>
        <v>3.31</v>
      </c>
      <c r="C2" s="4">
        <f>IF('True_Odds_Calculator_3-way'!C3="","",'True_Odds_Calculator_3-way'!C3)</f>
        <v>2.42</v>
      </c>
      <c r="D2" s="9">
        <f>(K2/(AR2+K2-(AR2*K2)))</f>
        <v>0.31375594813216867</v>
      </c>
      <c r="E2" s="9">
        <f>(L2/(AR2+L2-(AR2*L2)))</f>
        <v>0.28863441221858938</v>
      </c>
      <c r="F2" s="9">
        <f>(M2/(AR2+M2-(AR2*M2)))</f>
        <v>0.39760963964924212</v>
      </c>
      <c r="G2" s="9">
        <f>AR2</f>
        <v>1.0669222305614263</v>
      </c>
      <c r="H2" s="9">
        <f>IF(A2="","",1/D2)</f>
        <v>3.1871905726509233</v>
      </c>
      <c r="I2" s="9">
        <f>IF(B2="","",1/E2)</f>
        <v>3.4645903525968946</v>
      </c>
      <c r="J2" s="9">
        <f>IF(C2="","",1/F2)</f>
        <v>2.5150295673972254</v>
      </c>
      <c r="K2" s="11">
        <f>1/A2</f>
        <v>0.32786885245901642</v>
      </c>
      <c r="L2" s="11">
        <f>1/B2</f>
        <v>0.30211480362537763</v>
      </c>
      <c r="M2" s="11">
        <f>1/C2</f>
        <v>0.41322314049586778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-0.27523964322537942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0.23658360180933247</v>
      </c>
      <c r="Q2" s="11">
        <f>2*'OddsRatio_working_3-way'!K2*'OddsRatio_working_3-way'!L2*'OddsRatio_working_3-way'!M2</f>
        <v>8.1862837996308807E-2</v>
      </c>
      <c r="R2" s="11">
        <f>O2/N2</f>
        <v>0</v>
      </c>
      <c r="S2" s="11">
        <f>P2/N2</f>
        <v>-0.8595549646734808</v>
      </c>
      <c r="T2" s="11">
        <f>Q2/N2</f>
        <v>-0.29742386320881686</v>
      </c>
      <c r="U2" s="11">
        <f>'OddsRatio_working_3-way'!S2-'OddsRatio_working_3-way'!R2^2/3</f>
        <v>-0.8595549646734808</v>
      </c>
      <c r="V2" s="11">
        <f>'OddsRatio_working_3-way'!S2*'OddsRatio_working_3-way'!R2/3-2*'OddsRatio_working_3-way'!R2^3/27-'OddsRatio_working_3-way'!T2</f>
        <v>0.29742386320881686</v>
      </c>
      <c r="W2" s="11">
        <f>'OddsRatio_working_3-way'!V2^2+4*'OddsRatio_working_3-way'!U2^3/27</f>
        <v>-5.6233517443129294E-3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0.15336582584654407</v>
      </c>
      <c r="Y2" s="11">
        <f>IF('OddsRatio_working_3-way'!W2&gt;=0,IF('OddsRatio_working_3-way'!V2+SQRT('OddsRatio_working_3-way'!W2)&gt;0,0,PI()),ACOS('OddsRatio_working_3-way'!V2/(2*'OddsRatio_working_3-way'!X2)))</f>
        <v>0.24698088326548095</v>
      </c>
      <c r="Z2" s="11">
        <f>'OddsRatio_working_3-way'!X2^(1/3)*COS('OddsRatio_working_3-way'!Y2/3)</f>
        <v>0.53346111528071327</v>
      </c>
      <c r="AA2" s="11">
        <f>'OddsRatio_working_3-way'!X2^(1/3)*COS(('OddsRatio_working_3-way'!Y2+2*PI())/3)</f>
        <v>-0.30485102499010708</v>
      </c>
      <c r="AB2" s="11">
        <f>'OddsRatio_working_3-way'!X2^(1/3)*COS(('OddsRatio_working_3-way'!Y2+4*PI())/3)</f>
        <v>-0.22861009029060611</v>
      </c>
      <c r="AC2" s="11">
        <f>'OddsRatio_working_3-way'!X2^(1/3)*SIN('OddsRatio_working_3-way'!Y2/3)</f>
        <v>4.4017724172025548E-2</v>
      </c>
      <c r="AD2" s="11">
        <f>'OddsRatio_working_3-way'!X2^(1/3)*SIN(('OddsRatio_working_3-way'!Y2+2*PI())/3)</f>
        <v>0.43998201567826395</v>
      </c>
      <c r="AE2" s="11">
        <f>'OddsRatio_working_3-way'!X2^(1/3)*SIN(('OddsRatio_working_3-way'!Y2+4*PI())/3)</f>
        <v>-0.48399973985028955</v>
      </c>
      <c r="AF2" s="11">
        <f>-'OddsRatio_working_3-way'!U2/(3*'OddsRatio_working_3-way'!X2^(1/3))*COS(('OddsRatio_working_3-way'!Y2)/3)</f>
        <v>0.53346111528071316</v>
      </c>
      <c r="AG2" s="11">
        <f>-'OddsRatio_working_3-way'!U2/(3*'OddsRatio_working_3-way'!X2^(1/3))*COS(('OddsRatio_working_3-way'!Y2+2*PI())/3)</f>
        <v>-0.30485102499010702</v>
      </c>
      <c r="AH2" s="11">
        <f>-'OddsRatio_working_3-way'!U2/(3*'OddsRatio_working_3-way'!X2^(1/3))*COS(('OddsRatio_working_3-way'!Y2+4*PI())/3)</f>
        <v>-0.22861009029060608</v>
      </c>
      <c r="AI2" s="11">
        <f>'OddsRatio_working_3-way'!U2/(3*'OddsRatio_working_3-way'!X2^(1/3))*SIN(('OddsRatio_working_3-way'!Y2)/3)</f>
        <v>-4.4017724172025541E-2</v>
      </c>
      <c r="AJ2" s="11">
        <f>'OddsRatio_working_3-way'!U2/(3*'OddsRatio_working_3-way'!X2^(1/3))*SIN(('OddsRatio_working_3-way'!Y2+2*PI())/3)</f>
        <v>-0.43998201567826384</v>
      </c>
      <c r="AK2" s="11">
        <f>'OddsRatio_working_3-way'!U2/(3*'OddsRatio_working_3-way'!X2^(1/3))*SIN(('OddsRatio_working_3-way'!Y2+4*PI())/3)</f>
        <v>0.48399973985028943</v>
      </c>
      <c r="AL2" s="11">
        <f>'OddsRatio_working_3-way'!Z2+'OddsRatio_working_3-way'!AF2</f>
        <v>1.0669222305614263</v>
      </c>
      <c r="AM2" s="11">
        <f>'OddsRatio_working_3-way'!AA2+'OddsRatio_working_3-way'!AG2</f>
        <v>-0.60970204998021416</v>
      </c>
      <c r="AN2" s="11">
        <f>'OddsRatio_working_3-way'!AB2+'OddsRatio_working_3-way'!AH2</f>
        <v>-0.45722018058121217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1.0669222305614263</v>
      </c>
      <c r="AS2" s="11">
        <f>IF(('OddsRatio_working_3-way'!X2=0),IF(Q2&gt;0,-Q2^(1/3),(-Q2)^(1/3)),'OddsRatio_working_3-way'!AM2-'OddsRatio_working_3-way'!R2/3)</f>
        <v>-0.60970204998021416</v>
      </c>
      <c r="AT2" s="11">
        <f>IF(('OddsRatio_working_3-way'!X2=0),IF(Q2&gt;0,-Q2^(1/3),(-Q2)^(1/3)),'OddsRatio_working_3-way'!AN2-'OddsRatio_working_3-way'!R2/3)</f>
        <v>-0.45722018058121217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3.15</v>
      </c>
      <c r="B3" s="4">
        <f>IF('True_Odds_Calculator_3-way'!B4="","",'True_Odds_Calculator_3-way'!B4)</f>
        <v>3.23</v>
      </c>
      <c r="C3" s="4">
        <f>IF('True_Odds_Calculator_3-way'!C4="","",'True_Odds_Calculator_3-way'!C4)</f>
        <v>2.4300000000000002</v>
      </c>
      <c r="D3" s="9">
        <f t="shared" ref="D3" si="0">(K3/(AR3+K3-(AR3*K3)))</f>
        <v>0.30505392573026507</v>
      </c>
      <c r="E3" s="9">
        <f t="shared" ref="E3" si="1">(L3/(AR3+L3-(AR3*L3)))</f>
        <v>0.29736453716360883</v>
      </c>
      <c r="F3" s="9">
        <f t="shared" ref="F3" si="2">(M3/(AR3+M3-(AR3*M3)))</f>
        <v>0.39758153710612604</v>
      </c>
      <c r="G3" s="9">
        <f t="shared" ref="G3" si="3">AR3</f>
        <v>1.0595855517830266</v>
      </c>
      <c r="H3" s="9">
        <f t="shared" ref="H3" si="4">IF(A3="","",1/D3)</f>
        <v>3.2781089363335072</v>
      </c>
      <c r="I3" s="9">
        <f t="shared" ref="I3" si="5">IF(B3="","",1/E3)</f>
        <v>3.3628757804761493</v>
      </c>
      <c r="J3" s="9">
        <f t="shared" ref="J3" si="6">IF(C3="","",1/F3)</f>
        <v>2.515207339049728</v>
      </c>
      <c r="K3" s="11">
        <f t="shared" ref="K3" si="7">1/A3</f>
        <v>0.31746031746031744</v>
      </c>
      <c r="L3" s="11">
        <f t="shared" ref="L3" si="8">1/B3</f>
        <v>0.30959752321981426</v>
      </c>
      <c r="M3" s="11">
        <f t="shared" ref="M3" si="9">1/C3</f>
        <v>0.41152263374485593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-0.27730647525778063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0.23499400482162397</v>
      </c>
      <c r="Q3" s="11">
        <f>2*'OddsRatio_working_3-way'!K3*'OddsRatio_working_3-way'!L3*'OddsRatio_working_3-way'!M3</f>
        <v>8.089294486114422E-2</v>
      </c>
      <c r="R3" s="11">
        <f t="shared" ref="R3" si="10">O3/N3</f>
        <v>0</v>
      </c>
      <c r="S3" s="11">
        <f t="shared" ref="S3" si="11">P3/N3</f>
        <v>-0.84741621919638366</v>
      </c>
      <c r="T3" s="11">
        <f t="shared" ref="T3" si="12">Q3/N3</f>
        <v>-0.29170954189204257</v>
      </c>
      <c r="U3" s="11">
        <f>'OddsRatio_working_3-way'!S3-'OddsRatio_working_3-way'!R3^2/3</f>
        <v>-0.84741621919638366</v>
      </c>
      <c r="V3" s="11">
        <f>'OddsRatio_working_3-way'!S3*'OddsRatio_working_3-way'!R3/3-2*'OddsRatio_working_3-way'!R3^3/27-'OddsRatio_working_3-way'!T3</f>
        <v>0.29170954189204257</v>
      </c>
      <c r="W3" s="11">
        <f>'OddsRatio_working_3-way'!V3^2+4*'OddsRatio_working_3-way'!U3^3/27</f>
        <v>-5.05986338592046E-3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0.15012854510117804</v>
      </c>
      <c r="Y3" s="11">
        <f>IF('OddsRatio_working_3-way'!W3&gt;=0,IF('OddsRatio_working_3-way'!V3+SQRT('OddsRatio_working_3-way'!W3)&gt;0,0,PI()),ACOS('OddsRatio_working_3-way'!V3/(2*'OddsRatio_working_3-way'!X3)))</f>
        <v>0.23917998506389049</v>
      </c>
      <c r="Z3" s="11">
        <f>'OddsRatio_working_3-way'!X3^(1/3)*COS('OddsRatio_working_3-way'!Y3/3)</f>
        <v>0.52979277589151319</v>
      </c>
      <c r="AA3" s="11">
        <f>'OddsRatio_working_3-way'!X3^(1/3)*COS(('OddsRatio_working_3-way'!Y3+2*PI())/3)</f>
        <v>-0.30155379864222503</v>
      </c>
      <c r="AB3" s="11">
        <f>'OddsRatio_working_3-way'!X3^(1/3)*COS(('OddsRatio_working_3-way'!Y3+4*PI())/3)</f>
        <v>-0.22823897724928804</v>
      </c>
      <c r="AC3" s="11">
        <f>'OddsRatio_working_3-way'!X3^(1/3)*SIN('OddsRatio_working_3-way'!Y3/3)</f>
        <v>4.2328331866801558E-2</v>
      </c>
      <c r="AD3" s="11">
        <f>'OddsRatio_working_3-way'!X3^(1/3)*SIN(('OddsRatio_working_3-way'!Y3+2*PI())/3)</f>
        <v>0.43764983673012559</v>
      </c>
      <c r="AE3" s="11">
        <f>'OddsRatio_working_3-way'!X3^(1/3)*SIN(('OddsRatio_working_3-way'!Y3+4*PI())/3)</f>
        <v>-0.4799781685969271</v>
      </c>
      <c r="AF3" s="11">
        <f>-'OddsRatio_working_3-way'!U3/(3*'OddsRatio_working_3-way'!X3^(1/3))*COS(('OddsRatio_working_3-way'!Y3)/3)</f>
        <v>0.5297927758915133</v>
      </c>
      <c r="AG3" s="11">
        <f>-'OddsRatio_working_3-way'!U3/(3*'OddsRatio_working_3-way'!X3^(1/3))*COS(('OddsRatio_working_3-way'!Y3+2*PI())/3)</f>
        <v>-0.30155379864222509</v>
      </c>
      <c r="AH3" s="11">
        <f>-'OddsRatio_working_3-way'!U3/(3*'OddsRatio_working_3-way'!X3^(1/3))*COS(('OddsRatio_working_3-way'!Y3+4*PI())/3)</f>
        <v>-0.2282389772492881</v>
      </c>
      <c r="AI3" s="11">
        <f>'OddsRatio_working_3-way'!U3/(3*'OddsRatio_working_3-way'!X3^(1/3))*SIN(('OddsRatio_working_3-way'!Y3)/3)</f>
        <v>-4.2328331866801565E-2</v>
      </c>
      <c r="AJ3" s="11">
        <f>'OddsRatio_working_3-way'!U3/(3*'OddsRatio_working_3-way'!X3^(1/3))*SIN(('OddsRatio_working_3-way'!Y3+2*PI())/3)</f>
        <v>-0.4376498367301257</v>
      </c>
      <c r="AK3" s="11">
        <f>'OddsRatio_working_3-way'!U3/(3*'OddsRatio_working_3-way'!X3^(1/3))*SIN(('OddsRatio_working_3-way'!Y3+4*PI())/3)</f>
        <v>0.47997816859692721</v>
      </c>
      <c r="AL3" s="11">
        <f>'OddsRatio_working_3-way'!Z3+'OddsRatio_working_3-way'!AF3</f>
        <v>1.0595855517830266</v>
      </c>
      <c r="AM3" s="11">
        <f>'OddsRatio_working_3-way'!AA3+'OddsRatio_working_3-way'!AG3</f>
        <v>-0.60310759728445018</v>
      </c>
      <c r="AN3" s="11">
        <f>'OddsRatio_working_3-way'!AB3+'OddsRatio_working_3-way'!AH3</f>
        <v>-0.45647795449857614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1.0595855517830266</v>
      </c>
      <c r="AS3" s="11">
        <f>IF(('OddsRatio_working_3-way'!X3=0),IF(Q3&gt;0,-Q3^(1/3),(-Q3)^(1/3)),'OddsRatio_working_3-way'!AM3-'OddsRatio_working_3-way'!R3/3)</f>
        <v>-0.60310759728445018</v>
      </c>
      <c r="AT3" s="11">
        <f>IF(('OddsRatio_working_3-way'!X3=0),IF(Q3&gt;0,-Q3^(1/3),(-Q3)^(1/3)),'OddsRatio_working_3-way'!AN3-'OddsRatio_working_3-way'!R3/3)</f>
        <v>-0.45647795449857614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2.4700000000000002</v>
      </c>
      <c r="B4" s="4">
        <f>IF('True_Odds_Calculator_3-way'!B5="","",'True_Odds_Calculator_3-way'!B5)</f>
        <v>3.49</v>
      </c>
      <c r="C4" s="4">
        <f>IF('True_Odds_Calculator_3-way'!C5="","",'True_Odds_Calculator_3-way'!C5)</f>
        <v>2.89</v>
      </c>
      <c r="D4" s="9">
        <f t="shared" ref="D4:D67" si="13">(K4/(AR4+K4-(AR4*K4)))</f>
        <v>0.39139572717966281</v>
      </c>
      <c r="E4" s="9">
        <f t="shared" ref="E4:E67" si="14">(L4/(AR4+L4-(AR4*L4)))</f>
        <v>0.27518568242675162</v>
      </c>
      <c r="F4" s="9">
        <f t="shared" ref="F4:F67" si="15">(M4/(AR4+M4-(AR4*M4)))</f>
        <v>0.33341859039358562</v>
      </c>
      <c r="G4" s="9">
        <f t="shared" ref="G4:G67" si="16">AR4</f>
        <v>1.057795176012823</v>
      </c>
      <c r="H4" s="9">
        <f t="shared" ref="H4:H67" si="17">IF(A4="","",1/D4)</f>
        <v>2.55495890873885</v>
      </c>
      <c r="I4" s="9">
        <f t="shared" ref="I4:I67" si="18">IF(B4="","",1/E4)</f>
        <v>3.6339099882719297</v>
      </c>
      <c r="J4" s="9">
        <f t="shared" ref="J4:J67" si="19">IF(C4="","",1/F4)</f>
        <v>2.999232882664236</v>
      </c>
      <c r="K4" s="11">
        <f t="shared" ref="K4:K67" si="20">1/A4</f>
        <v>0.40485829959514169</v>
      </c>
      <c r="L4" s="11">
        <f t="shared" ref="L4:L67" si="21">1/B4</f>
        <v>0.28653295128939826</v>
      </c>
      <c r="M4" s="11">
        <f t="shared" ref="M4:M67" si="22">1/C4</f>
        <v>0.34602076124567471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-0.27768873561389495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0.234820302458986</v>
      </c>
      <c r="Q4" s="11">
        <f>2*'OddsRatio_working_3-way'!K4*'OddsRatio_working_3-way'!L4*'OddsRatio_working_3-way'!M4</f>
        <v>8.0280445285123417E-2</v>
      </c>
      <c r="R4" s="11">
        <f t="shared" ref="R4:R67" si="23">O4/N4</f>
        <v>0</v>
      </c>
      <c r="S4" s="11">
        <f t="shared" ref="S4:S67" si="24">P4/N4</f>
        <v>-0.84562415518894418</v>
      </c>
      <c r="T4" s="11">
        <f t="shared" ref="T4:T67" si="25">Q4/N4</f>
        <v>-0.28910227527827154</v>
      </c>
      <c r="U4" s="11">
        <f>'OddsRatio_working_3-way'!S4-'OddsRatio_working_3-way'!R4^2/3</f>
        <v>-0.84562415518894418</v>
      </c>
      <c r="V4" s="11">
        <f>'OddsRatio_working_3-way'!S4*'OddsRatio_working_3-way'!R4/3-2*'OddsRatio_working_3-way'!R4^3/27-'OddsRatio_working_3-way'!T4</f>
        <v>0.28910227527827154</v>
      </c>
      <c r="W4" s="11">
        <f>'OddsRatio_working_3-way'!V4^2+4*'OddsRatio_working_3-way'!U4^3/27</f>
        <v>-6.0034448035485438E-3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0.14965257296035878</v>
      </c>
      <c r="Y4" s="11">
        <f>IF('OddsRatio_working_3-way'!W4&gt;=0,IF('OddsRatio_working_3-way'!V4+SQRT('OddsRatio_working_3-way'!W4)&gt;0,0,PI()),ACOS('OddsRatio_working_3-way'!V4/(2*'OddsRatio_working_3-way'!X4)))</f>
        <v>0.26185482722514175</v>
      </c>
      <c r="Z4" s="11">
        <f>'OddsRatio_working_3-way'!X4^(1/3)*COS('OddsRatio_working_3-way'!Y4/3)</f>
        <v>0.5288975880064114</v>
      </c>
      <c r="AA4" s="11">
        <f>'OddsRatio_working_3-way'!X4^(1/3)*COS(('OddsRatio_working_3-way'!Y4+2*PI())/3)</f>
        <v>-0.30453052111153045</v>
      </c>
      <c r="AB4" s="11">
        <f>'OddsRatio_working_3-way'!X4^(1/3)*COS(('OddsRatio_working_3-way'!Y4+4*PI())/3)</f>
        <v>-0.22436706689488087</v>
      </c>
      <c r="AC4" s="11">
        <f>'OddsRatio_working_3-way'!X4^(1/3)*SIN('OddsRatio_working_3-way'!Y4/3)</f>
        <v>4.628239187115292E-2</v>
      </c>
      <c r="AD4" s="11">
        <f>'OddsRatio_working_3-way'!X4^(1/3)*SIN(('OddsRatio_working_3-way'!Y4+2*PI())/3)</f>
        <v>0.43489755127829172</v>
      </c>
      <c r="AE4" s="11">
        <f>'OddsRatio_working_3-way'!X4^(1/3)*SIN(('OddsRatio_working_3-way'!Y4+4*PI())/3)</f>
        <v>-0.48117994314944457</v>
      </c>
      <c r="AF4" s="11">
        <f>-'OddsRatio_working_3-way'!U4/(3*'OddsRatio_working_3-way'!X4^(1/3))*COS(('OddsRatio_working_3-way'!Y4)/3)</f>
        <v>0.52889758800641162</v>
      </c>
      <c r="AG4" s="11">
        <f>-'OddsRatio_working_3-way'!U4/(3*'OddsRatio_working_3-way'!X4^(1/3))*COS(('OddsRatio_working_3-way'!Y4+2*PI())/3)</f>
        <v>-0.30453052111153056</v>
      </c>
      <c r="AH4" s="11">
        <f>-'OddsRatio_working_3-way'!U4/(3*'OddsRatio_working_3-way'!X4^(1/3))*COS(('OddsRatio_working_3-way'!Y4+4*PI())/3)</f>
        <v>-0.22436706689488095</v>
      </c>
      <c r="AI4" s="11">
        <f>'OddsRatio_working_3-way'!U4/(3*'OddsRatio_working_3-way'!X4^(1/3))*SIN(('OddsRatio_working_3-way'!Y4)/3)</f>
        <v>-4.6282391871152941E-2</v>
      </c>
      <c r="AJ4" s="11">
        <f>'OddsRatio_working_3-way'!U4/(3*'OddsRatio_working_3-way'!X4^(1/3))*SIN(('OddsRatio_working_3-way'!Y4+2*PI())/3)</f>
        <v>-0.43489755127829188</v>
      </c>
      <c r="AK4" s="11">
        <f>'OddsRatio_working_3-way'!U4/(3*'OddsRatio_working_3-way'!X4^(1/3))*SIN(('OddsRatio_working_3-way'!Y4+4*PI())/3)</f>
        <v>0.48117994314944473</v>
      </c>
      <c r="AL4" s="11">
        <f>'OddsRatio_working_3-way'!Z4+'OddsRatio_working_3-way'!AF4</f>
        <v>1.057795176012823</v>
      </c>
      <c r="AM4" s="11">
        <f>'OddsRatio_working_3-way'!AA4+'OddsRatio_working_3-way'!AG4</f>
        <v>-0.60906104222306101</v>
      </c>
      <c r="AN4" s="11">
        <f>'OddsRatio_working_3-way'!AB4+'OddsRatio_working_3-way'!AH4</f>
        <v>-0.44873413378976179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1.057795176012823</v>
      </c>
      <c r="AS4" s="11">
        <f>IF(('OddsRatio_working_3-way'!X4=0),IF(Q4&gt;0,-Q4^(1/3),(-Q4)^(1/3)),'OddsRatio_working_3-way'!AM4-'OddsRatio_working_3-way'!R4/3)</f>
        <v>-0.60906104222306101</v>
      </c>
      <c r="AT4" s="11">
        <f>IF(('OddsRatio_working_3-way'!X4=0),IF(Q4&gt;0,-Q4^(1/3),(-Q4)^(1/3)),'OddsRatio_working_3-way'!AN4-'OddsRatio_working_3-way'!R4/3)</f>
        <v>-0.44873413378976179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3.44</v>
      </c>
      <c r="B5" s="4">
        <f>IF('True_Odds_Calculator_3-way'!B6="","",'True_Odds_Calculator_3-way'!B6)</f>
        <v>3.47</v>
      </c>
      <c r="C5" s="4">
        <f>IF('True_Odds_Calculator_3-way'!C6="","",'True_Odds_Calculator_3-way'!C6)</f>
        <v>2.23</v>
      </c>
      <c r="D5" s="9">
        <f t="shared" si="13"/>
        <v>0.28216835754451708</v>
      </c>
      <c r="E5" s="9">
        <f t="shared" si="14"/>
        <v>0.27969978350775715</v>
      </c>
      <c r="F5" s="9">
        <f t="shared" si="15"/>
        <v>0.43813185894772583</v>
      </c>
      <c r="G5" s="9">
        <f t="shared" si="16"/>
        <v>1.0426161836445407</v>
      </c>
      <c r="H5" s="9">
        <f t="shared" si="17"/>
        <v>3.5439834880926795</v>
      </c>
      <c r="I5" s="9">
        <f t="shared" si="18"/>
        <v>3.5752619736020144</v>
      </c>
      <c r="J5" s="9">
        <f t="shared" si="19"/>
        <v>2.2824179058827849</v>
      </c>
      <c r="K5" s="11">
        <f t="shared" si="20"/>
        <v>0.29069767441860467</v>
      </c>
      <c r="L5" s="11">
        <f t="shared" si="21"/>
        <v>0.28818443804034583</v>
      </c>
      <c r="M5" s="11">
        <f t="shared" si="22"/>
        <v>0.44843049327354262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-0.27848327048614485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0.23066175429759667</v>
      </c>
      <c r="Q5" s="11">
        <f>2*'OddsRatio_working_3-way'!K5*'OddsRatio_working_3-way'!L5*'OddsRatio_working_3-way'!M5</f>
        <v>7.5134121921041255E-2</v>
      </c>
      <c r="R5" s="11">
        <f t="shared" si="23"/>
        <v>0</v>
      </c>
      <c r="S5" s="11">
        <f t="shared" si="24"/>
        <v>-0.82827867503470942</v>
      </c>
      <c r="T5" s="11">
        <f t="shared" si="25"/>
        <v>-0.26979761401782065</v>
      </c>
      <c r="U5" s="11">
        <f>'OddsRatio_working_3-way'!S5-'OddsRatio_working_3-way'!R5^2/3</f>
        <v>-0.82827867503470942</v>
      </c>
      <c r="V5" s="11">
        <f>'OddsRatio_working_3-way'!S5*'OddsRatio_working_3-way'!R5/3-2*'OddsRatio_working_3-way'!R5^3/27-'OddsRatio_working_3-way'!T5</f>
        <v>0.26979761401782065</v>
      </c>
      <c r="W5" s="11">
        <f>'OddsRatio_working_3-way'!V5^2+4*'OddsRatio_working_3-way'!U5^3/27</f>
        <v>-1.1392493450070554E-2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0.14507174602569886</v>
      </c>
      <c r="Y5" s="11">
        <f>IF('OddsRatio_working_3-way'!W5&gt;=0,IF('OddsRatio_working_3-way'!V5+SQRT('OddsRatio_working_3-way'!W5)&gt;0,0,PI()),ACOS('OddsRatio_working_3-way'!V5/(2*'OddsRatio_working_3-way'!X5)))</f>
        <v>0.37671934776376825</v>
      </c>
      <c r="Z5" s="11">
        <f>'OddsRatio_working_3-way'!X5^(1/3)*COS('OddsRatio_working_3-way'!Y5/3)</f>
        <v>0.52130809182227034</v>
      </c>
      <c r="AA5" s="11">
        <f>'OddsRatio_working_3-way'!X5^(1/3)*COS(('OddsRatio_working_3-way'!Y5+2*PI())/3)</f>
        <v>-0.31764592085085724</v>
      </c>
      <c r="AB5" s="11">
        <f>'OddsRatio_working_3-way'!X5^(1/3)*COS(('OddsRatio_working_3-way'!Y5+4*PI())/3)</f>
        <v>-0.20366217097141343</v>
      </c>
      <c r="AC5" s="11">
        <f>'OddsRatio_working_3-way'!X5^(1/3)*SIN('OddsRatio_working_3-way'!Y5/3)</f>
        <v>6.5808548676140027E-2</v>
      </c>
      <c r="AD5" s="11">
        <f>'OddsRatio_working_3-way'!X5^(1/3)*SIN(('OddsRatio_working_3-way'!Y5+2*PI())/3)</f>
        <v>0.41856177637840686</v>
      </c>
      <c r="AE5" s="11">
        <f>'OddsRatio_working_3-way'!X5^(1/3)*SIN(('OddsRatio_working_3-way'!Y5+4*PI())/3)</f>
        <v>-0.48437032505454675</v>
      </c>
      <c r="AF5" s="11">
        <f>-'OddsRatio_working_3-way'!U5/(3*'OddsRatio_working_3-way'!X5^(1/3))*COS(('OddsRatio_working_3-way'!Y5)/3)</f>
        <v>0.52130809182227023</v>
      </c>
      <c r="AG5" s="11">
        <f>-'OddsRatio_working_3-way'!U5/(3*'OddsRatio_working_3-way'!X5^(1/3))*COS(('OddsRatio_working_3-way'!Y5+2*PI())/3)</f>
        <v>-0.31764592085085719</v>
      </c>
      <c r="AH5" s="11">
        <f>-'OddsRatio_working_3-way'!U5/(3*'OddsRatio_working_3-way'!X5^(1/3))*COS(('OddsRatio_working_3-way'!Y5+4*PI())/3)</f>
        <v>-0.2036621709714134</v>
      </c>
      <c r="AI5" s="11">
        <f>'OddsRatio_working_3-way'!U5/(3*'OddsRatio_working_3-way'!X5^(1/3))*SIN(('OddsRatio_working_3-way'!Y5)/3)</f>
        <v>-6.5808548676140013E-2</v>
      </c>
      <c r="AJ5" s="11">
        <f>'OddsRatio_working_3-way'!U5/(3*'OddsRatio_working_3-way'!X5^(1/3))*SIN(('OddsRatio_working_3-way'!Y5+2*PI())/3)</f>
        <v>-0.41856177637840675</v>
      </c>
      <c r="AK5" s="11">
        <f>'OddsRatio_working_3-way'!U5/(3*'OddsRatio_working_3-way'!X5^(1/3))*SIN(('OddsRatio_working_3-way'!Y5+4*PI())/3)</f>
        <v>0.48437032505454664</v>
      </c>
      <c r="AL5" s="11">
        <f>'OddsRatio_working_3-way'!Z5+'OddsRatio_working_3-way'!AF5</f>
        <v>1.0426161836445407</v>
      </c>
      <c r="AM5" s="11">
        <f>'OddsRatio_working_3-way'!AA5+'OddsRatio_working_3-way'!AG5</f>
        <v>-0.63529184170171438</v>
      </c>
      <c r="AN5" s="11">
        <f>'OddsRatio_working_3-way'!AB5+'OddsRatio_working_3-way'!AH5</f>
        <v>-0.40732434194282685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1.0426161836445407</v>
      </c>
      <c r="AS5" s="11">
        <f>IF(('OddsRatio_working_3-way'!X5=0),IF(Q5&gt;0,-Q5^(1/3),(-Q5)^(1/3)),'OddsRatio_working_3-way'!AM5-'OddsRatio_working_3-way'!R5/3)</f>
        <v>-0.63529184170171438</v>
      </c>
      <c r="AT5" s="11">
        <f>IF(('OddsRatio_working_3-way'!X5=0),IF(Q5&gt;0,-Q5^(1/3),(-Q5)^(1/3)),'OddsRatio_working_3-way'!AN5-'OddsRatio_working_3-way'!R5/3)</f>
        <v>-0.40732434194282685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1.93</v>
      </c>
      <c r="B6" s="4">
        <f>IF('True_Odds_Calculator_3-way'!B7="","",'True_Odds_Calculator_3-way'!B7)</f>
        <v>3.1</v>
      </c>
      <c r="C6" s="4">
        <f>IF('True_Odds_Calculator_3-way'!C7="","",'True_Odds_Calculator_3-way'!C7)</f>
        <v>4.47</v>
      </c>
      <c r="D6" s="9">
        <f t="shared" si="13"/>
        <v>0.49270361901324056</v>
      </c>
      <c r="E6" s="9">
        <f t="shared" si="14"/>
        <v>0.30075701222437518</v>
      </c>
      <c r="F6" s="9">
        <f t="shared" si="15"/>
        <v>0.20653936876238435</v>
      </c>
      <c r="G6" s="9">
        <f t="shared" si="16"/>
        <v>1.1071158369977319</v>
      </c>
      <c r="H6" s="9">
        <f t="shared" si="17"/>
        <v>2.0296177284078905</v>
      </c>
      <c r="I6" s="9">
        <f t="shared" si="18"/>
        <v>3.3249432576952365</v>
      </c>
      <c r="J6" s="9">
        <f t="shared" si="19"/>
        <v>4.8416919543821297</v>
      </c>
      <c r="K6" s="11">
        <f t="shared" si="20"/>
        <v>0.5181347150259068</v>
      </c>
      <c r="L6" s="11">
        <f t="shared" si="21"/>
        <v>0.32258064516129031</v>
      </c>
      <c r="M6" s="11">
        <f t="shared" si="22"/>
        <v>0.2237136465324385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-0.25339917237542164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0.24304507813151432</v>
      </c>
      <c r="Q6" s="11">
        <f>2*'OddsRatio_working_3-way'!K6*'OddsRatio_working_3-way'!L6*'OddsRatio_working_3-way'!M6</f>
        <v>7.4783100963542876E-2</v>
      </c>
      <c r="R6" s="11">
        <f t="shared" si="23"/>
        <v>0</v>
      </c>
      <c r="S6" s="11">
        <f t="shared" si="24"/>
        <v>-0.95913919470673215</v>
      </c>
      <c r="T6" s="11">
        <f t="shared" si="25"/>
        <v>-0.29511975221745607</v>
      </c>
      <c r="U6" s="11">
        <f>'OddsRatio_working_3-way'!S6-'OddsRatio_working_3-way'!R6^2/3</f>
        <v>-0.95913919470673215</v>
      </c>
      <c r="V6" s="11">
        <f>'OddsRatio_working_3-way'!S6*'OddsRatio_working_3-way'!R6/3-2*'OddsRatio_working_3-way'!R6^3/27-'OddsRatio_working_3-way'!T6</f>
        <v>0.29511975221745607</v>
      </c>
      <c r="W6" s="11">
        <f>'OddsRatio_working_3-way'!V6^2+4*'OddsRatio_working_3-way'!U6^3/27</f>
        <v>-4.3624062062410596E-2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0.18077591806661034</v>
      </c>
      <c r="Y6" s="11">
        <f>IF('OddsRatio_working_3-way'!W6&gt;=0,IF('OddsRatio_working_3-way'!V6+SQRT('OddsRatio_working_3-way'!W6)&gt;0,0,PI()),ACOS('OddsRatio_working_3-way'!V6/(2*'OddsRatio_working_3-way'!X6)))</f>
        <v>0.61589199132657868</v>
      </c>
      <c r="Z6" s="11">
        <f>'OddsRatio_working_3-way'!X6^(1/3)*COS('OddsRatio_working_3-way'!Y6/3)</f>
        <v>0.55355791849886593</v>
      </c>
      <c r="AA6" s="11">
        <f>'OddsRatio_working_3-way'!X6^(1/3)*COS(('OddsRatio_working_3-way'!Y6+2*PI())/3)</f>
        <v>-0.37660391518273256</v>
      </c>
      <c r="AB6" s="11">
        <f>'OddsRatio_working_3-way'!X6^(1/3)*COS(('OddsRatio_working_3-way'!Y6+4*PI())/3)</f>
        <v>-0.1769540033161332</v>
      </c>
      <c r="AC6" s="11">
        <f>'OddsRatio_working_3-way'!X6^(1/3)*SIN('OddsRatio_working_3-way'!Y6/3)</f>
        <v>0.11526793035986622</v>
      </c>
      <c r="AD6" s="11">
        <f>'OddsRatio_working_3-way'!X6^(1/3)*SIN(('OddsRatio_working_3-way'!Y6+2*PI())/3)</f>
        <v>0.42176125470612064</v>
      </c>
      <c r="AE6" s="11">
        <f>'OddsRatio_working_3-way'!X6^(1/3)*SIN(('OddsRatio_working_3-way'!Y6+4*PI())/3)</f>
        <v>-0.53702918506598685</v>
      </c>
      <c r="AF6" s="11">
        <f>-'OddsRatio_working_3-way'!U6/(3*'OddsRatio_working_3-way'!X6^(1/3))*COS(('OddsRatio_working_3-way'!Y6)/3)</f>
        <v>0.55355791849886593</v>
      </c>
      <c r="AG6" s="11">
        <f>-'OddsRatio_working_3-way'!U6/(3*'OddsRatio_working_3-way'!X6^(1/3))*COS(('OddsRatio_working_3-way'!Y6+2*PI())/3)</f>
        <v>-0.37660391518273256</v>
      </c>
      <c r="AH6" s="11">
        <f>-'OddsRatio_working_3-way'!U6/(3*'OddsRatio_working_3-way'!X6^(1/3))*COS(('OddsRatio_working_3-way'!Y6+4*PI())/3)</f>
        <v>-0.1769540033161332</v>
      </c>
      <c r="AI6" s="11">
        <f>'OddsRatio_working_3-way'!U6/(3*'OddsRatio_working_3-way'!X6^(1/3))*SIN(('OddsRatio_working_3-way'!Y6)/3)</f>
        <v>-0.11526793035986622</v>
      </c>
      <c r="AJ6" s="11">
        <f>'OddsRatio_working_3-way'!U6/(3*'OddsRatio_working_3-way'!X6^(1/3))*SIN(('OddsRatio_working_3-way'!Y6+2*PI())/3)</f>
        <v>-0.42176125470612064</v>
      </c>
      <c r="AK6" s="11">
        <f>'OddsRatio_working_3-way'!U6/(3*'OddsRatio_working_3-way'!X6^(1/3))*SIN(('OddsRatio_working_3-way'!Y6+4*PI())/3)</f>
        <v>0.53702918506598685</v>
      </c>
      <c r="AL6" s="11">
        <f>'OddsRatio_working_3-way'!Z6+'OddsRatio_working_3-way'!AF6</f>
        <v>1.1071158369977319</v>
      </c>
      <c r="AM6" s="11">
        <f>'OddsRatio_working_3-way'!AA6+'OddsRatio_working_3-way'!AG6</f>
        <v>-0.75320783036546513</v>
      </c>
      <c r="AN6" s="11">
        <f>'OddsRatio_working_3-way'!AB6+'OddsRatio_working_3-way'!AH6</f>
        <v>-0.3539080066322664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1.1071158369977319</v>
      </c>
      <c r="AS6" s="11">
        <f>IF(('OddsRatio_working_3-way'!X6=0),IF(Q6&gt;0,-Q6^(1/3),(-Q6)^(1/3)),'OddsRatio_working_3-way'!AM6-'OddsRatio_working_3-way'!R6/3)</f>
        <v>-0.75320783036546513</v>
      </c>
      <c r="AT6" s="11">
        <f>IF(('OddsRatio_working_3-way'!X6=0),IF(Q6&gt;0,-Q6^(1/3),(-Q6)^(1/3)),'OddsRatio_working_3-way'!AN6-'OddsRatio_working_3-way'!R6/3)</f>
        <v>-0.3539080066322664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2.29</v>
      </c>
      <c r="B7" s="4">
        <f>IF('True_Odds_Calculator_3-way'!B8="","",'True_Odds_Calculator_3-way'!B8)</f>
        <v>3.06</v>
      </c>
      <c r="C7" s="4">
        <f>IF('True_Odds_Calculator_3-way'!C8="","",'True_Odds_Calculator_3-way'!C8)</f>
        <v>3.57</v>
      </c>
      <c r="D7" s="9">
        <f t="shared" si="13"/>
        <v>0.42053261549949228</v>
      </c>
      <c r="E7" s="9">
        <f t="shared" si="14"/>
        <v>0.31245837701758916</v>
      </c>
      <c r="F7" s="9">
        <f t="shared" si="15"/>
        <v>0.26700900748291845</v>
      </c>
      <c r="G7" s="9">
        <f t="shared" si="16"/>
        <v>1.0681680952024826</v>
      </c>
      <c r="H7" s="9">
        <f t="shared" si="17"/>
        <v>2.3779368428112022</v>
      </c>
      <c r="I7" s="9">
        <f t="shared" si="18"/>
        <v>3.2004262761171138</v>
      </c>
      <c r="J7" s="9">
        <f t="shared" si="19"/>
        <v>3.7451920046703808</v>
      </c>
      <c r="K7" s="11">
        <f t="shared" si="20"/>
        <v>0.4366812227074236</v>
      </c>
      <c r="L7" s="11">
        <f t="shared" si="21"/>
        <v>0.32679738562091504</v>
      </c>
      <c r="M7" s="11">
        <f t="shared" si="22"/>
        <v>0.28011204481792717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-0.27300143449793635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0.23664459076435324</v>
      </c>
      <c r="Q7" s="11">
        <f>2*'OddsRatio_working_3-way'!K7*'OddsRatio_working_3-way'!L7*'OddsRatio_working_3-way'!M7</f>
        <v>7.9947496879849075E-2</v>
      </c>
      <c r="R7" s="11">
        <f t="shared" si="23"/>
        <v>0</v>
      </c>
      <c r="S7" s="11">
        <f t="shared" si="24"/>
        <v>-0.86682544800379813</v>
      </c>
      <c r="T7" s="11">
        <f t="shared" si="25"/>
        <v>-0.29284643513641834</v>
      </c>
      <c r="U7" s="11">
        <f>'OddsRatio_working_3-way'!S7-'OddsRatio_working_3-way'!R7^2/3</f>
        <v>-0.86682544800379813</v>
      </c>
      <c r="V7" s="11">
        <f>'OddsRatio_working_3-way'!S7*'OddsRatio_working_3-way'!R7/3-2*'OddsRatio_working_3-way'!R7^3/27-'OddsRatio_working_3-way'!T7</f>
        <v>0.29284643513641834</v>
      </c>
      <c r="W7" s="11">
        <f>'OddsRatio_working_3-way'!V7^2+4*'OddsRatio_working_3-way'!U7^3/27</f>
        <v>-1.0732938138494422E-2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0.15531578534601923</v>
      </c>
      <c r="Y7" s="11">
        <f>IF('OddsRatio_working_3-way'!W7&gt;=0,IF('OddsRatio_working_3-way'!V7+SQRT('OddsRatio_working_3-way'!W7)&gt;0,0,PI()),ACOS('OddsRatio_working_3-way'!V7/(2*'OddsRatio_working_3-way'!X7)))</f>
        <v>0.34002825785522117</v>
      </c>
      <c r="Z7" s="11">
        <f>'OddsRatio_working_3-way'!X7^(1/3)*COS('OddsRatio_working_3-way'!Y7/3)</f>
        <v>0.53408404760124129</v>
      </c>
      <c r="AA7" s="11">
        <f>'OddsRatio_working_3-way'!X7^(1/3)*COS(('OddsRatio_working_3-way'!Y7+2*PI())/3)</f>
        <v>-0.31969213846674238</v>
      </c>
      <c r="AB7" s="11">
        <f>'OddsRatio_working_3-way'!X7^(1/3)*COS(('OddsRatio_working_3-way'!Y7+4*PI())/3)</f>
        <v>-0.21439190913449863</v>
      </c>
      <c r="AC7" s="11">
        <f>'OddsRatio_working_3-way'!X7^(1/3)*SIN('OddsRatio_working_3-way'!Y7/3)</f>
        <v>6.0795115750700214E-2</v>
      </c>
      <c r="AD7" s="11">
        <f>'OddsRatio_working_3-way'!X7^(1/3)*SIN(('OddsRatio_working_3-way'!Y7+2*PI())/3)</f>
        <v>0.43213279510334235</v>
      </c>
      <c r="AE7" s="11">
        <f>'OddsRatio_working_3-way'!X7^(1/3)*SIN(('OddsRatio_working_3-way'!Y7+4*PI())/3)</f>
        <v>-0.49292791085404253</v>
      </c>
      <c r="AF7" s="11">
        <f>-'OddsRatio_working_3-way'!U7/(3*'OddsRatio_working_3-way'!X7^(1/3))*COS(('OddsRatio_working_3-way'!Y7)/3)</f>
        <v>0.53408404760124129</v>
      </c>
      <c r="AG7" s="11">
        <f>-'OddsRatio_working_3-way'!U7/(3*'OddsRatio_working_3-way'!X7^(1/3))*COS(('OddsRatio_working_3-way'!Y7+2*PI())/3)</f>
        <v>-0.31969213846674238</v>
      </c>
      <c r="AH7" s="11">
        <f>-'OddsRatio_working_3-way'!U7/(3*'OddsRatio_working_3-way'!X7^(1/3))*COS(('OddsRatio_working_3-way'!Y7+4*PI())/3)</f>
        <v>-0.21439190913449863</v>
      </c>
      <c r="AI7" s="11">
        <f>'OddsRatio_working_3-way'!U7/(3*'OddsRatio_working_3-way'!X7^(1/3))*SIN(('OddsRatio_working_3-way'!Y7)/3)</f>
        <v>-6.0795115750700214E-2</v>
      </c>
      <c r="AJ7" s="11">
        <f>'OddsRatio_working_3-way'!U7/(3*'OddsRatio_working_3-way'!X7^(1/3))*SIN(('OddsRatio_working_3-way'!Y7+2*PI())/3)</f>
        <v>-0.43213279510334235</v>
      </c>
      <c r="AK7" s="11">
        <f>'OddsRatio_working_3-way'!U7/(3*'OddsRatio_working_3-way'!X7^(1/3))*SIN(('OddsRatio_working_3-way'!Y7+4*PI())/3)</f>
        <v>0.49292791085404253</v>
      </c>
      <c r="AL7" s="11">
        <f>'OddsRatio_working_3-way'!Z7+'OddsRatio_working_3-way'!AF7</f>
        <v>1.0681680952024826</v>
      </c>
      <c r="AM7" s="11">
        <f>'OddsRatio_working_3-way'!AA7+'OddsRatio_working_3-way'!AG7</f>
        <v>-0.63938427693348476</v>
      </c>
      <c r="AN7" s="11">
        <f>'OddsRatio_working_3-way'!AB7+'OddsRatio_working_3-way'!AH7</f>
        <v>-0.42878381826899725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1.0681680952024826</v>
      </c>
      <c r="AS7" s="11">
        <f>IF(('OddsRatio_working_3-way'!X7=0),IF(Q7&gt;0,-Q7^(1/3),(-Q7)^(1/3)),'OddsRatio_working_3-way'!AM7-'OddsRatio_working_3-way'!R7/3)</f>
        <v>-0.63938427693348476</v>
      </c>
      <c r="AT7" s="11">
        <f>IF(('OddsRatio_working_3-way'!X7=0),IF(Q7&gt;0,-Q7^(1/3),(-Q7)^(1/3)),'OddsRatio_working_3-way'!AN7-'OddsRatio_working_3-way'!R7/3)</f>
        <v>-0.42878381826899725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2.89</v>
      </c>
      <c r="B8" s="4">
        <f>IF('True_Odds_Calculator_3-way'!B9="","",'True_Odds_Calculator_3-way'!B9)</f>
        <v>3.56</v>
      </c>
      <c r="C8" s="4">
        <f>IF('True_Odds_Calculator_3-way'!C9="","",'True_Odds_Calculator_3-way'!C9)</f>
        <v>2.46</v>
      </c>
      <c r="D8" s="9">
        <f t="shared" si="13"/>
        <v>0.33472559951138914</v>
      </c>
      <c r="E8" s="9">
        <f t="shared" si="14"/>
        <v>0.2708490881910865</v>
      </c>
      <c r="F8" s="9">
        <f t="shared" si="15"/>
        <v>0.39442531229752437</v>
      </c>
      <c r="G8" s="9">
        <f t="shared" si="16"/>
        <v>1.0515987955787782</v>
      </c>
      <c r="H8" s="9">
        <f t="shared" si="17"/>
        <v>2.9875217236438907</v>
      </c>
      <c r="I8" s="9">
        <f t="shared" si="18"/>
        <v>3.6920929166816721</v>
      </c>
      <c r="J8" s="9">
        <f t="shared" si="19"/>
        <v>2.5353342415450162</v>
      </c>
      <c r="K8" s="11">
        <f t="shared" si="20"/>
        <v>0.34602076124567471</v>
      </c>
      <c r="L8" s="11">
        <f t="shared" si="21"/>
        <v>0.2808988764044944</v>
      </c>
      <c r="M8" s="11">
        <f t="shared" si="22"/>
        <v>0.4065040650406504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-0.27910760970678794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0.23350948878253608</v>
      </c>
      <c r="Q8" s="11">
        <f>2*'OddsRatio_working_3-way'!K8*'OddsRatio_working_3-way'!L8*'OddsRatio_working_3-way'!M8</f>
        <v>7.9021823615071415E-2</v>
      </c>
      <c r="R8" s="11">
        <f t="shared" si="23"/>
        <v>0</v>
      </c>
      <c r="S8" s="11">
        <f t="shared" si="24"/>
        <v>-0.83662888671450331</v>
      </c>
      <c r="T8" s="11">
        <f t="shared" si="25"/>
        <v>-0.28312314271218381</v>
      </c>
      <c r="U8" s="11">
        <f>'OddsRatio_working_3-way'!S8-'OddsRatio_working_3-way'!R8^2/3</f>
        <v>-0.83662888671450331</v>
      </c>
      <c r="V8" s="11">
        <f>'OddsRatio_working_3-way'!S8*'OddsRatio_working_3-way'!R8/3-2*'OddsRatio_working_3-way'!R8^3/27-'OddsRatio_working_3-way'!T8</f>
        <v>0.28312314271218381</v>
      </c>
      <c r="W8" s="11">
        <f>'OddsRatio_working_3-way'!V8^2+4*'OddsRatio_working_3-way'!U8^3/27</f>
        <v>-6.5963419699052173E-3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0.14727105614234659</v>
      </c>
      <c r="Y8" s="11">
        <f>IF('OddsRatio_working_3-way'!W8&gt;=0,IF('OddsRatio_working_3-way'!V8+SQRT('OddsRatio_working_3-way'!W8)&gt;0,0,PI()),ACOS('OddsRatio_working_3-way'!V8/(2*'OddsRatio_working_3-way'!X8)))</f>
        <v>0.27936237750329118</v>
      </c>
      <c r="Z8" s="11">
        <f>'OddsRatio_working_3-way'!X8^(1/3)*COS('OddsRatio_working_3-way'!Y8/3)</f>
        <v>0.52579939778938911</v>
      </c>
      <c r="AA8" s="11">
        <f>'OddsRatio_working_3-way'!X8^(1/3)*COS(('OddsRatio_working_3-way'!Y8+2*PI())/3)</f>
        <v>-0.30542576903834456</v>
      </c>
      <c r="AB8" s="11">
        <f>'OddsRatio_working_3-way'!X8^(1/3)*COS(('OddsRatio_working_3-way'!Y8+4*PI())/3)</f>
        <v>-0.22037362875104463</v>
      </c>
      <c r="AC8" s="11">
        <f>'OddsRatio_working_3-way'!X8^(1/3)*SIN('OddsRatio_working_3-way'!Y8/3)</f>
        <v>4.9104876090026381E-2</v>
      </c>
      <c r="AD8" s="11">
        <f>'OddsRatio_working_3-way'!X8^(1/3)*SIN(('OddsRatio_working_3-way'!Y8+2*PI())/3)</f>
        <v>0.43080319773515713</v>
      </c>
      <c r="AE8" s="11">
        <f>'OddsRatio_working_3-way'!X8^(1/3)*SIN(('OddsRatio_working_3-way'!Y8+4*PI())/3)</f>
        <v>-0.47990807382518352</v>
      </c>
      <c r="AF8" s="11">
        <f>-'OddsRatio_working_3-way'!U8/(3*'OddsRatio_working_3-way'!X8^(1/3))*COS(('OddsRatio_working_3-way'!Y8)/3)</f>
        <v>0.52579939778938922</v>
      </c>
      <c r="AG8" s="11">
        <f>-'OddsRatio_working_3-way'!U8/(3*'OddsRatio_working_3-way'!X8^(1/3))*COS(('OddsRatio_working_3-way'!Y8+2*PI())/3)</f>
        <v>-0.30542576903834462</v>
      </c>
      <c r="AH8" s="11">
        <f>-'OddsRatio_working_3-way'!U8/(3*'OddsRatio_working_3-way'!X8^(1/3))*COS(('OddsRatio_working_3-way'!Y8+4*PI())/3)</f>
        <v>-0.22037362875104466</v>
      </c>
      <c r="AI8" s="11">
        <f>'OddsRatio_working_3-way'!U8/(3*'OddsRatio_working_3-way'!X8^(1/3))*SIN(('OddsRatio_working_3-way'!Y8)/3)</f>
        <v>-4.9104876090026388E-2</v>
      </c>
      <c r="AJ8" s="11">
        <f>'OddsRatio_working_3-way'!U8/(3*'OddsRatio_working_3-way'!X8^(1/3))*SIN(('OddsRatio_working_3-way'!Y8+2*PI())/3)</f>
        <v>-0.43080319773515718</v>
      </c>
      <c r="AK8" s="11">
        <f>'OddsRatio_working_3-way'!U8/(3*'OddsRatio_working_3-way'!X8^(1/3))*SIN(('OddsRatio_working_3-way'!Y8+4*PI())/3)</f>
        <v>0.47990807382518363</v>
      </c>
      <c r="AL8" s="11">
        <f>'OddsRatio_working_3-way'!Z8+'OddsRatio_working_3-way'!AF8</f>
        <v>1.0515987955787782</v>
      </c>
      <c r="AM8" s="11">
        <f>'OddsRatio_working_3-way'!AA8+'OddsRatio_working_3-way'!AG8</f>
        <v>-0.61085153807668924</v>
      </c>
      <c r="AN8" s="11">
        <f>'OddsRatio_working_3-way'!AB8+'OddsRatio_working_3-way'!AH8</f>
        <v>-0.44074725750208932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1.0515987955787782</v>
      </c>
      <c r="AS8" s="11">
        <f>IF(('OddsRatio_working_3-way'!X8=0),IF(Q8&gt;0,-Q8^(1/3),(-Q8)^(1/3)),'OddsRatio_working_3-way'!AM8-'OddsRatio_working_3-way'!R8/3)</f>
        <v>-0.61085153807668924</v>
      </c>
      <c r="AT8" s="11">
        <f>IF(('OddsRatio_working_3-way'!X8=0),IF(Q8&gt;0,-Q8^(1/3),(-Q8)^(1/3)),'OddsRatio_working_3-way'!AN8-'OddsRatio_working_3-way'!R8/3)</f>
        <v>-0.44074725750208932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3.2</v>
      </c>
      <c r="B9" s="4">
        <f>IF('True_Odds_Calculator_3-way'!B10="","",'True_Odds_Calculator_3-way'!B10)</f>
        <v>3.22</v>
      </c>
      <c r="C9" s="4">
        <f>IF('True_Odds_Calculator_3-way'!C10="","",'True_Odds_Calculator_3-way'!C10)</f>
        <v>2.44</v>
      </c>
      <c r="D9" s="9">
        <f t="shared" si="13"/>
        <v>0.30198262025308281</v>
      </c>
      <c r="E9" s="9">
        <f t="shared" si="14"/>
        <v>0.30007843874823203</v>
      </c>
      <c r="F9" s="9">
        <f t="shared" si="15"/>
        <v>0.39793894099868549</v>
      </c>
      <c r="G9" s="9">
        <f t="shared" si="16"/>
        <v>1.0506585673433326</v>
      </c>
      <c r="H9" s="9">
        <f t="shared" si="17"/>
        <v>3.3114488481553317</v>
      </c>
      <c r="I9" s="9">
        <f t="shared" si="18"/>
        <v>3.3324620195021981</v>
      </c>
      <c r="J9" s="9">
        <f t="shared" si="19"/>
        <v>2.5129483369743983</v>
      </c>
      <c r="K9" s="11">
        <f t="shared" si="20"/>
        <v>0.3125</v>
      </c>
      <c r="L9" s="11">
        <f t="shared" si="21"/>
        <v>0.3105590062111801</v>
      </c>
      <c r="M9" s="11">
        <f t="shared" si="22"/>
        <v>0.4098360655737705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-0.27973220649628361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0.2330783525099277</v>
      </c>
      <c r="Q9" s="11">
        <f>2*'OddsRatio_working_3-way'!K9*'OddsRatio_working_3-way'!L9*'OddsRatio_working_3-way'!M9</f>
        <v>7.9548925771306372E-2</v>
      </c>
      <c r="R9" s="11">
        <f t="shared" si="23"/>
        <v>0</v>
      </c>
      <c r="S9" s="11">
        <f t="shared" si="24"/>
        <v>-0.83321958321958278</v>
      </c>
      <c r="T9" s="11">
        <f t="shared" si="25"/>
        <v>-0.2843752843752842</v>
      </c>
      <c r="U9" s="11">
        <f>'OddsRatio_working_3-way'!S9-'OddsRatio_working_3-way'!R9^2/3</f>
        <v>-0.83321958321958278</v>
      </c>
      <c r="V9" s="11">
        <f>'OddsRatio_working_3-way'!S9*'OddsRatio_working_3-way'!R9/3-2*'OddsRatio_working_3-way'!R9^3/27-'OddsRatio_working_3-way'!T9</f>
        <v>0.2843752843752842</v>
      </c>
      <c r="W9" s="11">
        <f>'OddsRatio_working_3-way'!V9^2+4*'OddsRatio_working_3-way'!U9^3/27</f>
        <v>-4.8294763988919326E-3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0.14637176876229899</v>
      </c>
      <c r="Y9" s="11">
        <f>IF('OddsRatio_working_3-way'!W9&gt;=0,IF('OddsRatio_working_3-way'!V9+SQRT('OddsRatio_working_3-way'!W9)&gt;0,0,PI()),ACOS('OddsRatio_working_3-way'!V9/(2*'OddsRatio_working_3-way'!X9)))</f>
        <v>0.23967832283698809</v>
      </c>
      <c r="Z9" s="11">
        <f>'OddsRatio_working_3-way'!X9^(1/3)*COS('OddsRatio_working_3-way'!Y9/3)</f>
        <v>0.52532928367166642</v>
      </c>
      <c r="AA9" s="11">
        <f>'OddsRatio_working_3-way'!X9^(1/3)*COS(('OddsRatio_working_3-way'!Y9+2*PI())/3)</f>
        <v>-0.29908927076539282</v>
      </c>
      <c r="AB9" s="11">
        <f>'OddsRatio_working_3-way'!X9^(1/3)*COS(('OddsRatio_working_3-way'!Y9+4*PI())/3)</f>
        <v>-0.22624001290627352</v>
      </c>
      <c r="AC9" s="11">
        <f>'OddsRatio_working_3-way'!X9^(1/3)*SIN('OddsRatio_working_3-way'!Y9/3)</f>
        <v>4.2059538635227017E-2</v>
      </c>
      <c r="AD9" s="11">
        <f>'OddsRatio_working_3-way'!X9^(1/3)*SIN(('OddsRatio_working_3-way'!Y9+2*PI())/3)</f>
        <v>0.43391873569393136</v>
      </c>
      <c r="AE9" s="11">
        <f>'OddsRatio_working_3-way'!X9^(1/3)*SIN(('OddsRatio_working_3-way'!Y9+4*PI())/3)</f>
        <v>-0.47597827432915835</v>
      </c>
      <c r="AF9" s="11">
        <f>-'OddsRatio_working_3-way'!U9/(3*'OddsRatio_working_3-way'!X9^(1/3))*COS(('OddsRatio_working_3-way'!Y9)/3)</f>
        <v>0.52532928367166631</v>
      </c>
      <c r="AG9" s="11">
        <f>-'OddsRatio_working_3-way'!U9/(3*'OddsRatio_working_3-way'!X9^(1/3))*COS(('OddsRatio_working_3-way'!Y9+2*PI())/3)</f>
        <v>-0.29908927076539277</v>
      </c>
      <c r="AH9" s="11">
        <f>-'OddsRatio_working_3-way'!U9/(3*'OddsRatio_working_3-way'!X9^(1/3))*COS(('OddsRatio_working_3-way'!Y9+4*PI())/3)</f>
        <v>-0.22624001290627346</v>
      </c>
      <c r="AI9" s="11">
        <f>'OddsRatio_working_3-way'!U9/(3*'OddsRatio_working_3-way'!X9^(1/3))*SIN(('OddsRatio_working_3-way'!Y9)/3)</f>
        <v>-4.205953863522701E-2</v>
      </c>
      <c r="AJ9" s="11">
        <f>'OddsRatio_working_3-way'!U9/(3*'OddsRatio_working_3-way'!X9^(1/3))*SIN(('OddsRatio_working_3-way'!Y9+2*PI())/3)</f>
        <v>-0.4339187356939313</v>
      </c>
      <c r="AK9" s="11">
        <f>'OddsRatio_working_3-way'!U9/(3*'OddsRatio_working_3-way'!X9^(1/3))*SIN(('OddsRatio_working_3-way'!Y9+4*PI())/3)</f>
        <v>0.47597827432915824</v>
      </c>
      <c r="AL9" s="11">
        <f>'OddsRatio_working_3-way'!Z9+'OddsRatio_working_3-way'!AF9</f>
        <v>1.0506585673433326</v>
      </c>
      <c r="AM9" s="11">
        <f>'OddsRatio_working_3-way'!AA9+'OddsRatio_working_3-way'!AG9</f>
        <v>-0.59817854153078565</v>
      </c>
      <c r="AN9" s="11">
        <f>'OddsRatio_working_3-way'!AB9+'OddsRatio_working_3-way'!AH9</f>
        <v>-0.45248002581254698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1.0506585673433326</v>
      </c>
      <c r="AS9" s="11">
        <f>IF(('OddsRatio_working_3-way'!X9=0),IF(Q9&gt;0,-Q9^(1/3),(-Q9)^(1/3)),'OddsRatio_working_3-way'!AM9-'OddsRatio_working_3-way'!R9/3)</f>
        <v>-0.59817854153078565</v>
      </c>
      <c r="AT9" s="11">
        <f>IF(('OddsRatio_working_3-way'!X9=0),IF(Q9&gt;0,-Q9^(1/3),(-Q9)^(1/3)),'OddsRatio_working_3-way'!AN9-'OddsRatio_working_3-way'!R9/3)</f>
        <v>-0.45248002581254698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3.18</v>
      </c>
      <c r="B10" s="4">
        <f>IF('True_Odds_Calculator_3-way'!B11="","",'True_Odds_Calculator_3-way'!B11)</f>
        <v>3.62</v>
      </c>
      <c r="C10" s="4">
        <f>IF('True_Odds_Calculator_3-way'!C11="","",'True_Odds_Calculator_3-way'!C11)</f>
        <v>2.2599999999999998</v>
      </c>
      <c r="D10" s="9">
        <f t="shared" si="13"/>
        <v>0.30368139235744473</v>
      </c>
      <c r="E10" s="9">
        <f t="shared" si="14"/>
        <v>0.26626074270702443</v>
      </c>
      <c r="F10" s="9">
        <f t="shared" si="15"/>
        <v>0.43005786493553089</v>
      </c>
      <c r="G10" s="9">
        <f t="shared" si="16"/>
        <v>1.0518003848081059</v>
      </c>
      <c r="H10" s="9">
        <f t="shared" si="17"/>
        <v>3.2929248388816701</v>
      </c>
      <c r="I10" s="9">
        <f t="shared" si="18"/>
        <v>3.7557170081972364</v>
      </c>
      <c r="J10" s="9">
        <f t="shared" si="19"/>
        <v>2.325268484858213</v>
      </c>
      <c r="K10" s="11">
        <f t="shared" si="20"/>
        <v>0.31446540880503143</v>
      </c>
      <c r="L10" s="11">
        <f t="shared" si="21"/>
        <v>0.27624309392265195</v>
      </c>
      <c r="M10" s="11">
        <f t="shared" si="22"/>
        <v>0.44247787610619471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-0.27662039706312391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0.23293164540146805</v>
      </c>
      <c r="Q10" s="11">
        <f>2*'OddsRatio_working_3-way'!K10*'OddsRatio_working_3-way'!L10*'OddsRatio_working_3-way'!M10</f>
        <v>7.6875130495534016E-2</v>
      </c>
      <c r="R10" s="11">
        <f t="shared" si="23"/>
        <v>0</v>
      </c>
      <c r="S10" s="11">
        <f t="shared" si="24"/>
        <v>-0.84206243601159236</v>
      </c>
      <c r="T10" s="11">
        <f t="shared" si="25"/>
        <v>-0.27790839472329781</v>
      </c>
      <c r="U10" s="11">
        <f>'OddsRatio_working_3-way'!S10-'OddsRatio_working_3-way'!R10^2/3</f>
        <v>-0.84206243601159236</v>
      </c>
      <c r="V10" s="11">
        <f>'OddsRatio_working_3-way'!S10*'OddsRatio_working_3-way'!R10/3-2*'OddsRatio_working_3-way'!R10^3/27-'OddsRatio_working_3-way'!T10</f>
        <v>0.27790839472329781</v>
      </c>
      <c r="W10" s="11">
        <f>'OddsRatio_working_3-way'!V10^2+4*'OddsRatio_working_3-way'!U10^3/27</f>
        <v>-1.122329340169817E-2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0.14870807750369386</v>
      </c>
      <c r="Y10" s="11">
        <f>IF('OddsRatio_working_3-way'!W10&gt;=0,IF('OddsRatio_working_3-way'!V10+SQRT('OddsRatio_working_3-way'!W10)&gt;0,0,PI()),ACOS('OddsRatio_working_3-way'!V10/(2*'OddsRatio_working_3-way'!X10)))</f>
        <v>0.3641994685688652</v>
      </c>
      <c r="Z10" s="11">
        <f>'OddsRatio_working_3-way'!X10^(1/3)*COS('OddsRatio_working_3-way'!Y10/3)</f>
        <v>0.52590019240405295</v>
      </c>
      <c r="AA10" s="11">
        <f>'OddsRatio_working_3-way'!X10^(1/3)*COS(('OddsRatio_working_3-way'!Y10+2*PI())/3)</f>
        <v>-0.31851402087382369</v>
      </c>
      <c r="AB10" s="11">
        <f>'OddsRatio_working_3-way'!X10^(1/3)*COS(('OddsRatio_working_3-way'!Y10+4*PI())/3)</f>
        <v>-0.20738617153022942</v>
      </c>
      <c r="AC10" s="11">
        <f>'OddsRatio_working_3-way'!X10^(1/3)*SIN('OddsRatio_working_3-way'!Y10/3)</f>
        <v>6.4159693732988576E-2</v>
      </c>
      <c r="AD10" s="11">
        <f>'OddsRatio_working_3-way'!X10^(1/3)*SIN(('OddsRatio_working_3-way'!Y10+2*PI())/3)</f>
        <v>0.42336307961053976</v>
      </c>
      <c r="AE10" s="11">
        <f>'OddsRatio_working_3-way'!X10^(1/3)*SIN(('OddsRatio_working_3-way'!Y10+4*PI())/3)</f>
        <v>-0.48752277334352806</v>
      </c>
      <c r="AF10" s="11">
        <f>-'OddsRatio_working_3-way'!U10/(3*'OddsRatio_working_3-way'!X10^(1/3))*COS(('OddsRatio_working_3-way'!Y10)/3)</f>
        <v>0.52590019240405284</v>
      </c>
      <c r="AG10" s="11">
        <f>-'OddsRatio_working_3-way'!U10/(3*'OddsRatio_working_3-way'!X10^(1/3))*COS(('OddsRatio_working_3-way'!Y10+2*PI())/3)</f>
        <v>-0.31851402087382363</v>
      </c>
      <c r="AH10" s="11">
        <f>-'OddsRatio_working_3-way'!U10/(3*'OddsRatio_working_3-way'!X10^(1/3))*COS(('OddsRatio_working_3-way'!Y10+4*PI())/3)</f>
        <v>-0.2073861715302294</v>
      </c>
      <c r="AI10" s="11">
        <f>'OddsRatio_working_3-way'!U10/(3*'OddsRatio_working_3-way'!X10^(1/3))*SIN(('OddsRatio_working_3-way'!Y10)/3)</f>
        <v>-6.4159693732988562E-2</v>
      </c>
      <c r="AJ10" s="11">
        <f>'OddsRatio_working_3-way'!U10/(3*'OddsRatio_working_3-way'!X10^(1/3))*SIN(('OddsRatio_working_3-way'!Y10+2*PI())/3)</f>
        <v>-0.42336307961053965</v>
      </c>
      <c r="AK10" s="11">
        <f>'OddsRatio_working_3-way'!U10/(3*'OddsRatio_working_3-way'!X10^(1/3))*SIN(('OddsRatio_working_3-way'!Y10+4*PI())/3)</f>
        <v>0.48752277334352795</v>
      </c>
      <c r="AL10" s="11">
        <f>'OddsRatio_working_3-way'!Z10+'OddsRatio_working_3-way'!AF10</f>
        <v>1.0518003848081059</v>
      </c>
      <c r="AM10" s="11">
        <f>'OddsRatio_working_3-way'!AA10+'OddsRatio_working_3-way'!AG10</f>
        <v>-0.63702804174764727</v>
      </c>
      <c r="AN10" s="11">
        <f>'OddsRatio_working_3-way'!AB10+'OddsRatio_working_3-way'!AH10</f>
        <v>-0.41477234306045885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1.0518003848081059</v>
      </c>
      <c r="AS10" s="11">
        <f>IF(('OddsRatio_working_3-way'!X10=0),IF(Q10&gt;0,-Q10^(1/3),(-Q10)^(1/3)),'OddsRatio_working_3-way'!AM10-'OddsRatio_working_3-way'!R10/3)</f>
        <v>-0.63702804174764727</v>
      </c>
      <c r="AT10" s="11">
        <f>IF(('OddsRatio_working_3-way'!X10=0),IF(Q10&gt;0,-Q10^(1/3),(-Q10)^(1/3)),'OddsRatio_working_3-way'!AN10-'OddsRatio_working_3-way'!R10/3)</f>
        <v>-0.41477234306045885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2.16</v>
      </c>
      <c r="B11" s="4">
        <f>IF('True_Odds_Calculator_3-way'!B12="","",'True_Odds_Calculator_3-way'!B12)</f>
        <v>3.59</v>
      </c>
      <c r="C11" s="4">
        <f>IF('True_Odds_Calculator_3-way'!C12="","",'True_Odds_Calculator_3-way'!C12)</f>
        <v>3.3</v>
      </c>
      <c r="D11" s="9">
        <f t="shared" si="13"/>
        <v>0.44608116477125076</v>
      </c>
      <c r="E11" s="9">
        <f t="shared" si="14"/>
        <v>0.26507510282733138</v>
      </c>
      <c r="F11" s="9">
        <f t="shared" si="15"/>
        <v>0.28884373240141781</v>
      </c>
      <c r="G11" s="9">
        <f t="shared" si="16"/>
        <v>1.0704694010360918</v>
      </c>
      <c r="H11" s="9">
        <f t="shared" si="17"/>
        <v>2.2417445052018667</v>
      </c>
      <c r="I11" s="9">
        <f t="shared" si="18"/>
        <v>3.7725157486834782</v>
      </c>
      <c r="J11" s="9">
        <f t="shared" si="19"/>
        <v>3.462079622383011</v>
      </c>
      <c r="K11" s="11">
        <f t="shared" si="20"/>
        <v>0.46296296296296291</v>
      </c>
      <c r="L11" s="11">
        <f t="shared" si="21"/>
        <v>0.2785515320334262</v>
      </c>
      <c r="M11" s="11">
        <f t="shared" si="22"/>
        <v>0.30303030303030304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-0.27003710894147293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0.23642491144812408</v>
      </c>
      <c r="Q11" s="11">
        <f>2*'OddsRatio_working_3-way'!K11*'OddsRatio_working_3-way'!L11*'OddsRatio_working_3-way'!M11</f>
        <v>7.8156995520041017E-2</v>
      </c>
      <c r="R11" s="11">
        <f t="shared" si="23"/>
        <v>0</v>
      </c>
      <c r="S11" s="11">
        <f t="shared" si="24"/>
        <v>-0.87552748722164009</v>
      </c>
      <c r="T11" s="11">
        <f t="shared" si="25"/>
        <v>-0.2894305742881455</v>
      </c>
      <c r="U11" s="11">
        <f>'OddsRatio_working_3-way'!S11-'OddsRatio_working_3-way'!R11^2/3</f>
        <v>-0.87552748722164009</v>
      </c>
      <c r="V11" s="11">
        <f>'OddsRatio_working_3-way'!S11*'OddsRatio_working_3-way'!R11/3-2*'OddsRatio_working_3-way'!R11^3/27-'OddsRatio_working_3-way'!T11</f>
        <v>0.2894305742881455</v>
      </c>
      <c r="W11" s="11">
        <f>'OddsRatio_working_3-way'!V11^2+4*'OddsRatio_working_3-way'!U11^3/27</f>
        <v>-1.5657228259270253E-2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0.15766046238042369</v>
      </c>
      <c r="Y11" s="11">
        <f>IF('OddsRatio_working_3-way'!W11&gt;=0,IF('OddsRatio_working_3-way'!V11+SQRT('OddsRatio_working_3-way'!W11)&gt;0,0,PI()),ACOS('OddsRatio_working_3-way'!V11/(2*'OddsRatio_working_3-way'!X11)))</f>
        <v>0.40806084446104496</v>
      </c>
      <c r="Z11" s="11">
        <f>'OddsRatio_working_3-way'!X11^(1/3)*COS('OddsRatio_working_3-way'!Y11/3)</f>
        <v>0.53523470051804589</v>
      </c>
      <c r="AA11" s="11">
        <f>'OddsRatio_working_3-way'!X11^(1/3)*COS(('OddsRatio_working_3-way'!Y11+2*PI())/3)</f>
        <v>-0.33105813624428876</v>
      </c>
      <c r="AB11" s="11">
        <f>'OddsRatio_working_3-way'!X11^(1/3)*COS(('OddsRatio_working_3-way'!Y11+4*PI())/3)</f>
        <v>-0.20417656427375724</v>
      </c>
      <c r="AC11" s="11">
        <f>'OddsRatio_working_3-way'!X11^(1/3)*SIN('OddsRatio_working_3-way'!Y11/3)</f>
        <v>7.3255109732389259E-2</v>
      </c>
      <c r="AD11" s="11">
        <f>'OddsRatio_working_3-way'!X11^(1/3)*SIN(('OddsRatio_working_3-way'!Y11+2*PI())/3)</f>
        <v>0.42689929276938915</v>
      </c>
      <c r="AE11" s="11">
        <f>'OddsRatio_working_3-way'!X11^(1/3)*SIN(('OddsRatio_working_3-way'!Y11+4*PI())/3)</f>
        <v>-0.50015440250177834</v>
      </c>
      <c r="AF11" s="11">
        <f>-'OddsRatio_working_3-way'!U11/(3*'OddsRatio_working_3-way'!X11^(1/3))*COS(('OddsRatio_working_3-way'!Y11)/3)</f>
        <v>0.53523470051804589</v>
      </c>
      <c r="AG11" s="11">
        <f>-'OddsRatio_working_3-way'!U11/(3*'OddsRatio_working_3-way'!X11^(1/3))*COS(('OddsRatio_working_3-way'!Y11+2*PI())/3)</f>
        <v>-0.33105813624428876</v>
      </c>
      <c r="AH11" s="11">
        <f>-'OddsRatio_working_3-way'!U11/(3*'OddsRatio_working_3-way'!X11^(1/3))*COS(('OddsRatio_working_3-way'!Y11+4*PI())/3)</f>
        <v>-0.20417656427375724</v>
      </c>
      <c r="AI11" s="11">
        <f>'OddsRatio_working_3-way'!U11/(3*'OddsRatio_working_3-way'!X11^(1/3))*SIN(('OddsRatio_working_3-way'!Y11)/3)</f>
        <v>-7.3255109732389259E-2</v>
      </c>
      <c r="AJ11" s="11">
        <f>'OddsRatio_working_3-way'!U11/(3*'OddsRatio_working_3-way'!X11^(1/3))*SIN(('OddsRatio_working_3-way'!Y11+2*PI())/3)</f>
        <v>-0.42689929276938915</v>
      </c>
      <c r="AK11" s="11">
        <f>'OddsRatio_working_3-way'!U11/(3*'OddsRatio_working_3-way'!X11^(1/3))*SIN(('OddsRatio_working_3-way'!Y11+4*PI())/3)</f>
        <v>0.50015440250177834</v>
      </c>
      <c r="AL11" s="11">
        <f>'OddsRatio_working_3-way'!Z11+'OddsRatio_working_3-way'!AF11</f>
        <v>1.0704694010360918</v>
      </c>
      <c r="AM11" s="11">
        <f>'OddsRatio_working_3-way'!AA11+'OddsRatio_working_3-way'!AG11</f>
        <v>-0.66211627248857752</v>
      </c>
      <c r="AN11" s="11">
        <f>'OddsRatio_working_3-way'!AB11+'OddsRatio_working_3-way'!AH11</f>
        <v>-0.40835312854751449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1.0704694010360918</v>
      </c>
      <c r="AS11" s="11">
        <f>IF(('OddsRatio_working_3-way'!X11=0),IF(Q11&gt;0,-Q11^(1/3),(-Q11)^(1/3)),'OddsRatio_working_3-way'!AM11-'OddsRatio_working_3-way'!R11/3)</f>
        <v>-0.66211627248857752</v>
      </c>
      <c r="AT11" s="11">
        <f>IF(('OddsRatio_working_3-way'!X11=0),IF(Q11&gt;0,-Q11^(1/3),(-Q11)^(1/3)),'OddsRatio_working_3-way'!AN11-'OddsRatio_working_3-way'!R11/3)</f>
        <v>-0.40835312854751449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1.32</v>
      </c>
      <c r="B12" s="4">
        <f>IF('True_Odds_Calculator_3-way'!B13="","",'True_Odds_Calculator_3-way'!B13)</f>
        <v>5.46</v>
      </c>
      <c r="C12" s="4">
        <f>IF('True_Odds_Calculator_3-way'!C13="","",'True_Odds_Calculator_3-way'!C13)</f>
        <v>9.73</v>
      </c>
      <c r="D12" s="9">
        <f t="shared" si="13"/>
        <v>0.73813365201191405</v>
      </c>
      <c r="E12" s="9">
        <f t="shared" si="14"/>
        <v>0.16822041194387893</v>
      </c>
      <c r="F12" s="9">
        <f t="shared" si="15"/>
        <v>9.3645936044207109E-2</v>
      </c>
      <c r="G12" s="9">
        <f t="shared" si="16"/>
        <v>1.1086506288288833</v>
      </c>
      <c r="H12" s="9">
        <f t="shared" si="17"/>
        <v>1.3547682012252427</v>
      </c>
      <c r="I12" s="9">
        <f t="shared" si="18"/>
        <v>5.9445818045768206</v>
      </c>
      <c r="J12" s="9">
        <f t="shared" si="19"/>
        <v>10.67851998967615</v>
      </c>
      <c r="K12" s="11">
        <f t="shared" si="20"/>
        <v>0.75757575757575757</v>
      </c>
      <c r="L12" s="11">
        <f t="shared" si="21"/>
        <v>0.18315018315018314</v>
      </c>
      <c r="M12" s="11">
        <f t="shared" si="22"/>
        <v>0.10277492291880781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-0.17767227633620242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0.19265307035091209</v>
      </c>
      <c r="Q12" s="11">
        <f>2*'OddsRatio_working_3-way'!K12*'OddsRatio_working_3-way'!L12*'OddsRatio_working_3-way'!M12</f>
        <v>2.8520069630038797E-2</v>
      </c>
      <c r="R12" s="11">
        <f t="shared" si="23"/>
        <v>0</v>
      </c>
      <c r="S12" s="11">
        <f t="shared" si="24"/>
        <v>-1.0843170038884518</v>
      </c>
      <c r="T12" s="11">
        <f t="shared" si="25"/>
        <v>-0.16052065194499657</v>
      </c>
      <c r="U12" s="11">
        <f>'OddsRatio_working_3-way'!S12-'OddsRatio_working_3-way'!R12^2/3</f>
        <v>-1.0843170038884518</v>
      </c>
      <c r="V12" s="11">
        <f>'OddsRatio_working_3-way'!S12*'OddsRatio_working_3-way'!R12/3-2*'OddsRatio_working_3-way'!R12^3/27-'OddsRatio_working_3-way'!T12</f>
        <v>0.16052065194499657</v>
      </c>
      <c r="W12" s="11">
        <f>'OddsRatio_working_3-way'!V12^2+4*'OddsRatio_working_3-way'!U12^3/27</f>
        <v>-0.16310401256486395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0.21729639450857824</v>
      </c>
      <c r="Y12" s="11">
        <f>IF('OddsRatio_working_3-way'!W12&gt;=0,IF('OddsRatio_working_3-way'!V12+SQRT('OddsRatio_working_3-way'!W12)&gt;0,0,PI()),ACOS('OddsRatio_working_3-way'!V12/(2*'OddsRatio_working_3-way'!X12)))</f>
        <v>1.1924774395344355</v>
      </c>
      <c r="Z12" s="11">
        <f>'OddsRatio_working_3-way'!X12^(1/3)*COS('OddsRatio_working_3-way'!Y12/3)</f>
        <v>0.55432531441444166</v>
      </c>
      <c r="AA12" s="11">
        <f>'OddsRatio_working_3-way'!X12^(1/3)*COS(('OddsRatio_working_3-way'!Y12+2*PI())/3)</f>
        <v>-0.4787112501609071</v>
      </c>
      <c r="AB12" s="11">
        <f>'OddsRatio_working_3-way'!X12^(1/3)*COS(('OddsRatio_working_3-way'!Y12+4*PI())/3)</f>
        <v>-7.5614064253534424E-2</v>
      </c>
      <c r="AC12" s="11">
        <f>'OddsRatio_working_3-way'!X12^(1/3)*SIN('OddsRatio_working_3-way'!Y12/3)</f>
        <v>0.23272826879320216</v>
      </c>
      <c r="AD12" s="11">
        <f>'OddsRatio_working_3-way'!X12^(1/3)*SIN(('OddsRatio_working_3-way'!Y12+2*PI())/3)</f>
        <v>0.36369566984710172</v>
      </c>
      <c r="AE12" s="11">
        <f>'OddsRatio_working_3-way'!X12^(1/3)*SIN(('OddsRatio_working_3-way'!Y12+4*PI())/3)</f>
        <v>-0.59642393864030385</v>
      </c>
      <c r="AF12" s="11">
        <f>-'OddsRatio_working_3-way'!U12/(3*'OddsRatio_working_3-way'!X12^(1/3))*COS(('OddsRatio_working_3-way'!Y12)/3)</f>
        <v>0.55432531441444166</v>
      </c>
      <c r="AG12" s="11">
        <f>-'OddsRatio_working_3-way'!U12/(3*'OddsRatio_working_3-way'!X12^(1/3))*COS(('OddsRatio_working_3-way'!Y12+2*PI())/3)</f>
        <v>-0.4787112501609071</v>
      </c>
      <c r="AH12" s="11">
        <f>-'OddsRatio_working_3-way'!U12/(3*'OddsRatio_working_3-way'!X12^(1/3))*COS(('OddsRatio_working_3-way'!Y12+4*PI())/3)</f>
        <v>-7.5614064253534424E-2</v>
      </c>
      <c r="AI12" s="11">
        <f>'OddsRatio_working_3-way'!U12/(3*'OddsRatio_working_3-way'!X12^(1/3))*SIN(('OddsRatio_working_3-way'!Y12)/3)</f>
        <v>-0.23272826879320216</v>
      </c>
      <c r="AJ12" s="11">
        <f>'OddsRatio_working_3-way'!U12/(3*'OddsRatio_working_3-way'!X12^(1/3))*SIN(('OddsRatio_working_3-way'!Y12+2*PI())/3)</f>
        <v>-0.36369566984710172</v>
      </c>
      <c r="AK12" s="11">
        <f>'OddsRatio_working_3-way'!U12/(3*'OddsRatio_working_3-way'!X12^(1/3))*SIN(('OddsRatio_working_3-way'!Y12+4*PI())/3)</f>
        <v>0.59642393864030385</v>
      </c>
      <c r="AL12" s="11">
        <f>'OddsRatio_working_3-way'!Z12+'OddsRatio_working_3-way'!AF12</f>
        <v>1.1086506288288833</v>
      </c>
      <c r="AM12" s="11">
        <f>'OddsRatio_working_3-way'!AA12+'OddsRatio_working_3-way'!AG12</f>
        <v>-0.9574225003218142</v>
      </c>
      <c r="AN12" s="11">
        <f>'OddsRatio_working_3-way'!AB12+'OddsRatio_working_3-way'!AH12</f>
        <v>-0.15122812850706885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1.1086506288288833</v>
      </c>
      <c r="AS12" s="11">
        <f>IF(('OddsRatio_working_3-way'!X12=0),IF(Q12&gt;0,-Q12^(1/3),(-Q12)^(1/3)),'OddsRatio_working_3-way'!AM12-'OddsRatio_working_3-way'!R12/3)</f>
        <v>-0.9574225003218142</v>
      </c>
      <c r="AT12" s="11">
        <f>IF(('OddsRatio_working_3-way'!X12=0),IF(Q12&gt;0,-Q12^(1/3),(-Q12)^(1/3)),'OddsRatio_working_3-way'!AN12-'OddsRatio_working_3-way'!R12/3)</f>
        <v>-0.15122812850706885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1.92</v>
      </c>
      <c r="B13" s="4">
        <f>IF('True_Odds_Calculator_3-way'!B14="","",'True_Odds_Calculator_3-way'!B14)</f>
        <v>3.79</v>
      </c>
      <c r="C13" s="4">
        <f>IF('True_Odds_Calculator_3-way'!C14="","",'True_Odds_Calculator_3-way'!C14)</f>
        <v>4.0999999999999996</v>
      </c>
      <c r="D13" s="9">
        <f t="shared" si="13"/>
        <v>0.50939310549228523</v>
      </c>
      <c r="E13" s="9">
        <f t="shared" si="14"/>
        <v>0.25505211580953296</v>
      </c>
      <c r="F13" s="9">
        <f t="shared" si="15"/>
        <v>0.23555477869818148</v>
      </c>
      <c r="G13" s="9">
        <f t="shared" si="16"/>
        <v>1.0468700063774583</v>
      </c>
      <c r="H13" s="9">
        <f t="shared" si="17"/>
        <v>1.963120405867262</v>
      </c>
      <c r="I13" s="9">
        <f t="shared" si="18"/>
        <v>3.9207673177931093</v>
      </c>
      <c r="J13" s="9">
        <f t="shared" si="19"/>
        <v>4.2452970197701205</v>
      </c>
      <c r="K13" s="11">
        <f t="shared" si="20"/>
        <v>0.52083333333333337</v>
      </c>
      <c r="L13" s="11">
        <f t="shared" si="21"/>
        <v>0.26385224274406333</v>
      </c>
      <c r="M13" s="11">
        <f t="shared" si="22"/>
        <v>0.24390243902439027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-0.26670393847737939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0.22825632280069502</v>
      </c>
      <c r="Q13" s="11">
        <f>2*'OddsRatio_working_3-way'!K13*'OddsRatio_working_3-way'!L13*'OddsRatio_working_3-way'!M13</f>
        <v>6.7035630778471383E-2</v>
      </c>
      <c r="R13" s="11">
        <f t="shared" si="23"/>
        <v>0</v>
      </c>
      <c r="S13" s="11">
        <f t="shared" si="24"/>
        <v>-0.85584159013105343</v>
      </c>
      <c r="T13" s="11">
        <f t="shared" si="25"/>
        <v>-0.25134848461998638</v>
      </c>
      <c r="U13" s="11">
        <f>'OddsRatio_working_3-way'!S13-'OddsRatio_working_3-way'!R13^2/3</f>
        <v>-0.85584159013105343</v>
      </c>
      <c r="V13" s="11">
        <f>'OddsRatio_working_3-way'!S13*'OddsRatio_working_3-way'!R13/3-2*'OddsRatio_working_3-way'!R13^3/27-'OddsRatio_working_3-way'!T13</f>
        <v>0.25134848461998638</v>
      </c>
      <c r="W13" s="11">
        <f>'OddsRatio_working_3-way'!V13^2+4*'OddsRatio_working_3-way'!U13^3/27</f>
        <v>-2.9694141145223854E-2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0.15237306345445983</v>
      </c>
      <c r="Y13" s="11">
        <f>IF('OddsRatio_working_3-way'!W13&gt;=0,IF('OddsRatio_working_3-way'!V13+SQRT('OddsRatio_working_3-way'!W13)&gt;0,0,PI()),ACOS('OddsRatio_working_3-way'!V13/(2*'OddsRatio_working_3-way'!X13)))</f>
        <v>0.60098345589058133</v>
      </c>
      <c r="Z13" s="11">
        <f>'OddsRatio_working_3-way'!X13^(1/3)*COS('OddsRatio_working_3-way'!Y13/3)</f>
        <v>0.52343500318872915</v>
      </c>
      <c r="AA13" s="11">
        <f>'OddsRatio_working_3-way'!X13^(1/3)*COS(('OddsRatio_working_3-way'!Y13+2*PI())/3)</f>
        <v>-0.35376230378533441</v>
      </c>
      <c r="AB13" s="11">
        <f>'OddsRatio_working_3-way'!X13^(1/3)*COS(('OddsRatio_working_3-way'!Y13+4*PI())/3)</f>
        <v>-0.16967269940339463</v>
      </c>
      <c r="AC13" s="11">
        <f>'OddsRatio_working_3-way'!X13^(1/3)*SIN('OddsRatio_working_3-way'!Y13/3)</f>
        <v>0.10628418264492455</v>
      </c>
      <c r="AD13" s="11">
        <f>'OddsRatio_working_3-way'!X13^(1/3)*SIN(('OddsRatio_working_3-way'!Y13+2*PI())/3)</f>
        <v>0.40016591866896578</v>
      </c>
      <c r="AE13" s="11">
        <f>'OddsRatio_working_3-way'!X13^(1/3)*SIN(('OddsRatio_working_3-way'!Y13+4*PI())/3)</f>
        <v>-0.50645010131389034</v>
      </c>
      <c r="AF13" s="11">
        <f>-'OddsRatio_working_3-way'!U13/(3*'OddsRatio_working_3-way'!X13^(1/3))*COS(('OddsRatio_working_3-way'!Y13)/3)</f>
        <v>0.52343500318872904</v>
      </c>
      <c r="AG13" s="11">
        <f>-'OddsRatio_working_3-way'!U13/(3*'OddsRatio_working_3-way'!X13^(1/3))*COS(('OddsRatio_working_3-way'!Y13+2*PI())/3)</f>
        <v>-0.3537623037853343</v>
      </c>
      <c r="AH13" s="11">
        <f>-'OddsRatio_working_3-way'!U13/(3*'OddsRatio_working_3-way'!X13^(1/3))*COS(('OddsRatio_working_3-way'!Y13+4*PI())/3)</f>
        <v>-0.16967269940339458</v>
      </c>
      <c r="AI13" s="11">
        <f>'OddsRatio_working_3-way'!U13/(3*'OddsRatio_working_3-way'!X13^(1/3))*SIN(('OddsRatio_working_3-way'!Y13)/3)</f>
        <v>-0.10628418264492454</v>
      </c>
      <c r="AJ13" s="11">
        <f>'OddsRatio_working_3-way'!U13/(3*'OddsRatio_working_3-way'!X13^(1/3))*SIN(('OddsRatio_working_3-way'!Y13+2*PI())/3)</f>
        <v>-0.40016591866896567</v>
      </c>
      <c r="AK13" s="11">
        <f>'OddsRatio_working_3-way'!U13/(3*'OddsRatio_working_3-way'!X13^(1/3))*SIN(('OddsRatio_working_3-way'!Y13+4*PI())/3)</f>
        <v>0.50645010131389023</v>
      </c>
      <c r="AL13" s="11">
        <f>'OddsRatio_working_3-way'!Z13+'OddsRatio_working_3-way'!AF13</f>
        <v>1.0468700063774583</v>
      </c>
      <c r="AM13" s="11">
        <f>'OddsRatio_working_3-way'!AA13+'OddsRatio_working_3-way'!AG13</f>
        <v>-0.70752460757066871</v>
      </c>
      <c r="AN13" s="11">
        <f>'OddsRatio_working_3-way'!AB13+'OddsRatio_working_3-way'!AH13</f>
        <v>-0.33934539880678921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1.0468700063774583</v>
      </c>
      <c r="AS13" s="11">
        <f>IF(('OddsRatio_working_3-way'!X13=0),IF(Q13&gt;0,-Q13^(1/3),(-Q13)^(1/3)),'OddsRatio_working_3-way'!AM13-'OddsRatio_working_3-way'!R13/3)</f>
        <v>-0.70752460757066871</v>
      </c>
      <c r="AT13" s="11">
        <f>IF(('OddsRatio_working_3-way'!X13=0),IF(Q13&gt;0,-Q13^(1/3),(-Q13)^(1/3)),'OddsRatio_working_3-way'!AN13-'OddsRatio_working_3-way'!R13/3)</f>
        <v>-0.33934539880678921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</v>
      </c>
      <c r="B14" s="4">
        <f>IF('True_Odds_Calculator_3-way'!B15="","",'True_Odds_Calculator_3-way'!B15)</f>
        <v>3.03</v>
      </c>
      <c r="C14" s="4">
        <f>IF('True_Odds_Calculator_3-way'!C15="","",'True_Odds_Calculator_3-way'!C15)</f>
        <v>2.7</v>
      </c>
      <c r="D14" s="9">
        <f t="shared" si="13"/>
        <v>0.32225817472703955</v>
      </c>
      <c r="E14" s="9">
        <f t="shared" si="14"/>
        <v>0.31901502732342435</v>
      </c>
      <c r="F14" s="9">
        <f t="shared" si="15"/>
        <v>0.35872679794953605</v>
      </c>
      <c r="G14" s="9">
        <f t="shared" si="16"/>
        <v>1.0515510209275902</v>
      </c>
      <c r="H14" s="9">
        <f t="shared" si="17"/>
        <v>3.1031020418551805</v>
      </c>
      <c r="I14" s="9">
        <f t="shared" si="18"/>
        <v>3.1346485724830084</v>
      </c>
      <c r="J14" s="9">
        <f t="shared" si="19"/>
        <v>2.7876367355769034</v>
      </c>
      <c r="K14" s="11">
        <f t="shared" si="20"/>
        <v>0.33333333333333331</v>
      </c>
      <c r="L14" s="11">
        <f t="shared" si="21"/>
        <v>0.33003300330033003</v>
      </c>
      <c r="M14" s="11">
        <f t="shared" si="22"/>
        <v>0.37037037037037035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-0.28122071466405896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0.23346779122356678</v>
      </c>
      <c r="Q14" s="11">
        <f>2*'OddsRatio_working_3-way'!K14*'OddsRatio_working_3-way'!L14*'OddsRatio_working_3-way'!M14</f>
        <v>8.1489630444525923E-2</v>
      </c>
      <c r="R14" s="11">
        <f t="shared" si="23"/>
        <v>0</v>
      </c>
      <c r="S14" s="11">
        <f t="shared" si="24"/>
        <v>-0.83019414662416702</v>
      </c>
      <c r="T14" s="11">
        <f t="shared" si="25"/>
        <v>-0.28977108084613157</v>
      </c>
      <c r="U14" s="11">
        <f>'OddsRatio_working_3-way'!S14-'OddsRatio_working_3-way'!R14^2/3</f>
        <v>-0.83019414662416702</v>
      </c>
      <c r="V14" s="11">
        <f>'OddsRatio_working_3-way'!S14*'OddsRatio_working_3-way'!R14/3-2*'OddsRatio_working_3-way'!R14^3/27-'OddsRatio_working_3-way'!T14</f>
        <v>0.28977108084613157</v>
      </c>
      <c r="W14" s="11">
        <f>'OddsRatio_working_3-way'!V14^2+4*'OddsRatio_working_3-way'!U14^3/27</f>
        <v>-8.0136317798083778E-4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0.14557527474876714</v>
      </c>
      <c r="Y14" s="11">
        <f>IF('OddsRatio_working_3-way'!W14&gt;=0,IF('OddsRatio_working_3-way'!V14+SQRT('OddsRatio_working_3-way'!W14)&gt;0,0,PI()),ACOS('OddsRatio_working_3-way'!V14/(2*'OddsRatio_working_3-way'!X14)))</f>
        <v>9.7383130485312552E-2</v>
      </c>
      <c r="Z14" s="11">
        <f>'OddsRatio_working_3-way'!X14^(1/3)*COS('OddsRatio_working_3-way'!Y14/3)</f>
        <v>0.52577551046379511</v>
      </c>
      <c r="AA14" s="11">
        <f>'OddsRatio_working_3-way'!X14^(1/3)*COS(('OddsRatio_working_3-way'!Y14+2*PI())/3)</f>
        <v>-0.27767359654862744</v>
      </c>
      <c r="AB14" s="11">
        <f>'OddsRatio_working_3-way'!X14^(1/3)*COS(('OddsRatio_working_3-way'!Y14+4*PI())/3)</f>
        <v>-0.24810191391516781</v>
      </c>
      <c r="AC14" s="11">
        <f>'OddsRatio_working_3-way'!X14^(1/3)*SIN('OddsRatio_working_3-way'!Y14/3)</f>
        <v>1.7073218928818353E-2</v>
      </c>
      <c r="AD14" s="11">
        <f>'OddsRatio_working_3-way'!X14^(1/3)*SIN(('OddsRatio_working_3-way'!Y14+2*PI())/3)</f>
        <v>0.44679833928496848</v>
      </c>
      <c r="AE14" s="11">
        <f>'OddsRatio_working_3-way'!X14^(1/3)*SIN(('OddsRatio_working_3-way'!Y14+4*PI())/3)</f>
        <v>-0.46387155821378662</v>
      </c>
      <c r="AF14" s="11">
        <f>-'OddsRatio_working_3-way'!U14/(3*'OddsRatio_working_3-way'!X14^(1/3))*COS(('OddsRatio_working_3-way'!Y14)/3)</f>
        <v>0.525775510463795</v>
      </c>
      <c r="AG14" s="11">
        <f>-'OddsRatio_working_3-way'!U14/(3*'OddsRatio_working_3-way'!X14^(1/3))*COS(('OddsRatio_working_3-way'!Y14+2*PI())/3)</f>
        <v>-0.27767359654862739</v>
      </c>
      <c r="AH14" s="11">
        <f>-'OddsRatio_working_3-way'!U14/(3*'OddsRatio_working_3-way'!X14^(1/3))*COS(('OddsRatio_working_3-way'!Y14+4*PI())/3)</f>
        <v>-0.24810191391516775</v>
      </c>
      <c r="AI14" s="11">
        <f>'OddsRatio_working_3-way'!U14/(3*'OddsRatio_working_3-way'!X14^(1/3))*SIN(('OddsRatio_working_3-way'!Y14)/3)</f>
        <v>-1.707321892881835E-2</v>
      </c>
      <c r="AJ14" s="11">
        <f>'OddsRatio_working_3-way'!U14/(3*'OddsRatio_working_3-way'!X14^(1/3))*SIN(('OddsRatio_working_3-way'!Y14+2*PI())/3)</f>
        <v>-0.44679833928496843</v>
      </c>
      <c r="AK14" s="11">
        <f>'OddsRatio_working_3-way'!U14/(3*'OddsRatio_working_3-way'!X14^(1/3))*SIN(('OddsRatio_working_3-way'!Y14+4*PI())/3)</f>
        <v>0.46387155821378651</v>
      </c>
      <c r="AL14" s="11">
        <f>'OddsRatio_working_3-way'!Z14+'OddsRatio_working_3-way'!AF14</f>
        <v>1.0515510209275902</v>
      </c>
      <c r="AM14" s="11">
        <f>'OddsRatio_working_3-way'!AA14+'OddsRatio_working_3-way'!AG14</f>
        <v>-0.55534719309725489</v>
      </c>
      <c r="AN14" s="11">
        <f>'OddsRatio_working_3-way'!AB14+'OddsRatio_working_3-way'!AH14</f>
        <v>-0.49620382783033556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1.0515510209275902</v>
      </c>
      <c r="AS14" s="11">
        <f>IF(('OddsRatio_working_3-way'!X14=0),IF(Q14&gt;0,-Q14^(1/3),(-Q14)^(1/3)),'OddsRatio_working_3-way'!AM14-'OddsRatio_working_3-way'!R14/3)</f>
        <v>-0.55534719309725489</v>
      </c>
      <c r="AT14" s="11">
        <f>IF(('OddsRatio_working_3-way'!X14=0),IF(Q14&gt;0,-Q14^(1/3),(-Q14)^(1/3)),'OddsRatio_working_3-way'!AN14-'OddsRatio_working_3-way'!R14/3)</f>
        <v>-0.49620382783033556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9.2100000000000009</v>
      </c>
      <c r="B15" s="4">
        <f>IF('True_Odds_Calculator_3-way'!B16="","",'True_Odds_Calculator_3-way'!B16)</f>
        <v>4.8600000000000003</v>
      </c>
      <c r="C15" s="4">
        <f>IF('True_Odds_Calculator_3-way'!C16="","",'True_Odds_Calculator_3-way'!C16)</f>
        <v>1.39</v>
      </c>
      <c r="D15" s="9">
        <f t="shared" si="13"/>
        <v>0.10166028478164126</v>
      </c>
      <c r="E15" s="9">
        <f t="shared" si="14"/>
        <v>0.19399995902816206</v>
      </c>
      <c r="F15" s="9">
        <f t="shared" si="15"/>
        <v>0.70433975619019651</v>
      </c>
      <c r="G15" s="9">
        <f t="shared" si="16"/>
        <v>1.0763316745834697</v>
      </c>
      <c r="H15" s="9">
        <f t="shared" si="17"/>
        <v>9.8366830483302863</v>
      </c>
      <c r="I15" s="9">
        <f t="shared" si="18"/>
        <v>5.154640263892194</v>
      </c>
      <c r="J15" s="9">
        <f t="shared" si="19"/>
        <v>1.4197693530875528</v>
      </c>
      <c r="K15" s="11">
        <f t="shared" si="20"/>
        <v>0.10857763300760043</v>
      </c>
      <c r="L15" s="11">
        <f t="shared" si="21"/>
        <v>0.20576131687242796</v>
      </c>
      <c r="M15" s="11">
        <f t="shared" si="22"/>
        <v>0.71942446043165476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-0.19864807876222823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0.20026605490047983</v>
      </c>
      <c r="Q15" s="11">
        <f>2*'OddsRatio_working_3-way'!K15*'OddsRatio_working_3-way'!L15*'OddsRatio_working_3-way'!M15</f>
        <v>3.2145434173431756E-2</v>
      </c>
      <c r="R15" s="11">
        <f t="shared" si="23"/>
        <v>0</v>
      </c>
      <c r="S15" s="11">
        <f t="shared" si="24"/>
        <v>-1.0081449372595657</v>
      </c>
      <c r="T15" s="11">
        <f t="shared" si="25"/>
        <v>-0.1618210172166237</v>
      </c>
      <c r="U15" s="11">
        <f>'OddsRatio_working_3-way'!S15-'OddsRatio_working_3-way'!R15^2/3</f>
        <v>-1.0081449372595657</v>
      </c>
      <c r="V15" s="11">
        <f>'OddsRatio_working_3-way'!S15*'OddsRatio_working_3-way'!R15/3-2*'OddsRatio_working_3-way'!R15^3/27-'OddsRatio_working_3-way'!T15</f>
        <v>0.1618210172166237</v>
      </c>
      <c r="W15" s="11">
        <f>'OddsRatio_working_3-way'!V15^2+4*'OddsRatio_working_3-way'!U15^3/27</f>
        <v>-0.12561164314590248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0.19480611178741628</v>
      </c>
      <c r="Y15" s="11">
        <f>IF('OddsRatio_working_3-way'!W15&gt;=0,IF('OddsRatio_working_3-way'!V15+SQRT('OddsRatio_working_3-way'!W15)&gt;0,0,PI()),ACOS('OddsRatio_working_3-way'!V15/(2*'OddsRatio_working_3-way'!X15)))</f>
        <v>1.1424812699464082</v>
      </c>
      <c r="Z15" s="11">
        <f>'OddsRatio_working_3-way'!X15^(1/3)*COS('OddsRatio_working_3-way'!Y15/3)</f>
        <v>0.53816583729173484</v>
      </c>
      <c r="AA15" s="11">
        <f>'OddsRatio_working_3-way'!X15^(1/3)*COS(('OddsRatio_working_3-way'!Y15+2*PI())/3)</f>
        <v>-0.45568244435254207</v>
      </c>
      <c r="AB15" s="11">
        <f>'OddsRatio_working_3-way'!X15^(1/3)*COS(('OddsRatio_working_3-way'!Y15+4*PI())/3)</f>
        <v>-8.2483392939192851E-2</v>
      </c>
      <c r="AC15" s="11">
        <f>'OddsRatio_working_3-way'!X15^(1/3)*SIN('OddsRatio_working_3-way'!Y15/3)</f>
        <v>0.21546657279481013</v>
      </c>
      <c r="AD15" s="11">
        <f>'OddsRatio_working_3-way'!X15^(1/3)*SIN(('OddsRatio_working_3-way'!Y15+2*PI())/3)</f>
        <v>0.35833200014616001</v>
      </c>
      <c r="AE15" s="11">
        <f>'OddsRatio_working_3-way'!X15^(1/3)*SIN(('OddsRatio_working_3-way'!Y15+4*PI())/3)</f>
        <v>-0.57379857294097025</v>
      </c>
      <c r="AF15" s="11">
        <f>-'OddsRatio_working_3-way'!U15/(3*'OddsRatio_working_3-way'!X15^(1/3))*COS(('OddsRatio_working_3-way'!Y15)/3)</f>
        <v>0.53816583729173484</v>
      </c>
      <c r="AG15" s="11">
        <f>-'OddsRatio_working_3-way'!U15/(3*'OddsRatio_working_3-way'!X15^(1/3))*COS(('OddsRatio_working_3-way'!Y15+2*PI())/3)</f>
        <v>-0.45568244435254207</v>
      </c>
      <c r="AH15" s="11">
        <f>-'OddsRatio_working_3-way'!U15/(3*'OddsRatio_working_3-way'!X15^(1/3))*COS(('OddsRatio_working_3-way'!Y15+4*PI())/3)</f>
        <v>-8.2483392939192851E-2</v>
      </c>
      <c r="AI15" s="11">
        <f>'OddsRatio_working_3-way'!U15/(3*'OddsRatio_working_3-way'!X15^(1/3))*SIN(('OddsRatio_working_3-way'!Y15)/3)</f>
        <v>-0.21546657279481013</v>
      </c>
      <c r="AJ15" s="11">
        <f>'OddsRatio_working_3-way'!U15/(3*'OddsRatio_working_3-way'!X15^(1/3))*SIN(('OddsRatio_working_3-way'!Y15+2*PI())/3)</f>
        <v>-0.35833200014616001</v>
      </c>
      <c r="AK15" s="11">
        <f>'OddsRatio_working_3-way'!U15/(3*'OddsRatio_working_3-way'!X15^(1/3))*SIN(('OddsRatio_working_3-way'!Y15+4*PI())/3)</f>
        <v>0.57379857294097025</v>
      </c>
      <c r="AL15" s="11">
        <f>'OddsRatio_working_3-way'!Z15+'OddsRatio_working_3-way'!AF15</f>
        <v>1.0763316745834697</v>
      </c>
      <c r="AM15" s="11">
        <f>'OddsRatio_working_3-way'!AA15+'OddsRatio_working_3-way'!AG15</f>
        <v>-0.91136488870508414</v>
      </c>
      <c r="AN15" s="11">
        <f>'OddsRatio_working_3-way'!AB15+'OddsRatio_working_3-way'!AH15</f>
        <v>-0.1649667858783857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1.0763316745834697</v>
      </c>
      <c r="AS15" s="11">
        <f>IF(('OddsRatio_working_3-way'!X15=0),IF(Q15&gt;0,-Q15^(1/3),(-Q15)^(1/3)),'OddsRatio_working_3-way'!AM15-'OddsRatio_working_3-way'!R15/3)</f>
        <v>-0.91136488870508414</v>
      </c>
      <c r="AT15" s="11">
        <f>IF(('OddsRatio_working_3-way'!X15=0),IF(Q15&gt;0,-Q15^(1/3),(-Q15)^(1/3)),'OddsRatio_working_3-way'!AN15-'OddsRatio_working_3-way'!R15/3)</f>
        <v>-0.1649667858783857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2.75</v>
      </c>
      <c r="B16" s="4">
        <f>IF('True_Odds_Calculator_3-way'!B17="","",'True_Odds_Calculator_3-way'!B17)</f>
        <v>3.63</v>
      </c>
      <c r="C16" s="4">
        <f>IF('True_Odds_Calculator_3-way'!C17="","",'True_Odds_Calculator_3-way'!C17)</f>
        <v>2.57</v>
      </c>
      <c r="D16" s="9">
        <f t="shared" si="13"/>
        <v>0.35386246481268047</v>
      </c>
      <c r="E16" s="9">
        <f t="shared" si="14"/>
        <v>0.26708317004607646</v>
      </c>
      <c r="F16" s="9">
        <f t="shared" si="15"/>
        <v>0.37905436514124291</v>
      </c>
      <c r="G16" s="9">
        <f t="shared" si="16"/>
        <v>1.0434038232167917</v>
      </c>
      <c r="H16" s="9">
        <f t="shared" si="17"/>
        <v>2.8259566906293858</v>
      </c>
      <c r="I16" s="9">
        <f t="shared" si="18"/>
        <v>3.7441520550601624</v>
      </c>
      <c r="J16" s="9">
        <f t="shared" si="19"/>
        <v>2.6381440024503631</v>
      </c>
      <c r="K16" s="11">
        <f t="shared" si="20"/>
        <v>0.36363636363636365</v>
      </c>
      <c r="L16" s="11">
        <f t="shared" si="21"/>
        <v>0.27548209366391185</v>
      </c>
      <c r="M16" s="11">
        <f t="shared" si="22"/>
        <v>0.38910505836575876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-0.28165729715718468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0.23192337563498772</v>
      </c>
      <c r="Q16" s="11">
        <f>2*'OddsRatio_working_3-way'!K16*'OddsRatio_working_3-way'!L16*'OddsRatio_working_3-way'!M16</f>
        <v>7.7957437188231157E-2</v>
      </c>
      <c r="R16" s="11">
        <f t="shared" si="23"/>
        <v>0</v>
      </c>
      <c r="S16" s="11">
        <f t="shared" si="24"/>
        <v>-0.82342399070015249</v>
      </c>
      <c r="T16" s="11">
        <f t="shared" si="25"/>
        <v>-0.27678117334458902</v>
      </c>
      <c r="U16" s="11">
        <f>'OddsRatio_working_3-way'!S16-'OddsRatio_working_3-way'!R16^2/3</f>
        <v>-0.82342399070015249</v>
      </c>
      <c r="V16" s="11">
        <f>'OddsRatio_working_3-way'!S16*'OddsRatio_working_3-way'!R16/3-2*'OddsRatio_working_3-way'!R16^3/27-'OddsRatio_working_3-way'!T16</f>
        <v>0.27678117334458902</v>
      </c>
      <c r="W16" s="11">
        <f>'OddsRatio_working_3-way'!V16^2+4*'OddsRatio_working_3-way'!U16^3/27</f>
        <v>-6.1038494174775748E-3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0.14379818091294219</v>
      </c>
      <c r="Y16" s="11">
        <f>IF('OddsRatio_working_3-way'!W16&gt;=0,IF('OddsRatio_working_3-way'!V16+SQRT('OddsRatio_working_3-way'!W16)&gt;0,0,PI()),ACOS('OddsRatio_working_3-way'!V16/(2*'OddsRatio_working_3-way'!X16)))</f>
        <v>0.27511281335230153</v>
      </c>
      <c r="Z16" s="11">
        <f>'OddsRatio_working_3-way'!X16^(1/3)*COS('OddsRatio_working_3-way'!Y16/3)</f>
        <v>0.52170191160839585</v>
      </c>
      <c r="AA16" s="11">
        <f>'OddsRatio_working_3-way'!X16^(1/3)*COS(('OddsRatio_working_3-way'!Y16+2*PI())/3)</f>
        <v>-0.30240013441397701</v>
      </c>
      <c r="AB16" s="11">
        <f>'OddsRatio_working_3-way'!X16^(1/3)*COS(('OddsRatio_working_3-way'!Y16+4*PI())/3)</f>
        <v>-0.21930177719441876</v>
      </c>
      <c r="AC16" s="11">
        <f>'OddsRatio_working_3-way'!X16^(1/3)*SIN('OddsRatio_working_3-way'!Y16/3)</f>
        <v>4.7976858909927693E-2</v>
      </c>
      <c r="AD16" s="11">
        <f>'OddsRatio_working_3-way'!X16^(1/3)*SIN(('OddsRatio_working_3-way'!Y16+2*PI())/3)</f>
        <v>0.42781867920081074</v>
      </c>
      <c r="AE16" s="11">
        <f>'OddsRatio_working_3-way'!X16^(1/3)*SIN(('OddsRatio_working_3-way'!Y16+4*PI())/3)</f>
        <v>-0.47579553811073833</v>
      </c>
      <c r="AF16" s="11">
        <f>-'OddsRatio_working_3-way'!U16/(3*'OddsRatio_working_3-way'!X16^(1/3))*COS(('OddsRatio_working_3-way'!Y16)/3)</f>
        <v>0.52170191160839574</v>
      </c>
      <c r="AG16" s="11">
        <f>-'OddsRatio_working_3-way'!U16/(3*'OddsRatio_working_3-way'!X16^(1/3))*COS(('OddsRatio_working_3-way'!Y16+2*PI())/3)</f>
        <v>-0.30240013441397695</v>
      </c>
      <c r="AH16" s="11">
        <f>-'OddsRatio_working_3-way'!U16/(3*'OddsRatio_working_3-way'!X16^(1/3))*COS(('OddsRatio_working_3-way'!Y16+4*PI())/3)</f>
        <v>-0.21930177719441871</v>
      </c>
      <c r="AI16" s="11">
        <f>'OddsRatio_working_3-way'!U16/(3*'OddsRatio_working_3-way'!X16^(1/3))*SIN(('OddsRatio_working_3-way'!Y16)/3)</f>
        <v>-4.7976858909927679E-2</v>
      </c>
      <c r="AJ16" s="11">
        <f>'OddsRatio_working_3-way'!U16/(3*'OddsRatio_working_3-way'!X16^(1/3))*SIN(('OddsRatio_working_3-way'!Y16+2*PI())/3)</f>
        <v>-0.42781867920081063</v>
      </c>
      <c r="AK16" s="11">
        <f>'OddsRatio_working_3-way'!U16/(3*'OddsRatio_working_3-way'!X16^(1/3))*SIN(('OddsRatio_working_3-way'!Y16+4*PI())/3)</f>
        <v>0.47579553811073827</v>
      </c>
      <c r="AL16" s="11">
        <f>'OddsRatio_working_3-way'!Z16+'OddsRatio_working_3-way'!AF16</f>
        <v>1.0434038232167917</v>
      </c>
      <c r="AM16" s="11">
        <f>'OddsRatio_working_3-way'!AA16+'OddsRatio_working_3-way'!AG16</f>
        <v>-0.6048002688279539</v>
      </c>
      <c r="AN16" s="11">
        <f>'OddsRatio_working_3-way'!AB16+'OddsRatio_working_3-way'!AH16</f>
        <v>-0.43860355438883747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1.0434038232167917</v>
      </c>
      <c r="AS16" s="11">
        <f>IF(('OddsRatio_working_3-way'!X16=0),IF(Q16&gt;0,-Q16^(1/3),(-Q16)^(1/3)),'OddsRatio_working_3-way'!AM16-'OddsRatio_working_3-way'!R16/3)</f>
        <v>-0.6048002688279539</v>
      </c>
      <c r="AT16" s="11">
        <f>IF(('OddsRatio_working_3-way'!X16=0),IF(Q16&gt;0,-Q16^(1/3),(-Q16)^(1/3)),'OddsRatio_working_3-way'!AN16-'OddsRatio_working_3-way'!R16/3)</f>
        <v>-0.43860355438883747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1.58</v>
      </c>
      <c r="B17" s="4">
        <f>IF('True_Odds_Calculator_3-way'!B18="","",'True_Odds_Calculator_3-way'!B18)</f>
        <v>4.43</v>
      </c>
      <c r="C17" s="4">
        <f>IF('True_Odds_Calculator_3-way'!C18="","",'True_Odds_Calculator_3-way'!C18)</f>
        <v>5.77</v>
      </c>
      <c r="D17" s="9">
        <f t="shared" si="13"/>
        <v>0.61922644070059518</v>
      </c>
      <c r="E17" s="9">
        <f t="shared" si="14"/>
        <v>0.21567999879156766</v>
      </c>
      <c r="F17" s="9">
        <f t="shared" si="15"/>
        <v>0.16509356050783722</v>
      </c>
      <c r="G17" s="9">
        <f t="shared" si="16"/>
        <v>1.0602036566467317</v>
      </c>
      <c r="H17" s="9">
        <f t="shared" si="17"/>
        <v>1.6149181208551044</v>
      </c>
      <c r="I17" s="9">
        <f t="shared" si="18"/>
        <v>4.6364985422982885</v>
      </c>
      <c r="J17" s="9">
        <f t="shared" si="19"/>
        <v>6.0571714422049103</v>
      </c>
      <c r="K17" s="11">
        <f t="shared" si="20"/>
        <v>0.63291139240506322</v>
      </c>
      <c r="L17" s="11">
        <f t="shared" si="21"/>
        <v>0.22573363431151244</v>
      </c>
      <c r="M17" s="11">
        <f t="shared" si="22"/>
        <v>0.1733102253032929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-0.23496537385799199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0.21739917395246899</v>
      </c>
      <c r="Q17" s="11">
        <f>2*'OddsRatio_working_3-way'!K17*'OddsRatio_working_3-way'!L17*'OddsRatio_working_3-way'!M17</f>
        <v>4.9521451925391577E-2</v>
      </c>
      <c r="R17" s="11">
        <f t="shared" si="23"/>
        <v>0</v>
      </c>
      <c r="S17" s="11">
        <f t="shared" si="24"/>
        <v>-0.92523919751622796</v>
      </c>
      <c r="T17" s="11">
        <f t="shared" si="25"/>
        <v>-0.21076063724743235</v>
      </c>
      <c r="U17" s="11">
        <f>'OddsRatio_working_3-way'!S17-'OddsRatio_working_3-way'!R17^2/3</f>
        <v>-0.92523919751622796</v>
      </c>
      <c r="V17" s="11">
        <f>'OddsRatio_working_3-way'!S17*'OddsRatio_working_3-way'!R17/3-2*'OddsRatio_working_3-way'!R17^3/27-'OddsRatio_working_3-way'!T17</f>
        <v>0.21076063724743235</v>
      </c>
      <c r="W17" s="11">
        <f>'OddsRatio_working_3-way'!V17^2+4*'OddsRatio_working_3-way'!U17^3/27</f>
        <v>-7.2923253625727658E-2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0.17127704154284035</v>
      </c>
      <c r="Y17" s="11">
        <f>IF('OddsRatio_working_3-way'!W17&gt;=0,IF('OddsRatio_working_3-way'!V17+SQRT('OddsRatio_working_3-way'!W17)&gt;0,0,PI()),ACOS('OddsRatio_working_3-way'!V17/(2*'OddsRatio_working_3-way'!X17)))</f>
        <v>0.90807758195094967</v>
      </c>
      <c r="Z17" s="11">
        <f>'OddsRatio_working_3-way'!X17^(1/3)*COS('OddsRatio_working_3-way'!Y17/3)</f>
        <v>0.53010182832336594</v>
      </c>
      <c r="AA17" s="11">
        <f>'OddsRatio_working_3-way'!X17^(1/3)*COS(('OddsRatio_working_3-way'!Y17+2*PI())/3)</f>
        <v>-0.40841701226449639</v>
      </c>
      <c r="AB17" s="11">
        <f>'OddsRatio_working_3-way'!X17^(1/3)*COS(('OddsRatio_working_3-way'!Y17+4*PI())/3)</f>
        <v>-0.12168481605886966</v>
      </c>
      <c r="AC17" s="11">
        <f>'OddsRatio_working_3-way'!X17^(1/3)*SIN('OddsRatio_working_3-way'!Y17/3)</f>
        <v>0.1655449106646513</v>
      </c>
      <c r="AD17" s="11">
        <f>'OddsRatio_working_3-way'!X17^(1/3)*SIN(('OddsRatio_working_3-way'!Y17+2*PI())/3)</f>
        <v>0.37630919458828654</v>
      </c>
      <c r="AE17" s="11">
        <f>'OddsRatio_working_3-way'!X17^(1/3)*SIN(('OddsRatio_working_3-way'!Y17+4*PI())/3)</f>
        <v>-0.54185410525293776</v>
      </c>
      <c r="AF17" s="11">
        <f>-'OddsRatio_working_3-way'!U17/(3*'OddsRatio_working_3-way'!X17^(1/3))*COS(('OddsRatio_working_3-way'!Y17)/3)</f>
        <v>0.53010182832336583</v>
      </c>
      <c r="AG17" s="11">
        <f>-'OddsRatio_working_3-way'!U17/(3*'OddsRatio_working_3-way'!X17^(1/3))*COS(('OddsRatio_working_3-way'!Y17+2*PI())/3)</f>
        <v>-0.40841701226449628</v>
      </c>
      <c r="AH17" s="11">
        <f>-'OddsRatio_working_3-way'!U17/(3*'OddsRatio_working_3-way'!X17^(1/3))*COS(('OddsRatio_working_3-way'!Y17+4*PI())/3)</f>
        <v>-0.12168481605886965</v>
      </c>
      <c r="AI17" s="11">
        <f>'OddsRatio_working_3-way'!U17/(3*'OddsRatio_working_3-way'!X17^(1/3))*SIN(('OddsRatio_working_3-way'!Y17)/3)</f>
        <v>-0.16554491066465127</v>
      </c>
      <c r="AJ17" s="11">
        <f>'OddsRatio_working_3-way'!U17/(3*'OddsRatio_working_3-way'!X17^(1/3))*SIN(('OddsRatio_working_3-way'!Y17+2*PI())/3)</f>
        <v>-0.37630919458828643</v>
      </c>
      <c r="AK17" s="11">
        <f>'OddsRatio_working_3-way'!U17/(3*'OddsRatio_working_3-way'!X17^(1/3))*SIN(('OddsRatio_working_3-way'!Y17+4*PI())/3)</f>
        <v>0.54185410525293765</v>
      </c>
      <c r="AL17" s="11">
        <f>'OddsRatio_working_3-way'!Z17+'OddsRatio_working_3-way'!AF17</f>
        <v>1.0602036566467317</v>
      </c>
      <c r="AM17" s="11">
        <f>'OddsRatio_working_3-way'!AA17+'OddsRatio_working_3-way'!AG17</f>
        <v>-0.81683402452899267</v>
      </c>
      <c r="AN17" s="11">
        <f>'OddsRatio_working_3-way'!AB17+'OddsRatio_working_3-way'!AH17</f>
        <v>-0.24336963211773932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1.0602036566467317</v>
      </c>
      <c r="AS17" s="11">
        <f>IF(('OddsRatio_working_3-way'!X17=0),IF(Q17&gt;0,-Q17^(1/3),(-Q17)^(1/3)),'OddsRatio_working_3-way'!AM17-'OddsRatio_working_3-way'!R17/3)</f>
        <v>-0.81683402452899267</v>
      </c>
      <c r="AT17" s="11">
        <f>IF(('OddsRatio_working_3-way'!X17=0),IF(Q17&gt;0,-Q17^(1/3),(-Q17)^(1/3)),'OddsRatio_working_3-way'!AN17-'OddsRatio_working_3-way'!R17/3)</f>
        <v>-0.24336963211773932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1.34</v>
      </c>
      <c r="B18" s="4">
        <f>IF('True_Odds_Calculator_3-way'!B19="","",'True_Odds_Calculator_3-way'!B19)</f>
        <v>5.23</v>
      </c>
      <c r="C18" s="4">
        <f>IF('True_Odds_Calculator_3-way'!C19="","",'True_Odds_Calculator_3-way'!C19)</f>
        <v>10.47</v>
      </c>
      <c r="D18" s="9">
        <f t="shared" si="13"/>
        <v>0.73138817304625858</v>
      </c>
      <c r="E18" s="9">
        <f t="shared" si="14"/>
        <v>0.17955951881416385</v>
      </c>
      <c r="F18" s="9">
        <f t="shared" si="15"/>
        <v>8.9052308139577527E-2</v>
      </c>
      <c r="G18" s="9">
        <f t="shared" si="16"/>
        <v>1.0801853438066122</v>
      </c>
      <c r="H18" s="9">
        <f t="shared" si="17"/>
        <v>1.3672630168942483</v>
      </c>
      <c r="I18" s="9">
        <f t="shared" si="18"/>
        <v>5.5691840043019702</v>
      </c>
      <c r="J18" s="9">
        <f t="shared" si="19"/>
        <v>11.229355205848616</v>
      </c>
      <c r="K18" s="11">
        <f t="shared" si="20"/>
        <v>0.74626865671641784</v>
      </c>
      <c r="L18" s="11">
        <f t="shared" si="21"/>
        <v>0.19120458891013384</v>
      </c>
      <c r="M18" s="11">
        <f t="shared" si="22"/>
        <v>9.5510983763132759E-2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-0.18561629279299419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0.19134359921725747</v>
      </c>
      <c r="Q18" s="11">
        <f>2*'OddsRatio_working_3-way'!K18*'OddsRatio_working_3-way'!L18*'OddsRatio_working_3-way'!M18</f>
        <v>2.7256922965421294E-2</v>
      </c>
      <c r="R18" s="11">
        <f t="shared" si="23"/>
        <v>0</v>
      </c>
      <c r="S18" s="11">
        <f t="shared" si="24"/>
        <v>-1.0308556233835064</v>
      </c>
      <c r="T18" s="11">
        <f t="shared" si="25"/>
        <v>-0.14684553039651091</v>
      </c>
      <c r="U18" s="11">
        <f>'OddsRatio_working_3-way'!S18-'OddsRatio_working_3-way'!R18^2/3</f>
        <v>-1.0308556233835064</v>
      </c>
      <c r="V18" s="11">
        <f>'OddsRatio_working_3-way'!S18*'OddsRatio_working_3-way'!R18/3-2*'OddsRatio_working_3-way'!R18^3/27-'OddsRatio_working_3-way'!T18</f>
        <v>0.14684553039651091</v>
      </c>
      <c r="W18" s="11">
        <f>'OddsRatio_working_3-way'!V18^2+4*'OddsRatio_working_3-way'!U18^3/27</f>
        <v>-0.14072564284426034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0.2014257013402789</v>
      </c>
      <c r="Y18" s="11">
        <f>IF('OddsRatio_working_3-way'!W18&gt;=0,IF('OddsRatio_working_3-way'!V18+SQRT('OddsRatio_working_3-way'!W18)&gt;0,0,PI()),ACOS('OddsRatio_working_3-way'!V18/(2*'OddsRatio_working_3-way'!X18)))</f>
        <v>1.1976840081187652</v>
      </c>
      <c r="Z18" s="11">
        <f>'OddsRatio_working_3-way'!X18^(1/3)*COS('OddsRatio_working_3-way'!Y18/3)</f>
        <v>0.54009267190330623</v>
      </c>
      <c r="AA18" s="11">
        <f>'OddsRatio_working_3-way'!X18^(1/3)*COS(('OddsRatio_working_3-way'!Y18+2*PI())/3)</f>
        <v>-0.46737559167197784</v>
      </c>
      <c r="AB18" s="11">
        <f>'OddsRatio_working_3-way'!X18^(1/3)*COS(('OddsRatio_working_3-way'!Y18+4*PI())/3)</f>
        <v>-7.2717080231328335E-2</v>
      </c>
      <c r="AC18" s="11">
        <f>'OddsRatio_working_3-way'!X18^(1/3)*SIN('OddsRatio_working_3-way'!Y18/3)</f>
        <v>0.22785619781823602</v>
      </c>
      <c r="AD18" s="11">
        <f>'OddsRatio_working_3-way'!X18^(1/3)*SIN(('OddsRatio_working_3-way'!Y18+2*PI())/3)</f>
        <v>0.35380587535695923</v>
      </c>
      <c r="AE18" s="11">
        <f>'OddsRatio_working_3-way'!X18^(1/3)*SIN(('OddsRatio_working_3-way'!Y18+4*PI())/3)</f>
        <v>-0.58166207317519514</v>
      </c>
      <c r="AF18" s="11">
        <f>-'OddsRatio_working_3-way'!U18/(3*'OddsRatio_working_3-way'!X18^(1/3))*COS(('OddsRatio_working_3-way'!Y18)/3)</f>
        <v>0.54009267190330612</v>
      </c>
      <c r="AG18" s="11">
        <f>-'OddsRatio_working_3-way'!U18/(3*'OddsRatio_working_3-way'!X18^(1/3))*COS(('OddsRatio_working_3-way'!Y18+2*PI())/3)</f>
        <v>-0.46737559167197779</v>
      </c>
      <c r="AH18" s="11">
        <f>-'OddsRatio_working_3-way'!U18/(3*'OddsRatio_working_3-way'!X18^(1/3))*COS(('OddsRatio_working_3-way'!Y18+4*PI())/3)</f>
        <v>-7.2717080231328321E-2</v>
      </c>
      <c r="AI18" s="11">
        <f>'OddsRatio_working_3-way'!U18/(3*'OddsRatio_working_3-way'!X18^(1/3))*SIN(('OddsRatio_working_3-way'!Y18)/3)</f>
        <v>-0.22785619781823599</v>
      </c>
      <c r="AJ18" s="11">
        <f>'OddsRatio_working_3-way'!U18/(3*'OddsRatio_working_3-way'!X18^(1/3))*SIN(('OddsRatio_working_3-way'!Y18+2*PI())/3)</f>
        <v>-0.35380587535695912</v>
      </c>
      <c r="AK18" s="11">
        <f>'OddsRatio_working_3-way'!U18/(3*'OddsRatio_working_3-way'!X18^(1/3))*SIN(('OddsRatio_working_3-way'!Y18+4*PI())/3)</f>
        <v>0.58166207317519503</v>
      </c>
      <c r="AL18" s="11">
        <f>'OddsRatio_working_3-way'!Z18+'OddsRatio_working_3-way'!AF18</f>
        <v>1.0801853438066122</v>
      </c>
      <c r="AM18" s="11">
        <f>'OddsRatio_working_3-way'!AA18+'OddsRatio_working_3-way'!AG18</f>
        <v>-0.93475118334395568</v>
      </c>
      <c r="AN18" s="11">
        <f>'OddsRatio_working_3-way'!AB18+'OddsRatio_working_3-way'!AH18</f>
        <v>-0.14543416046265667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1.0801853438066122</v>
      </c>
      <c r="AS18" s="11">
        <f>IF(('OddsRatio_working_3-way'!X18=0),IF(Q18&gt;0,-Q18^(1/3),(-Q18)^(1/3)),'OddsRatio_working_3-way'!AM18-'OddsRatio_working_3-way'!R18/3)</f>
        <v>-0.93475118334395568</v>
      </c>
      <c r="AT18" s="11">
        <f>IF(('OddsRatio_working_3-way'!X18=0),IF(Q18&gt;0,-Q18^(1/3),(-Q18)^(1/3)),'OddsRatio_working_3-way'!AN18-'OddsRatio_working_3-way'!R18/3)</f>
        <v>-0.14543416046265667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1.98</v>
      </c>
      <c r="B19" s="4">
        <f>IF('True_Odds_Calculator_3-way'!B20="","",'True_Odds_Calculator_3-way'!B20)</f>
        <v>3.47</v>
      </c>
      <c r="C19" s="4">
        <f>IF('True_Odds_Calculator_3-way'!C20="","",'True_Odds_Calculator_3-way'!C20)</f>
        <v>4.22</v>
      </c>
      <c r="D19" s="9">
        <f t="shared" si="13"/>
        <v>0.49309588920492697</v>
      </c>
      <c r="E19" s="9">
        <f t="shared" si="14"/>
        <v>0.2784749361851302</v>
      </c>
      <c r="F19" s="9">
        <f t="shared" si="15"/>
        <v>0.2284291746099428</v>
      </c>
      <c r="G19" s="9">
        <f t="shared" si="16"/>
        <v>1.0489827718540743</v>
      </c>
      <c r="H19" s="9">
        <f t="shared" si="17"/>
        <v>2.0280031164169925</v>
      </c>
      <c r="I19" s="9">
        <f t="shared" si="18"/>
        <v>3.5909874464795632</v>
      </c>
      <c r="J19" s="9">
        <f t="shared" si="19"/>
        <v>4.3777245253701196</v>
      </c>
      <c r="K19" s="11">
        <f t="shared" si="20"/>
        <v>0.50505050505050508</v>
      </c>
      <c r="L19" s="11">
        <f t="shared" si="21"/>
        <v>0.28818443804034583</v>
      </c>
      <c r="M19" s="11">
        <f t="shared" si="22"/>
        <v>0.23696682464454977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-0.26882631855520656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0.23004813558919845</v>
      </c>
      <c r="Q19" s="11">
        <f>2*'OddsRatio_working_3-way'!K19*'OddsRatio_working_3-way'!L19*'OddsRatio_working_3-way'!M19</f>
        <v>6.8979950701408832E-2</v>
      </c>
      <c r="R19" s="11">
        <f t="shared" si="23"/>
        <v>0</v>
      </c>
      <c r="S19" s="11">
        <f t="shared" si="24"/>
        <v>-0.85575005016465844</v>
      </c>
      <c r="T19" s="11">
        <f t="shared" si="25"/>
        <v>-0.256596716691052</v>
      </c>
      <c r="U19" s="11">
        <f>'OddsRatio_working_3-way'!S19-'OddsRatio_working_3-way'!R19^2/3</f>
        <v>-0.85575005016465844</v>
      </c>
      <c r="V19" s="11">
        <f>'OddsRatio_working_3-way'!S19*'OddsRatio_working_3-way'!R19/3-2*'OddsRatio_working_3-way'!R19^3/27-'OddsRatio_working_3-way'!T19</f>
        <v>0.256596716691052</v>
      </c>
      <c r="W19" s="11">
        <f>'OddsRatio_working_3-way'!V19^2+4*'OddsRatio_working_3-way'!U19^3/27</f>
        <v>-2.6998530122976885E-2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0.15234861760088675</v>
      </c>
      <c r="Y19" s="11">
        <f>IF('OddsRatio_working_3-way'!W19&gt;=0,IF('OddsRatio_working_3-way'!V19+SQRT('OddsRatio_working_3-way'!W19)&gt;0,0,PI()),ACOS('OddsRatio_working_3-way'!V19/(2*'OddsRatio_working_3-way'!X19)))</f>
        <v>0.56956307131536943</v>
      </c>
      <c r="Z19" s="11">
        <f>'OddsRatio_working_3-way'!X19^(1/3)*COS('OddsRatio_working_3-way'!Y19/3)</f>
        <v>0.52449138592703715</v>
      </c>
      <c r="AA19" s="11">
        <f>'OddsRatio_working_3-way'!X19^(1/3)*COS(('OddsRatio_working_3-way'!Y19+2*PI())/3)</f>
        <v>-0.3495331611787007</v>
      </c>
      <c r="AB19" s="11">
        <f>'OddsRatio_working_3-way'!X19^(1/3)*COS(('OddsRatio_working_3-way'!Y19+4*PI())/3)</f>
        <v>-0.17495822474833642</v>
      </c>
      <c r="AC19" s="11">
        <f>'OddsRatio_working_3-way'!X19^(1/3)*SIN('OddsRatio_working_3-way'!Y19/3)</f>
        <v>0.10079088654183263</v>
      </c>
      <c r="AD19" s="11">
        <f>'OddsRatio_working_3-way'!X19^(1/3)*SIN(('OddsRatio_working_3-way'!Y19+2*PI())/3)</f>
        <v>0.403827421008006</v>
      </c>
      <c r="AE19" s="11">
        <f>'OddsRatio_working_3-way'!X19^(1/3)*SIN(('OddsRatio_working_3-way'!Y19+4*PI())/3)</f>
        <v>-0.5046183075498385</v>
      </c>
      <c r="AF19" s="11">
        <f>-'OddsRatio_working_3-way'!U19/(3*'OddsRatio_working_3-way'!X19^(1/3))*COS(('OddsRatio_working_3-way'!Y19)/3)</f>
        <v>0.52449138592703715</v>
      </c>
      <c r="AG19" s="11">
        <f>-'OddsRatio_working_3-way'!U19/(3*'OddsRatio_working_3-way'!X19^(1/3))*COS(('OddsRatio_working_3-way'!Y19+2*PI())/3)</f>
        <v>-0.3495331611787007</v>
      </c>
      <c r="AH19" s="11">
        <f>-'OddsRatio_working_3-way'!U19/(3*'OddsRatio_working_3-way'!X19^(1/3))*COS(('OddsRatio_working_3-way'!Y19+4*PI())/3)</f>
        <v>-0.17495822474833642</v>
      </c>
      <c r="AI19" s="11">
        <f>'OddsRatio_working_3-way'!U19/(3*'OddsRatio_working_3-way'!X19^(1/3))*SIN(('OddsRatio_working_3-way'!Y19)/3)</f>
        <v>-0.10079088654183263</v>
      </c>
      <c r="AJ19" s="11">
        <f>'OddsRatio_working_3-way'!U19/(3*'OddsRatio_working_3-way'!X19^(1/3))*SIN(('OddsRatio_working_3-way'!Y19+2*PI())/3)</f>
        <v>-0.403827421008006</v>
      </c>
      <c r="AK19" s="11">
        <f>'OddsRatio_working_3-way'!U19/(3*'OddsRatio_working_3-way'!X19^(1/3))*SIN(('OddsRatio_working_3-way'!Y19+4*PI())/3)</f>
        <v>0.5046183075498385</v>
      </c>
      <c r="AL19" s="11">
        <f>'OddsRatio_working_3-way'!Z19+'OddsRatio_working_3-way'!AF19</f>
        <v>1.0489827718540743</v>
      </c>
      <c r="AM19" s="11">
        <f>'OddsRatio_working_3-way'!AA19+'OddsRatio_working_3-way'!AG19</f>
        <v>-0.6990663223574014</v>
      </c>
      <c r="AN19" s="11">
        <f>'OddsRatio_working_3-way'!AB19+'OddsRatio_working_3-way'!AH19</f>
        <v>-0.34991644949667283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1.0489827718540743</v>
      </c>
      <c r="AS19" s="11">
        <f>IF(('OddsRatio_working_3-way'!X19=0),IF(Q19&gt;0,-Q19^(1/3),(-Q19)^(1/3)),'OddsRatio_working_3-way'!AM19-'OddsRatio_working_3-way'!R19/3)</f>
        <v>-0.6990663223574014</v>
      </c>
      <c r="AT19" s="11">
        <f>IF(('OddsRatio_working_3-way'!X19=0),IF(Q19&gt;0,-Q19^(1/3),(-Q19)^(1/3)),'OddsRatio_working_3-way'!AN19-'OddsRatio_working_3-way'!R19/3)</f>
        <v>-0.34991644949667283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2.23</v>
      </c>
      <c r="B20" s="4">
        <f>IF('True_Odds_Calculator_3-way'!B21="","",'True_Odds_Calculator_3-way'!B21)</f>
        <v>3.32</v>
      </c>
      <c r="C20" s="4">
        <f>IF('True_Odds_Calculator_3-way'!C21="","",'True_Odds_Calculator_3-way'!C21)</f>
        <v>3.58</v>
      </c>
      <c r="D20" s="9">
        <f t="shared" si="13"/>
        <v>0.4375140407515829</v>
      </c>
      <c r="E20" s="9">
        <f t="shared" si="14"/>
        <v>0.29197517186022687</v>
      </c>
      <c r="F20" s="9">
        <f t="shared" si="15"/>
        <v>0.2705107873881904</v>
      </c>
      <c r="G20" s="9">
        <f t="shared" si="16"/>
        <v>1.0452365303293134</v>
      </c>
      <c r="H20" s="9">
        <f t="shared" si="17"/>
        <v>2.2856409323050557</v>
      </c>
      <c r="I20" s="9">
        <f t="shared" si="18"/>
        <v>3.4249487503640061</v>
      </c>
      <c r="J20" s="9">
        <f t="shared" si="19"/>
        <v>3.6967102482496292</v>
      </c>
      <c r="K20" s="11">
        <f t="shared" si="20"/>
        <v>0.44843049327354262</v>
      </c>
      <c r="L20" s="11">
        <f t="shared" si="21"/>
        <v>0.30120481927710846</v>
      </c>
      <c r="M20" s="11">
        <f t="shared" si="22"/>
        <v>0.27932960893854747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-0.27777095304081278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0.23127809481783135</v>
      </c>
      <c r="Q20" s="11">
        <f>2*'OddsRatio_working_3-way'!K20*'OddsRatio_working_3-way'!L20*'OddsRatio_working_3-way'!M20</f>
        <v>7.5457779712179887E-2</v>
      </c>
      <c r="R20" s="11">
        <f t="shared" si="23"/>
        <v>0</v>
      </c>
      <c r="S20" s="11">
        <f t="shared" si="24"/>
        <v>-0.83262159806842628</v>
      </c>
      <c r="T20" s="11">
        <f t="shared" si="25"/>
        <v>-0.27165468126212933</v>
      </c>
      <c r="U20" s="11">
        <f>'OddsRatio_working_3-way'!S20-'OddsRatio_working_3-way'!R20^2/3</f>
        <v>-0.83262159806842628</v>
      </c>
      <c r="V20" s="11">
        <f>'OddsRatio_working_3-way'!S20*'OddsRatio_working_3-way'!R20/3-2*'OddsRatio_working_3-way'!R20^3/27-'OddsRatio_working_3-way'!T20</f>
        <v>0.27165468126212933</v>
      </c>
      <c r="W20" s="11">
        <f>'OddsRatio_working_3-way'!V20^2+4*'OddsRatio_working_3-way'!U20^3/27</f>
        <v>-1.1718132364517686E-2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0.14621422486898014</v>
      </c>
      <c r="Y20" s="11">
        <f>IF('OddsRatio_working_3-way'!W20&gt;=0,IF('OddsRatio_working_3-way'!V20+SQRT('OddsRatio_working_3-way'!W20)&gt;0,0,PI()),ACOS('OddsRatio_working_3-way'!V20/(2*'OddsRatio_working_3-way'!X20)))</f>
        <v>0.37919968307965002</v>
      </c>
      <c r="Z20" s="11">
        <f>'OddsRatio_working_3-way'!X20^(1/3)*COS('OddsRatio_working_3-way'!Y20/3)</f>
        <v>0.5226182651646567</v>
      </c>
      <c r="AA20" s="11">
        <f>'OddsRatio_working_3-way'!X20^(1/3)*COS(('OddsRatio_working_3-way'!Y20+2*PI())/3)</f>
        <v>-0.31882444536353416</v>
      </c>
      <c r="AB20" s="11">
        <f>'OddsRatio_working_3-way'!X20^(1/3)*COS(('OddsRatio_working_3-way'!Y20+4*PI())/3)</f>
        <v>-0.20379381980112271</v>
      </c>
      <c r="AC20" s="11">
        <f>'OddsRatio_working_3-way'!X20^(1/3)*SIN('OddsRatio_working_3-way'!Y20/3)</f>
        <v>6.6412962633509556E-2</v>
      </c>
      <c r="AD20" s="11">
        <f>'OddsRatio_working_3-way'!X20^(1/3)*SIN(('OddsRatio_working_3-way'!Y20+2*PI())/3)</f>
        <v>0.41939421279758998</v>
      </c>
      <c r="AE20" s="11">
        <f>'OddsRatio_working_3-way'!X20^(1/3)*SIN(('OddsRatio_working_3-way'!Y20+4*PI())/3)</f>
        <v>-0.4858071754310993</v>
      </c>
      <c r="AF20" s="11">
        <f>-'OddsRatio_working_3-way'!U20/(3*'OddsRatio_working_3-way'!X20^(1/3))*COS(('OddsRatio_working_3-way'!Y20)/3)</f>
        <v>0.52261826516465681</v>
      </c>
      <c r="AG20" s="11">
        <f>-'OddsRatio_working_3-way'!U20/(3*'OddsRatio_working_3-way'!X20^(1/3))*COS(('OddsRatio_working_3-way'!Y20+2*PI())/3)</f>
        <v>-0.31882444536353421</v>
      </c>
      <c r="AH20" s="11">
        <f>-'OddsRatio_working_3-way'!U20/(3*'OddsRatio_working_3-way'!X20^(1/3))*COS(('OddsRatio_working_3-way'!Y20+4*PI())/3)</f>
        <v>-0.20379381980112277</v>
      </c>
      <c r="AI20" s="11">
        <f>'OddsRatio_working_3-way'!U20/(3*'OddsRatio_working_3-way'!X20^(1/3))*SIN(('OddsRatio_working_3-way'!Y20)/3)</f>
        <v>-6.641296263350957E-2</v>
      </c>
      <c r="AJ20" s="11">
        <f>'OddsRatio_working_3-way'!U20/(3*'OddsRatio_working_3-way'!X20^(1/3))*SIN(('OddsRatio_working_3-way'!Y20+2*PI())/3)</f>
        <v>-0.41939421279759009</v>
      </c>
      <c r="AK20" s="11">
        <f>'OddsRatio_working_3-way'!U20/(3*'OddsRatio_working_3-way'!X20^(1/3))*SIN(('OddsRatio_working_3-way'!Y20+4*PI())/3)</f>
        <v>0.48580717543109941</v>
      </c>
      <c r="AL20" s="11">
        <f>'OddsRatio_working_3-way'!Z20+'OddsRatio_working_3-way'!AF20</f>
        <v>1.0452365303293134</v>
      </c>
      <c r="AM20" s="11">
        <f>'OddsRatio_working_3-way'!AA20+'OddsRatio_working_3-way'!AG20</f>
        <v>-0.63764889072706832</v>
      </c>
      <c r="AN20" s="11">
        <f>'OddsRatio_working_3-way'!AB20+'OddsRatio_working_3-way'!AH20</f>
        <v>-0.40758763960224548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1.0452365303293134</v>
      </c>
      <c r="AS20" s="11">
        <f>IF(('OddsRatio_working_3-way'!X20=0),IF(Q20&gt;0,-Q20^(1/3),(-Q20)^(1/3)),'OddsRatio_working_3-way'!AM20-'OddsRatio_working_3-way'!R20/3)</f>
        <v>-0.63764889072706832</v>
      </c>
      <c r="AT20" s="11">
        <f>IF(('OddsRatio_working_3-way'!X20=0),IF(Q20&gt;0,-Q20^(1/3),(-Q20)^(1/3)),'OddsRatio_working_3-way'!AN20-'OddsRatio_working_3-way'!R20/3)</f>
        <v>-0.40758763960224548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7.35</v>
      </c>
      <c r="B21" s="4">
        <f>IF('True_Odds_Calculator_3-way'!B22="","",'True_Odds_Calculator_3-way'!B22)</f>
        <v>4.74</v>
      </c>
      <c r="C21" s="4">
        <f>IF('True_Odds_Calculator_3-way'!C22="","",'True_Odds_Calculator_3-way'!C22)</f>
        <v>1.46</v>
      </c>
      <c r="D21" s="9">
        <f t="shared" si="13"/>
        <v>0.12866464627020918</v>
      </c>
      <c r="E21" s="9">
        <f t="shared" si="14"/>
        <v>0.20045575144782235</v>
      </c>
      <c r="F21" s="9">
        <f t="shared" si="15"/>
        <v>0.6708796022819683</v>
      </c>
      <c r="G21" s="9">
        <f t="shared" si="16"/>
        <v>1.0664791760553003</v>
      </c>
      <c r="H21" s="9">
        <f t="shared" si="17"/>
        <v>7.7721427679511566</v>
      </c>
      <c r="I21" s="9">
        <f t="shared" si="18"/>
        <v>4.9886321184468239</v>
      </c>
      <c r="J21" s="9">
        <f t="shared" si="19"/>
        <v>1.4905804209854387</v>
      </c>
      <c r="K21" s="11">
        <f t="shared" si="20"/>
        <v>0.1360544217687075</v>
      </c>
      <c r="L21" s="11">
        <f t="shared" si="21"/>
        <v>0.21097046413502107</v>
      </c>
      <c r="M21" s="11">
        <f t="shared" si="22"/>
        <v>0.68493150684931503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-0.21477544257400094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0.20741202093229638</v>
      </c>
      <c r="Q21" s="11">
        <f>2*'OddsRatio_working_3-way'!K21*'OddsRatio_working_3-way'!L21*'OddsRatio_working_3-way'!M21</f>
        <v>3.9319814394748132E-2</v>
      </c>
      <c r="R21" s="11">
        <f t="shared" si="23"/>
        <v>0</v>
      </c>
      <c r="S21" s="11">
        <f t="shared" si="24"/>
        <v>-0.96571571892271857</v>
      </c>
      <c r="T21" s="11">
        <f t="shared" si="25"/>
        <v>-0.18307406993795614</v>
      </c>
      <c r="U21" s="11">
        <f>'OddsRatio_working_3-way'!S21-'OddsRatio_working_3-way'!R21^2/3</f>
        <v>-0.96571571892271857</v>
      </c>
      <c r="V21" s="11">
        <f>'OddsRatio_working_3-way'!S21*'OddsRatio_working_3-way'!R21/3-2*'OddsRatio_working_3-way'!R21^3/27-'OddsRatio_working_3-way'!T21</f>
        <v>0.18307406993795614</v>
      </c>
      <c r="W21" s="11">
        <f>'OddsRatio_working_3-way'!V21^2+4*'OddsRatio_working_3-way'!U21^3/27</f>
        <v>-9.9911010012968482E-2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0.18263838937680663</v>
      </c>
      <c r="Y21" s="11">
        <f>IF('OddsRatio_working_3-way'!W21&gt;=0,IF('OddsRatio_working_3-way'!V21+SQRT('OddsRatio_working_3-way'!W21)&gt;0,0,PI()),ACOS('OddsRatio_working_3-way'!V21/(2*'OddsRatio_working_3-way'!X21)))</f>
        <v>1.0458197441711961</v>
      </c>
      <c r="Z21" s="11">
        <f>'OddsRatio_working_3-way'!X21^(1/3)*COS('OddsRatio_working_3-way'!Y21/3)</f>
        <v>0.53323958802765026</v>
      </c>
      <c r="AA21" s="11">
        <f>'OddsRatio_working_3-way'!X21^(1/3)*COS(('OddsRatio_working_3-way'!Y21+2*PI())/3)</f>
        <v>-0.43446074864277151</v>
      </c>
      <c r="AB21" s="11">
        <f>'OddsRatio_working_3-way'!X21^(1/3)*COS(('OddsRatio_working_3-way'!Y21+4*PI())/3)</f>
        <v>-9.8778839384878622E-2</v>
      </c>
      <c r="AC21" s="11">
        <f>'OddsRatio_working_3-way'!X21^(1/3)*SIN('OddsRatio_working_3-way'!Y21/3)</f>
        <v>0.19380604067213206</v>
      </c>
      <c r="AD21" s="11">
        <f>'OddsRatio_working_3-way'!X21^(1/3)*SIN(('OddsRatio_working_3-way'!Y21+2*PI())/3)</f>
        <v>0.36489600919942761</v>
      </c>
      <c r="AE21" s="11">
        <f>'OddsRatio_working_3-way'!X21^(1/3)*SIN(('OddsRatio_working_3-way'!Y21+4*PI())/3)</f>
        <v>-0.55870204987155958</v>
      </c>
      <c r="AF21" s="11">
        <f>-'OddsRatio_working_3-way'!U21/(3*'OddsRatio_working_3-way'!X21^(1/3))*COS(('OddsRatio_working_3-way'!Y21)/3)</f>
        <v>0.53323958802765015</v>
      </c>
      <c r="AG21" s="11">
        <f>-'OddsRatio_working_3-way'!U21/(3*'OddsRatio_working_3-way'!X21^(1/3))*COS(('OddsRatio_working_3-way'!Y21+2*PI())/3)</f>
        <v>-0.43446074864277145</v>
      </c>
      <c r="AH21" s="11">
        <f>-'OddsRatio_working_3-way'!U21/(3*'OddsRatio_working_3-way'!X21^(1/3))*COS(('OddsRatio_working_3-way'!Y21+4*PI())/3)</f>
        <v>-9.8778839384878594E-2</v>
      </c>
      <c r="AI21" s="11">
        <f>'OddsRatio_working_3-way'!U21/(3*'OddsRatio_working_3-way'!X21^(1/3))*SIN(('OddsRatio_working_3-way'!Y21)/3)</f>
        <v>-0.193806040672132</v>
      </c>
      <c r="AJ21" s="11">
        <f>'OddsRatio_working_3-way'!U21/(3*'OddsRatio_working_3-way'!X21^(1/3))*SIN(('OddsRatio_working_3-way'!Y21+2*PI())/3)</f>
        <v>-0.3648960091994275</v>
      </c>
      <c r="AK21" s="11">
        <f>'OddsRatio_working_3-way'!U21/(3*'OddsRatio_working_3-way'!X21^(1/3))*SIN(('OddsRatio_working_3-way'!Y21+4*PI())/3)</f>
        <v>0.55870204987155947</v>
      </c>
      <c r="AL21" s="11">
        <f>'OddsRatio_working_3-way'!Z21+'OddsRatio_working_3-way'!AF21</f>
        <v>1.0664791760553003</v>
      </c>
      <c r="AM21" s="11">
        <f>'OddsRatio_working_3-way'!AA21+'OddsRatio_working_3-way'!AG21</f>
        <v>-0.86892149728554302</v>
      </c>
      <c r="AN21" s="11">
        <f>'OddsRatio_working_3-way'!AB21+'OddsRatio_working_3-way'!AH21</f>
        <v>-0.19755767876975722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1.0664791760553003</v>
      </c>
      <c r="AS21" s="11">
        <f>IF(('OddsRatio_working_3-way'!X21=0),IF(Q21&gt;0,-Q21^(1/3),(-Q21)^(1/3)),'OddsRatio_working_3-way'!AM21-'OddsRatio_working_3-way'!R21/3)</f>
        <v>-0.86892149728554302</v>
      </c>
      <c r="AT21" s="11">
        <f>IF(('OddsRatio_working_3-way'!X21=0),IF(Q21&gt;0,-Q21^(1/3),(-Q21)^(1/3)),'OddsRatio_working_3-way'!AN21-'OddsRatio_working_3-way'!R21/3)</f>
        <v>-0.19755767876975722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2.71</v>
      </c>
      <c r="B22" s="4">
        <f>IF('True_Odds_Calculator_3-way'!B23="","",'True_Odds_Calculator_3-way'!B23)</f>
        <v>3.01</v>
      </c>
      <c r="C22" s="4">
        <f>IF('True_Odds_Calculator_3-way'!C23="","",'True_Odds_Calculator_3-way'!C23)</f>
        <v>3.01</v>
      </c>
      <c r="D22" s="9">
        <f t="shared" si="13"/>
        <v>0.35747586350734673</v>
      </c>
      <c r="E22" s="9">
        <f t="shared" si="14"/>
        <v>0.32126206824632664</v>
      </c>
      <c r="F22" s="9">
        <f t="shared" si="15"/>
        <v>0.32126206824632664</v>
      </c>
      <c r="G22" s="9">
        <f t="shared" si="16"/>
        <v>1.0511062351830891</v>
      </c>
      <c r="H22" s="9">
        <f t="shared" si="17"/>
        <v>2.7973916621630828</v>
      </c>
      <c r="I22" s="9">
        <f t="shared" si="18"/>
        <v>3.1127235327180092</v>
      </c>
      <c r="J22" s="9">
        <f t="shared" si="19"/>
        <v>3.1127235327180092</v>
      </c>
      <c r="K22" s="11">
        <f t="shared" si="20"/>
        <v>0.36900369003690037</v>
      </c>
      <c r="L22" s="11">
        <f t="shared" si="21"/>
        <v>0.33222591362126247</v>
      </c>
      <c r="M22" s="11">
        <f t="shared" si="22"/>
        <v>0.33222591362126247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-0.28137528193749728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0.23337393007929702</v>
      </c>
      <c r="Q22" s="11">
        <f>2*'OddsRatio_working_3-way'!K22*'OddsRatio_working_3-way'!L22*'OddsRatio_working_3-way'!M22</f>
        <v>8.1456869137625496E-2</v>
      </c>
      <c r="R22" s="11">
        <f t="shared" si="23"/>
        <v>0</v>
      </c>
      <c r="S22" s="11">
        <f t="shared" si="24"/>
        <v>-0.82940451795313375</v>
      </c>
      <c r="T22" s="11">
        <f t="shared" si="25"/>
        <v>-0.28949546874454934</v>
      </c>
      <c r="U22" s="11">
        <f>'OddsRatio_working_3-way'!S22-'OddsRatio_working_3-way'!R22^2/3</f>
        <v>-0.82940451795313375</v>
      </c>
      <c r="V22" s="11">
        <f>'OddsRatio_working_3-way'!S22*'OddsRatio_working_3-way'!R22/3-2*'OddsRatio_working_3-way'!R22^3/27-'OddsRatio_working_3-way'!T22</f>
        <v>0.28949546874454934</v>
      </c>
      <c r="W22" s="11">
        <f>'OddsRatio_working_3-way'!V22^2+4*'OddsRatio_working_3-way'!U22^3/27</f>
        <v>-7.1936616804267606E-4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0.14536763101845354</v>
      </c>
      <c r="Y22" s="11">
        <f>IF('OddsRatio_working_3-way'!W22&gt;=0,IF('OddsRatio_working_3-way'!V22+SQRT('OddsRatio_working_3-way'!W22)&gt;0,0,PI()),ACOS('OddsRatio_working_3-way'!V22/(2*'OddsRatio_working_3-way'!X22)))</f>
        <v>9.238367555465099E-2</v>
      </c>
      <c r="Z22" s="11">
        <f>'OddsRatio_working_3-way'!X22^(1/3)*COS('OddsRatio_working_3-way'!Y22/3)</f>
        <v>0.52555311759154466</v>
      </c>
      <c r="AA22" s="11">
        <f>'OddsRatio_working_3-way'!X22^(1/3)*COS(('OddsRatio_working_3-way'!Y22+2*PI())/3)</f>
        <v>-0.27679689868607166</v>
      </c>
      <c r="AB22" s="11">
        <f>'OddsRatio_working_3-way'!X22^(1/3)*COS(('OddsRatio_working_3-way'!Y22+4*PI())/3)</f>
        <v>-0.24875621890547331</v>
      </c>
      <c r="AC22" s="11">
        <f>'OddsRatio_working_3-way'!X22^(1/3)*SIN('OddsRatio_working_3-way'!Y22/3)</f>
        <v>1.6189294019588747E-2</v>
      </c>
      <c r="AD22" s="11">
        <f>'OddsRatio_working_3-way'!X22^(1/3)*SIN(('OddsRatio_working_3-way'!Y22+2*PI())/3)</f>
        <v>0.44704770386259368</v>
      </c>
      <c r="AE22" s="11">
        <f>'OddsRatio_working_3-way'!X22^(1/3)*SIN(('OddsRatio_working_3-way'!Y22+4*PI())/3)</f>
        <v>-0.46323699788218226</v>
      </c>
      <c r="AF22" s="11">
        <f>-'OddsRatio_working_3-way'!U22/(3*'OddsRatio_working_3-way'!X22^(1/3))*COS(('OddsRatio_working_3-way'!Y22)/3)</f>
        <v>0.52555311759154444</v>
      </c>
      <c r="AG22" s="11">
        <f>-'OddsRatio_working_3-way'!U22/(3*'OddsRatio_working_3-way'!X22^(1/3))*COS(('OddsRatio_working_3-way'!Y22+2*PI())/3)</f>
        <v>-0.27679689868607155</v>
      </c>
      <c r="AH22" s="11">
        <f>-'OddsRatio_working_3-way'!U22/(3*'OddsRatio_working_3-way'!X22^(1/3))*COS(('OddsRatio_working_3-way'!Y22+4*PI())/3)</f>
        <v>-0.2487562189054732</v>
      </c>
      <c r="AI22" s="11">
        <f>'OddsRatio_working_3-way'!U22/(3*'OddsRatio_working_3-way'!X22^(1/3))*SIN(('OddsRatio_working_3-way'!Y22)/3)</f>
        <v>-1.618929401958874E-2</v>
      </c>
      <c r="AJ22" s="11">
        <f>'OddsRatio_working_3-way'!U22/(3*'OddsRatio_working_3-way'!X22^(1/3))*SIN(('OddsRatio_working_3-way'!Y22+2*PI())/3)</f>
        <v>-0.44704770386259346</v>
      </c>
      <c r="AK22" s="11">
        <f>'OddsRatio_working_3-way'!U22/(3*'OddsRatio_working_3-way'!X22^(1/3))*SIN(('OddsRatio_working_3-way'!Y22+4*PI())/3)</f>
        <v>0.46323699788218203</v>
      </c>
      <c r="AL22" s="11">
        <f>'OddsRatio_working_3-way'!Z22+'OddsRatio_working_3-way'!AF22</f>
        <v>1.0511062351830891</v>
      </c>
      <c r="AM22" s="11">
        <f>'OddsRatio_working_3-way'!AA22+'OddsRatio_working_3-way'!AG22</f>
        <v>-0.5535937973721432</v>
      </c>
      <c r="AN22" s="11">
        <f>'OddsRatio_working_3-way'!AB22+'OddsRatio_working_3-way'!AH22</f>
        <v>-0.49751243781094651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1.0511062351830891</v>
      </c>
      <c r="AS22" s="11">
        <f>IF(('OddsRatio_working_3-way'!X22=0),IF(Q22&gt;0,-Q22^(1/3),(-Q22)^(1/3)),'OddsRatio_working_3-way'!AM22-'OddsRatio_working_3-way'!R22/3)</f>
        <v>-0.5535937973721432</v>
      </c>
      <c r="AT22" s="11">
        <f>IF(('OddsRatio_working_3-way'!X22=0),IF(Q22&gt;0,-Q22^(1/3),(-Q22)^(1/3)),'OddsRatio_working_3-way'!AN22-'OddsRatio_working_3-way'!R22/3)</f>
        <v>-0.49751243781094651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1.5</v>
      </c>
      <c r="B23" s="4">
        <f>IF('True_Odds_Calculator_3-way'!B24="","",'True_Odds_Calculator_3-way'!B24)</f>
        <v>4.67</v>
      </c>
      <c r="C23" s="4">
        <f>IF('True_Odds_Calculator_3-way'!C24="","",'True_Odds_Calculator_3-way'!C24)</f>
        <v>6.73</v>
      </c>
      <c r="D23" s="9">
        <f t="shared" si="13"/>
        <v>0.6538377061869034</v>
      </c>
      <c r="E23" s="9">
        <f t="shared" si="14"/>
        <v>0.20466524635224051</v>
      </c>
      <c r="F23" s="9">
        <f t="shared" si="15"/>
        <v>0.14149704746085615</v>
      </c>
      <c r="G23" s="9">
        <f t="shared" si="16"/>
        <v>1.0588630497677165</v>
      </c>
      <c r="H23" s="9">
        <f t="shared" si="17"/>
        <v>1.5294315248838586</v>
      </c>
      <c r="I23" s="9">
        <f t="shared" si="18"/>
        <v>4.8860273926475202</v>
      </c>
      <c r="J23" s="9">
        <f t="shared" si="19"/>
        <v>7.0672852751690156</v>
      </c>
      <c r="K23" s="11">
        <f t="shared" si="20"/>
        <v>0.66666666666666663</v>
      </c>
      <c r="L23" s="11">
        <f t="shared" si="21"/>
        <v>0.21413276231263384</v>
      </c>
      <c r="M23" s="11">
        <f t="shared" si="22"/>
        <v>0.14858841010401189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-0.22303215809552313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0.20999646824121587</v>
      </c>
      <c r="Q23" s="11">
        <f>2*'OddsRatio_working_3-way'!K23*'OddsRatio_working_3-way'!L23*'OddsRatio_working_3-way'!M23</f>
        <v>4.242352893761938E-2</v>
      </c>
      <c r="R23" s="11">
        <f t="shared" si="23"/>
        <v>0</v>
      </c>
      <c r="S23" s="11">
        <f t="shared" si="24"/>
        <v>-0.94155242021769725</v>
      </c>
      <c r="T23" s="11">
        <f t="shared" si="25"/>
        <v>-0.19021261014498939</v>
      </c>
      <c r="U23" s="11">
        <f>'OddsRatio_working_3-way'!S23-'OddsRatio_working_3-way'!R23^2/3</f>
        <v>-0.94155242021769725</v>
      </c>
      <c r="V23" s="11">
        <f>'OddsRatio_working_3-way'!S23*'OddsRatio_working_3-way'!R23/3-2*'OddsRatio_working_3-way'!R23^3/27-'OddsRatio_working_3-way'!T23</f>
        <v>0.19021261014498939</v>
      </c>
      <c r="W23" s="11">
        <f>'OddsRatio_working_3-way'!V23^2+4*'OddsRatio_working_3-way'!U23^3/27</f>
        <v>-8.7479304494197524E-2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0.17582671977857009</v>
      </c>
      <c r="Y23" s="11">
        <f>IF('OddsRatio_working_3-way'!W23&gt;=0,IF('OddsRatio_working_3-way'!V23+SQRT('OddsRatio_working_3-way'!W23)&gt;0,0,PI()),ACOS('OddsRatio_working_3-way'!V23/(2*'OddsRatio_working_3-way'!X23)))</f>
        <v>0.99927850318260714</v>
      </c>
      <c r="Z23" s="11">
        <f>'OddsRatio_working_3-way'!X23^(1/3)*COS('OddsRatio_working_3-way'!Y23/3)</f>
        <v>0.52943152488385825</v>
      </c>
      <c r="AA23" s="11">
        <f>'OddsRatio_working_3-way'!X23^(1/3)*COS(('OddsRatio_working_3-way'!Y23+2*PI())/3)</f>
        <v>-0.42334993404057536</v>
      </c>
      <c r="AB23" s="11">
        <f>'OddsRatio_working_3-way'!X23^(1/3)*COS(('OddsRatio_working_3-way'!Y23+4*PI())/3)</f>
        <v>-0.10608159084328304</v>
      </c>
      <c r="AC23" s="11">
        <f>'OddsRatio_working_3-way'!X23^(1/3)*SIN('OddsRatio_working_3-way'!Y23/3)</f>
        <v>0.1831749633503035</v>
      </c>
      <c r="AD23" s="11">
        <f>'OddsRatio_working_3-way'!X23^(1/3)*SIN(('OddsRatio_working_3-way'!Y23+2*PI())/3)</f>
        <v>0.36691366843860279</v>
      </c>
      <c r="AE23" s="11">
        <f>'OddsRatio_working_3-way'!X23^(1/3)*SIN(('OddsRatio_working_3-way'!Y23+4*PI())/3)</f>
        <v>-0.5500886317889061</v>
      </c>
      <c r="AF23" s="11">
        <f>-'OddsRatio_working_3-way'!U23/(3*'OddsRatio_working_3-way'!X23^(1/3))*COS(('OddsRatio_working_3-way'!Y23)/3)</f>
        <v>0.52943152488385825</v>
      </c>
      <c r="AG23" s="11">
        <f>-'OddsRatio_working_3-way'!U23/(3*'OddsRatio_working_3-way'!X23^(1/3))*COS(('OddsRatio_working_3-way'!Y23+2*PI())/3)</f>
        <v>-0.42334993404057536</v>
      </c>
      <c r="AH23" s="11">
        <f>-'OddsRatio_working_3-way'!U23/(3*'OddsRatio_working_3-way'!X23^(1/3))*COS(('OddsRatio_working_3-way'!Y23+4*PI())/3)</f>
        <v>-0.10608159084328304</v>
      </c>
      <c r="AI23" s="11">
        <f>'OddsRatio_working_3-way'!U23/(3*'OddsRatio_working_3-way'!X23^(1/3))*SIN(('OddsRatio_working_3-way'!Y23)/3)</f>
        <v>-0.1831749633503035</v>
      </c>
      <c r="AJ23" s="11">
        <f>'OddsRatio_working_3-way'!U23/(3*'OddsRatio_working_3-way'!X23^(1/3))*SIN(('OddsRatio_working_3-way'!Y23+2*PI())/3)</f>
        <v>-0.36691366843860279</v>
      </c>
      <c r="AK23" s="11">
        <f>'OddsRatio_working_3-way'!U23/(3*'OddsRatio_working_3-way'!X23^(1/3))*SIN(('OddsRatio_working_3-way'!Y23+4*PI())/3)</f>
        <v>0.5500886317889061</v>
      </c>
      <c r="AL23" s="11">
        <f>'OddsRatio_working_3-way'!Z23+'OddsRatio_working_3-way'!AF23</f>
        <v>1.0588630497677165</v>
      </c>
      <c r="AM23" s="11">
        <f>'OddsRatio_working_3-way'!AA23+'OddsRatio_working_3-way'!AG23</f>
        <v>-0.84669986808115072</v>
      </c>
      <c r="AN23" s="11">
        <f>'OddsRatio_working_3-way'!AB23+'OddsRatio_working_3-way'!AH23</f>
        <v>-0.21216318168656609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1.0588630497677165</v>
      </c>
      <c r="AS23" s="11">
        <f>IF(('OddsRatio_working_3-way'!X23=0),IF(Q23&gt;0,-Q23^(1/3),(-Q23)^(1/3)),'OddsRatio_working_3-way'!AM23-'OddsRatio_working_3-way'!R23/3)</f>
        <v>-0.84669986808115072</v>
      </c>
      <c r="AT23" s="11">
        <f>IF(('OddsRatio_working_3-way'!X23=0),IF(Q23&gt;0,-Q23^(1/3),(-Q23)^(1/3)),'OddsRatio_working_3-way'!AN23-'OddsRatio_working_3-way'!R23/3)</f>
        <v>-0.21216318168656609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2.37</v>
      </c>
      <c r="B24" s="4">
        <f>IF('True_Odds_Calculator_3-way'!B25="","",'True_Odds_Calculator_3-way'!B25)</f>
        <v>3.3</v>
      </c>
      <c r="C24" s="4">
        <f>IF('True_Odds_Calculator_3-way'!C25="","",'True_Odds_Calculator_3-way'!C25)</f>
        <v>3.24</v>
      </c>
      <c r="D24" s="9">
        <f t="shared" si="13"/>
        <v>0.40963123034533849</v>
      </c>
      <c r="E24" s="9">
        <f t="shared" si="14"/>
        <v>0.29243471798439002</v>
      </c>
      <c r="F24" s="9">
        <f t="shared" si="15"/>
        <v>0.29793405167027159</v>
      </c>
      <c r="G24" s="9">
        <f t="shared" si="16"/>
        <v>1.0519854867356866</v>
      </c>
      <c r="H24" s="9">
        <f t="shared" si="17"/>
        <v>2.4412201168278913</v>
      </c>
      <c r="I24" s="9">
        <f t="shared" si="18"/>
        <v>3.4195666194920786</v>
      </c>
      <c r="J24" s="9">
        <f t="shared" si="19"/>
        <v>3.3564474902879384</v>
      </c>
      <c r="K24" s="11">
        <f t="shared" si="20"/>
        <v>0.42194092827004215</v>
      </c>
      <c r="L24" s="11">
        <f t="shared" si="21"/>
        <v>0.30303030303030304</v>
      </c>
      <c r="M24" s="11">
        <f t="shared" si="22"/>
        <v>0.30864197530864196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-0.27854099677822142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0.23322772971155531</v>
      </c>
      <c r="Q24" s="11">
        <f>2*'OddsRatio_working_3-way'!K24*'OddsRatio_working_3-way'!L24*'OddsRatio_working_3-way'!M24</f>
        <v>7.8926473675653225E-2</v>
      </c>
      <c r="R24" s="11">
        <f t="shared" si="23"/>
        <v>0</v>
      </c>
      <c r="S24" s="11">
        <f t="shared" si="24"/>
        <v>-0.83731921838871992</v>
      </c>
      <c r="T24" s="11">
        <f t="shared" si="25"/>
        <v>-0.28335675749195255</v>
      </c>
      <c r="U24" s="11">
        <f>'OddsRatio_working_3-way'!S24-'OddsRatio_working_3-way'!R24^2/3</f>
        <v>-0.83731921838871992</v>
      </c>
      <c r="V24" s="11">
        <f>'OddsRatio_working_3-way'!S24*'OddsRatio_working_3-way'!R24/3-2*'OddsRatio_working_3-way'!R24^3/27-'OddsRatio_working_3-way'!T24</f>
        <v>0.28335675749195255</v>
      </c>
      <c r="W24" s="11">
        <f>'OddsRatio_working_3-way'!V24^2+4*'OddsRatio_working_3-way'!U24^3/27</f>
        <v>-6.6789350097924555E-3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0.1474533714654786</v>
      </c>
      <c r="Y24" s="11">
        <f>IF('OddsRatio_working_3-way'!W24&gt;=0,IF('OddsRatio_working_3-way'!V24+SQRT('OddsRatio_working_3-way'!W24)&gt;0,0,PI()),ACOS('OddsRatio_working_3-way'!V24/(2*'OddsRatio_working_3-way'!X24)))</f>
        <v>0.2807961039361524</v>
      </c>
      <c r="Z24" s="11">
        <f>'OddsRatio_working_3-way'!X24^(1/3)*COS('OddsRatio_working_3-way'!Y24/3)</f>
        <v>0.52599274336784341</v>
      </c>
      <c r="AA24" s="11">
        <f>'OddsRatio_working_3-way'!X24^(1/3)*COS(('OddsRatio_working_3-way'!Y24+2*PI())/3)</f>
        <v>-0.30575768644922724</v>
      </c>
      <c r="AB24" s="11">
        <f>'OddsRatio_working_3-way'!X24^(1/3)*COS(('OddsRatio_working_3-way'!Y24+4*PI())/3)</f>
        <v>-0.22023505691861628</v>
      </c>
      <c r="AC24" s="11">
        <f>'OddsRatio_working_3-way'!X24^(1/3)*SIN('OddsRatio_working_3-way'!Y24/3)</f>
        <v>4.9376513181302858E-2</v>
      </c>
      <c r="AD24" s="11">
        <f>'OddsRatio_working_3-way'!X24^(1/3)*SIN(('OddsRatio_working_3-way'!Y24+2*PI())/3)</f>
        <v>0.43083482137216977</v>
      </c>
      <c r="AE24" s="11">
        <f>'OddsRatio_working_3-way'!X24^(1/3)*SIN(('OddsRatio_working_3-way'!Y24+4*PI())/3)</f>
        <v>-0.48021133455347265</v>
      </c>
      <c r="AF24" s="11">
        <f>-'OddsRatio_working_3-way'!U24/(3*'OddsRatio_working_3-way'!X24^(1/3))*COS(('OddsRatio_working_3-way'!Y24)/3)</f>
        <v>0.5259927433678433</v>
      </c>
      <c r="AG24" s="11">
        <f>-'OddsRatio_working_3-way'!U24/(3*'OddsRatio_working_3-way'!X24^(1/3))*COS(('OddsRatio_working_3-way'!Y24+2*PI())/3)</f>
        <v>-0.30575768644922718</v>
      </c>
      <c r="AH24" s="11">
        <f>-'OddsRatio_working_3-way'!U24/(3*'OddsRatio_working_3-way'!X24^(1/3))*COS(('OddsRatio_working_3-way'!Y24+4*PI())/3)</f>
        <v>-0.22023505691861625</v>
      </c>
      <c r="AI24" s="11">
        <f>'OddsRatio_working_3-way'!U24/(3*'OddsRatio_working_3-way'!X24^(1/3))*SIN(('OddsRatio_working_3-way'!Y24)/3)</f>
        <v>-4.9376513181302852E-2</v>
      </c>
      <c r="AJ24" s="11">
        <f>'OddsRatio_working_3-way'!U24/(3*'OddsRatio_working_3-way'!X24^(1/3))*SIN(('OddsRatio_working_3-way'!Y24+2*PI())/3)</f>
        <v>-0.43083482137216966</v>
      </c>
      <c r="AK24" s="11">
        <f>'OddsRatio_working_3-way'!U24/(3*'OddsRatio_working_3-way'!X24^(1/3))*SIN(('OddsRatio_working_3-way'!Y24+4*PI())/3)</f>
        <v>0.48021133455347254</v>
      </c>
      <c r="AL24" s="11">
        <f>'OddsRatio_working_3-way'!Z24+'OddsRatio_working_3-way'!AF24</f>
        <v>1.0519854867356866</v>
      </c>
      <c r="AM24" s="11">
        <f>'OddsRatio_working_3-way'!AA24+'OddsRatio_working_3-way'!AG24</f>
        <v>-0.61151537289845437</v>
      </c>
      <c r="AN24" s="11">
        <f>'OddsRatio_working_3-way'!AB24+'OddsRatio_working_3-way'!AH24</f>
        <v>-0.44047011383723256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1.0519854867356866</v>
      </c>
      <c r="AS24" s="11">
        <f>IF(('OddsRatio_working_3-way'!X24=0),IF(Q24&gt;0,-Q24^(1/3),(-Q24)^(1/3)),'OddsRatio_working_3-way'!AM24-'OddsRatio_working_3-way'!R24/3)</f>
        <v>-0.61151537289845437</v>
      </c>
      <c r="AT24" s="11">
        <f>IF(('OddsRatio_working_3-way'!X24=0),IF(Q24&gt;0,-Q24^(1/3),(-Q24)^(1/3)),'OddsRatio_working_3-way'!AN24-'OddsRatio_working_3-way'!R24/3)</f>
        <v>-0.44047011383723256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2.72</v>
      </c>
      <c r="B25" s="4">
        <f>IF('True_Odds_Calculator_3-way'!B26="","",'True_Odds_Calculator_3-way'!B26)</f>
        <v>3.04</v>
      </c>
      <c r="C25" s="4">
        <f>IF('True_Odds_Calculator_3-way'!C26="","",'True_Odds_Calculator_3-way'!C26)</f>
        <v>2.88</v>
      </c>
      <c r="D25" s="9">
        <f t="shared" si="13"/>
        <v>0.35264544443465201</v>
      </c>
      <c r="E25" s="9">
        <f t="shared" si="14"/>
        <v>0.31473890259161569</v>
      </c>
      <c r="F25" s="9">
        <f t="shared" si="15"/>
        <v>0.33261565297373219</v>
      </c>
      <c r="G25" s="9">
        <f t="shared" si="16"/>
        <v>1.0672729042555833</v>
      </c>
      <c r="H25" s="9">
        <f t="shared" si="17"/>
        <v>2.8357093953196038</v>
      </c>
      <c r="I25" s="9">
        <f t="shared" si="18"/>
        <v>3.1772367246813897</v>
      </c>
      <c r="J25" s="9">
        <f t="shared" si="19"/>
        <v>3.0064730600004967</v>
      </c>
      <c r="K25" s="11">
        <f t="shared" si="20"/>
        <v>0.36764705882352938</v>
      </c>
      <c r="L25" s="11">
        <f t="shared" si="21"/>
        <v>0.32894736842105265</v>
      </c>
      <c r="M25" s="11">
        <f t="shared" si="22"/>
        <v>0.34722222222222221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-0.27700109649122795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0.23683404282765741</v>
      </c>
      <c r="Q25" s="11">
        <f>2*'OddsRatio_working_3-way'!K25*'OddsRatio_working_3-way'!L25*'OddsRatio_working_3-way'!M25</f>
        <v>8.3983703130374954E-2</v>
      </c>
      <c r="R25" s="11">
        <f t="shared" si="23"/>
        <v>0</v>
      </c>
      <c r="S25" s="11">
        <f t="shared" si="24"/>
        <v>-0.85499316005472004</v>
      </c>
      <c r="T25" s="11">
        <f t="shared" si="25"/>
        <v>-0.30318906384919148</v>
      </c>
      <c r="U25" s="11">
        <f>'OddsRatio_working_3-way'!S25-'OddsRatio_working_3-way'!R25^2/3</f>
        <v>-0.85499316005472004</v>
      </c>
      <c r="V25" s="11">
        <f>'OddsRatio_working_3-way'!S25*'OddsRatio_working_3-way'!R25/3-2*'OddsRatio_working_3-way'!R25^3/27-'OddsRatio_working_3-way'!T25</f>
        <v>0.30318906384919148</v>
      </c>
      <c r="W25" s="11">
        <f>'OddsRatio_working_3-way'!V25^2+4*'OddsRatio_working_3-way'!U25^3/27</f>
        <v>-6.7066928180763152E-4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0.15214653932932284</v>
      </c>
      <c r="Y25" s="11">
        <f>IF('OddsRatio_working_3-way'!W25&gt;=0,IF('OddsRatio_working_3-way'!V25+SQRT('OddsRatio_working_3-way'!W25)&gt;0,0,PI()),ACOS('OddsRatio_working_3-way'!V25/(2*'OddsRatio_working_3-way'!X25)))</f>
        <v>8.5209458252655024E-2</v>
      </c>
      <c r="Z25" s="11">
        <f>'OddsRatio_working_3-way'!X25^(1/3)*COS('OddsRatio_working_3-way'!Y25/3)</f>
        <v>0.53363645212779165</v>
      </c>
      <c r="AA25" s="11">
        <f>'OddsRatio_working_3-way'!X25^(1/3)*COS(('OddsRatio_working_3-way'!Y25+2*PI())/3)</f>
        <v>-0.27994806741964995</v>
      </c>
      <c r="AB25" s="11">
        <f>'OddsRatio_working_3-way'!X25^(1/3)*COS(('OddsRatio_working_3-way'!Y25+4*PI())/3)</f>
        <v>-0.25368838470814209</v>
      </c>
      <c r="AC25" s="11">
        <f>'OddsRatio_working_3-way'!X25^(1/3)*SIN('OddsRatio_working_3-way'!Y25/3)</f>
        <v>1.5161034882323413E-2</v>
      </c>
      <c r="AD25" s="11">
        <f>'OddsRatio_working_3-way'!X25^(1/3)*SIN(('OddsRatio_working_3-way'!Y25+2*PI())/3)</f>
        <v>0.45456220648690437</v>
      </c>
      <c r="AE25" s="11">
        <f>'OddsRatio_working_3-way'!X25^(1/3)*SIN(('OddsRatio_working_3-way'!Y25+4*PI())/3)</f>
        <v>-0.46972324136922766</v>
      </c>
      <c r="AF25" s="11">
        <f>-'OddsRatio_working_3-way'!U25/(3*'OddsRatio_working_3-way'!X25^(1/3))*COS(('OddsRatio_working_3-way'!Y25)/3)</f>
        <v>0.53363645212779176</v>
      </c>
      <c r="AG25" s="11">
        <f>-'OddsRatio_working_3-way'!U25/(3*'OddsRatio_working_3-way'!X25^(1/3))*COS(('OddsRatio_working_3-way'!Y25+2*PI())/3)</f>
        <v>-0.27994806741965</v>
      </c>
      <c r="AH25" s="11">
        <f>-'OddsRatio_working_3-way'!U25/(3*'OddsRatio_working_3-way'!X25^(1/3))*COS(('OddsRatio_working_3-way'!Y25+4*PI())/3)</f>
        <v>-0.25368838470814215</v>
      </c>
      <c r="AI25" s="11">
        <f>'OddsRatio_working_3-way'!U25/(3*'OddsRatio_working_3-way'!X25^(1/3))*SIN(('OddsRatio_working_3-way'!Y25)/3)</f>
        <v>-1.5161034882323416E-2</v>
      </c>
      <c r="AJ25" s="11">
        <f>'OddsRatio_working_3-way'!U25/(3*'OddsRatio_working_3-way'!X25^(1/3))*SIN(('OddsRatio_working_3-way'!Y25+2*PI())/3)</f>
        <v>-0.45456220648690449</v>
      </c>
      <c r="AK25" s="11">
        <f>'OddsRatio_working_3-way'!U25/(3*'OddsRatio_working_3-way'!X25^(1/3))*SIN(('OddsRatio_working_3-way'!Y25+4*PI())/3)</f>
        <v>0.46972324136922772</v>
      </c>
      <c r="AL25" s="11">
        <f>'OddsRatio_working_3-way'!Z25+'OddsRatio_working_3-way'!AF25</f>
        <v>1.0672729042555833</v>
      </c>
      <c r="AM25" s="11">
        <f>'OddsRatio_working_3-way'!AA25+'OddsRatio_working_3-way'!AG25</f>
        <v>-0.5598961348392999</v>
      </c>
      <c r="AN25" s="11">
        <f>'OddsRatio_working_3-way'!AB25+'OddsRatio_working_3-way'!AH25</f>
        <v>-0.50737676941628429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1.0672729042555833</v>
      </c>
      <c r="AS25" s="11">
        <f>IF(('OddsRatio_working_3-way'!X25=0),IF(Q25&gt;0,-Q25^(1/3),(-Q25)^(1/3)),'OddsRatio_working_3-way'!AM25-'OddsRatio_working_3-way'!R25/3)</f>
        <v>-0.5598961348392999</v>
      </c>
      <c r="AT25" s="11">
        <f>IF(('OddsRatio_working_3-way'!X25=0),IF(Q25&gt;0,-Q25^(1/3),(-Q25)^(1/3)),'OddsRatio_working_3-way'!AN25-'OddsRatio_working_3-way'!R25/3)</f>
        <v>-0.50737676941628429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2.16</v>
      </c>
      <c r="B26" s="4">
        <f>IF('True_Odds_Calculator_3-way'!B27="","",'True_Odds_Calculator_3-way'!B27)</f>
        <v>3.16</v>
      </c>
      <c r="C26" s="4">
        <f>IF('True_Odds_Calculator_3-way'!C27="","",'True_Odds_Calculator_3-way'!C27)</f>
        <v>3.34</v>
      </c>
      <c r="D26" s="9">
        <f t="shared" si="13"/>
        <v>0.43358422387617018</v>
      </c>
      <c r="E26" s="9">
        <f t="shared" si="14"/>
        <v>0.29133057439130006</v>
      </c>
      <c r="F26" s="9">
        <f t="shared" si="15"/>
        <v>0.2750852017325297</v>
      </c>
      <c r="G26" s="9">
        <f t="shared" si="16"/>
        <v>1.1261698080490326</v>
      </c>
      <c r="H26" s="9">
        <f t="shared" si="17"/>
        <v>2.3063569773368777</v>
      </c>
      <c r="I26" s="9">
        <f t="shared" si="18"/>
        <v>3.4325267853859103</v>
      </c>
      <c r="J26" s="9">
        <f t="shared" si="19"/>
        <v>3.6352373508347351</v>
      </c>
      <c r="K26" s="11">
        <f t="shared" si="20"/>
        <v>0.46296296296296291</v>
      </c>
      <c r="L26" s="11">
        <f t="shared" si="21"/>
        <v>0.31645569620253161</v>
      </c>
      <c r="M26" s="11">
        <f t="shared" si="22"/>
        <v>0.29940119760479045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-0.25718183885393753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0.24827279337246741</v>
      </c>
      <c r="Q26" s="11">
        <f>2*'OddsRatio_working_3-way'!K26*'OddsRatio_working_3-way'!L26*'OddsRatio_working_3-way'!M26</f>
        <v>8.7728902251755281E-2</v>
      </c>
      <c r="R26" s="11">
        <f t="shared" si="23"/>
        <v>0</v>
      </c>
      <c r="S26" s="11">
        <f t="shared" si="24"/>
        <v>-0.96535896344325511</v>
      </c>
      <c r="T26" s="11">
        <f t="shared" si="25"/>
        <v>-0.34111624149938347</v>
      </c>
      <c r="U26" s="11">
        <f>'OddsRatio_working_3-way'!S26-'OddsRatio_working_3-way'!R26^2/3</f>
        <v>-0.96535896344325511</v>
      </c>
      <c r="V26" s="11">
        <f>'OddsRatio_working_3-way'!S26*'OddsRatio_working_3-way'!R26/3-2*'OddsRatio_working_3-way'!R26^3/27-'OddsRatio_working_3-way'!T26</f>
        <v>0.34111624149938347</v>
      </c>
      <c r="W26" s="11">
        <f>'OddsRatio_working_3-way'!V26^2+4*'OddsRatio_working_3-way'!U26^3/27</f>
        <v>-1.691901723394193E-2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0.18253719309267333</v>
      </c>
      <c r="Y26" s="11">
        <f>IF('OddsRatio_working_3-way'!W26&gt;=0,IF('OddsRatio_working_3-way'!V26+SQRT('OddsRatio_working_3-way'!W26)&gt;0,0,PI()),ACOS('OddsRatio_working_3-way'!V26/(2*'OddsRatio_working_3-way'!X26)))</f>
        <v>0.36429656196223159</v>
      </c>
      <c r="Z26" s="11">
        <f>'OddsRatio_working_3-way'!X26^(1/3)*COS('OddsRatio_working_3-way'!Y26/3)</f>
        <v>0.56308490402451628</v>
      </c>
      <c r="AA26" s="11">
        <f>'OddsRatio_working_3-way'!X26^(1/3)*COS(('OddsRatio_working_3-way'!Y26+2*PI())/3)</f>
        <v>-0.34105114050049257</v>
      </c>
      <c r="AB26" s="11">
        <f>'OddsRatio_working_3-way'!X26^(1/3)*COS(('OddsRatio_working_3-way'!Y26+4*PI())/3)</f>
        <v>-0.22203376352402385</v>
      </c>
      <c r="AC26" s="11">
        <f>'OddsRatio_working_3-way'!X26^(1/3)*SIN('OddsRatio_working_3-way'!Y26/3)</f>
        <v>6.8714714635607368E-2</v>
      </c>
      <c r="AD26" s="11">
        <f>'OddsRatio_working_3-way'!X26^(1/3)*SIN(('OddsRatio_working_3-way'!Y26+2*PI())/3)</f>
        <v>0.45328847405494987</v>
      </c>
      <c r="AE26" s="11">
        <f>'OddsRatio_working_3-way'!X26^(1/3)*SIN(('OddsRatio_working_3-way'!Y26+4*PI())/3)</f>
        <v>-0.52200318869055728</v>
      </c>
      <c r="AF26" s="11">
        <f>-'OddsRatio_working_3-way'!U26/(3*'OddsRatio_working_3-way'!X26^(1/3))*COS(('OddsRatio_working_3-way'!Y26)/3)</f>
        <v>0.56308490402451628</v>
      </c>
      <c r="AG26" s="11">
        <f>-'OddsRatio_working_3-way'!U26/(3*'OddsRatio_working_3-way'!X26^(1/3))*COS(('OddsRatio_working_3-way'!Y26+2*PI())/3)</f>
        <v>-0.34105114050049257</v>
      </c>
      <c r="AH26" s="11">
        <f>-'OddsRatio_working_3-way'!U26/(3*'OddsRatio_working_3-way'!X26^(1/3))*COS(('OddsRatio_working_3-way'!Y26+4*PI())/3)</f>
        <v>-0.22203376352402385</v>
      </c>
      <c r="AI26" s="11">
        <f>'OddsRatio_working_3-way'!U26/(3*'OddsRatio_working_3-way'!X26^(1/3))*SIN(('OddsRatio_working_3-way'!Y26)/3)</f>
        <v>-6.8714714635607368E-2</v>
      </c>
      <c r="AJ26" s="11">
        <f>'OddsRatio_working_3-way'!U26/(3*'OddsRatio_working_3-way'!X26^(1/3))*SIN(('OddsRatio_working_3-way'!Y26+2*PI())/3)</f>
        <v>-0.45328847405494987</v>
      </c>
      <c r="AK26" s="11">
        <f>'OddsRatio_working_3-way'!U26/(3*'OddsRatio_working_3-way'!X26^(1/3))*SIN(('OddsRatio_working_3-way'!Y26+4*PI())/3)</f>
        <v>0.52200318869055728</v>
      </c>
      <c r="AL26" s="11">
        <f>'OddsRatio_working_3-way'!Z26+'OddsRatio_working_3-way'!AF26</f>
        <v>1.1261698080490326</v>
      </c>
      <c r="AM26" s="11">
        <f>'OddsRatio_working_3-way'!AA26+'OddsRatio_working_3-way'!AG26</f>
        <v>-0.68210228100098513</v>
      </c>
      <c r="AN26" s="11">
        <f>'OddsRatio_working_3-way'!AB26+'OddsRatio_working_3-way'!AH26</f>
        <v>-0.44406752704804769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1.1261698080490326</v>
      </c>
      <c r="AS26" s="11">
        <f>IF(('OddsRatio_working_3-way'!X26=0),IF(Q26&gt;0,-Q26^(1/3),(-Q26)^(1/3)),'OddsRatio_working_3-way'!AM26-'OddsRatio_working_3-way'!R26/3)</f>
        <v>-0.68210228100098513</v>
      </c>
      <c r="AT26" s="11">
        <f>IF(('OddsRatio_working_3-way'!X26=0),IF(Q26&gt;0,-Q26^(1/3),(-Q26)^(1/3)),'OddsRatio_working_3-way'!AN26-'OddsRatio_working_3-way'!R26/3)</f>
        <v>-0.44406752704804769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3.84</v>
      </c>
      <c r="B27" s="4">
        <f>IF('True_Odds_Calculator_3-way'!B28="","",'True_Odds_Calculator_3-way'!B28)</f>
        <v>3.15</v>
      </c>
      <c r="C27" s="4">
        <f>IF('True_Odds_Calculator_3-way'!C28="","",'True_Odds_Calculator_3-way'!C28)</f>
        <v>2.14</v>
      </c>
      <c r="D27" s="9">
        <f t="shared" si="13"/>
        <v>0.24728823751052925</v>
      </c>
      <c r="E27" s="9">
        <f t="shared" si="14"/>
        <v>0.30263287654810278</v>
      </c>
      <c r="F27" s="9">
        <f t="shared" si="15"/>
        <v>0.4500788859413678</v>
      </c>
      <c r="G27" s="9">
        <f t="shared" si="16"/>
        <v>1.0717830967514788</v>
      </c>
      <c r="H27" s="9">
        <f t="shared" si="17"/>
        <v>4.0438639947741999</v>
      </c>
      <c r="I27" s="9">
        <f t="shared" si="18"/>
        <v>3.3043336580156795</v>
      </c>
      <c r="J27" s="9">
        <f t="shared" si="19"/>
        <v>2.2218327302966863</v>
      </c>
      <c r="K27" s="11">
        <f t="shared" si="20"/>
        <v>0.26041666666666669</v>
      </c>
      <c r="L27" s="11">
        <f t="shared" si="21"/>
        <v>0.31746031746031744</v>
      </c>
      <c r="M27" s="11">
        <f t="shared" si="22"/>
        <v>0.46728971962616822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-0.26890947188844383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0.23681266379864516</v>
      </c>
      <c r="Q27" s="11">
        <f>2*'OddsRatio_working_3-way'!K27*'OddsRatio_working_3-way'!L27*'OddsRatio_working_3-way'!M27</f>
        <v>7.7263511842951091E-2</v>
      </c>
      <c r="R27" s="11">
        <f t="shared" si="23"/>
        <v>0</v>
      </c>
      <c r="S27" s="11">
        <f t="shared" si="24"/>
        <v>-0.88064084219720629</v>
      </c>
      <c r="T27" s="11">
        <f t="shared" si="25"/>
        <v>-0.28732164508881114</v>
      </c>
      <c r="U27" s="11">
        <f>'OddsRatio_working_3-way'!S27-'OddsRatio_working_3-way'!R27^2/3</f>
        <v>-0.88064084219720629</v>
      </c>
      <c r="V27" s="11">
        <f>'OddsRatio_working_3-way'!S27*'OddsRatio_working_3-way'!R27/3-2*'OddsRatio_working_3-way'!R27^3/27-'OddsRatio_working_3-way'!T27</f>
        <v>0.28732164508881114</v>
      </c>
      <c r="W27" s="11">
        <f>'OddsRatio_working_3-way'!V27^2+4*'OddsRatio_working_3-way'!U27^3/27</f>
        <v>-1.8625811381615592E-2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0.15904365683528246</v>
      </c>
      <c r="Y27" s="11">
        <f>IF('OddsRatio_working_3-way'!W27&gt;=0,IF('OddsRatio_working_3-way'!V27+SQRT('OddsRatio_working_3-way'!W27)&gt;0,0,PI()),ACOS('OddsRatio_working_3-way'!V27/(2*'OddsRatio_working_3-way'!X27)))</f>
        <v>0.44344445129759946</v>
      </c>
      <c r="Z27" s="11">
        <f>'OddsRatio_working_3-way'!X27^(1/3)*COS('OddsRatio_working_3-way'!Y27/3)</f>
        <v>0.53589154837573938</v>
      </c>
      <c r="AA27" s="11">
        <f>'OddsRatio_working_3-way'!X27^(1/3)*COS(('OddsRatio_working_3-way'!Y27+2*PI())/3)</f>
        <v>-0.33705002032290127</v>
      </c>
      <c r="AB27" s="11">
        <f>'OddsRatio_working_3-way'!X27^(1/3)*COS(('OddsRatio_working_3-way'!Y27+4*PI())/3)</f>
        <v>-0.19884152805283822</v>
      </c>
      <c r="AC27" s="11">
        <f>'OddsRatio_working_3-way'!X27^(1/3)*SIN('OddsRatio_working_3-way'!Y27/3)</f>
        <v>7.9794710216413225E-2</v>
      </c>
      <c r="AD27" s="11">
        <f>'OddsRatio_working_3-way'!X27^(1/3)*SIN(('OddsRatio_working_3-way'!Y27+2*PI())/3)</f>
        <v>0.42419833945856111</v>
      </c>
      <c r="AE27" s="11">
        <f>'OddsRatio_working_3-way'!X27^(1/3)*SIN(('OddsRatio_working_3-way'!Y27+4*PI())/3)</f>
        <v>-0.50399304967497438</v>
      </c>
      <c r="AF27" s="11">
        <f>-'OddsRatio_working_3-way'!U27/(3*'OddsRatio_working_3-way'!X27^(1/3))*COS(('OddsRatio_working_3-way'!Y27)/3)</f>
        <v>0.53589154837573927</v>
      </c>
      <c r="AG27" s="11">
        <f>-'OddsRatio_working_3-way'!U27/(3*'OddsRatio_working_3-way'!X27^(1/3))*COS(('OddsRatio_working_3-way'!Y27+2*PI())/3)</f>
        <v>-0.33705002032290121</v>
      </c>
      <c r="AH27" s="11">
        <f>-'OddsRatio_working_3-way'!U27/(3*'OddsRatio_working_3-way'!X27^(1/3))*COS(('OddsRatio_working_3-way'!Y27+4*PI())/3)</f>
        <v>-0.1988415280528382</v>
      </c>
      <c r="AI27" s="11">
        <f>'OddsRatio_working_3-way'!U27/(3*'OddsRatio_working_3-way'!X27^(1/3))*SIN(('OddsRatio_working_3-way'!Y27)/3)</f>
        <v>-7.9794710216413198E-2</v>
      </c>
      <c r="AJ27" s="11">
        <f>'OddsRatio_working_3-way'!U27/(3*'OddsRatio_working_3-way'!X27^(1/3))*SIN(('OddsRatio_working_3-way'!Y27+2*PI())/3)</f>
        <v>-0.42419833945856106</v>
      </c>
      <c r="AK27" s="11">
        <f>'OddsRatio_working_3-way'!U27/(3*'OddsRatio_working_3-way'!X27^(1/3))*SIN(('OddsRatio_working_3-way'!Y27+4*PI())/3)</f>
        <v>0.50399304967497427</v>
      </c>
      <c r="AL27" s="11">
        <f>'OddsRatio_working_3-way'!Z27+'OddsRatio_working_3-way'!AF27</f>
        <v>1.0717830967514788</v>
      </c>
      <c r="AM27" s="11">
        <f>'OddsRatio_working_3-way'!AA27+'OddsRatio_working_3-way'!AG27</f>
        <v>-0.67410004064580242</v>
      </c>
      <c r="AN27" s="11">
        <f>'OddsRatio_working_3-way'!AB27+'OddsRatio_working_3-way'!AH27</f>
        <v>-0.39768305610567645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1.0717830967514788</v>
      </c>
      <c r="AS27" s="11">
        <f>IF(('OddsRatio_working_3-way'!X27=0),IF(Q27&gt;0,-Q27^(1/3),(-Q27)^(1/3)),'OddsRatio_working_3-way'!AM27-'OddsRatio_working_3-way'!R27/3)</f>
        <v>-0.67410004064580242</v>
      </c>
      <c r="AT27" s="11">
        <f>IF(('OddsRatio_working_3-way'!X27=0),IF(Q27&gt;0,-Q27^(1/3),(-Q27)^(1/3)),'OddsRatio_working_3-way'!AN27-'OddsRatio_working_3-way'!R27/3)</f>
        <v>-0.39768305610567645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1.96</v>
      </c>
      <c r="B28" s="4">
        <f>IF('True_Odds_Calculator_3-way'!B29="","",'True_Odds_Calculator_3-way'!B29)</f>
        <v>3.18</v>
      </c>
      <c r="C28" s="4">
        <f>IF('True_Odds_Calculator_3-way'!C29="","",'True_Odds_Calculator_3-way'!C29)</f>
        <v>4.49</v>
      </c>
      <c r="D28" s="9">
        <f t="shared" si="13"/>
        <v>0.49146166181211404</v>
      </c>
      <c r="E28" s="9">
        <f t="shared" si="14"/>
        <v>0.29853087079471258</v>
      </c>
      <c r="F28" s="9">
        <f t="shared" si="15"/>
        <v>0.21000746739317341</v>
      </c>
      <c r="G28" s="9">
        <f t="shared" si="16"/>
        <v>1.0778611573874839</v>
      </c>
      <c r="H28" s="9">
        <f t="shared" si="17"/>
        <v>2.0347467110919841</v>
      </c>
      <c r="I28" s="9">
        <f t="shared" si="18"/>
        <v>3.3497373231047147</v>
      </c>
      <c r="J28" s="9">
        <f t="shared" si="19"/>
        <v>4.7617354392823197</v>
      </c>
      <c r="K28" s="11">
        <f t="shared" si="20"/>
        <v>0.51020408163265307</v>
      </c>
      <c r="L28" s="11">
        <f t="shared" si="21"/>
        <v>0.31446540880503143</v>
      </c>
      <c r="M28" s="11">
        <f t="shared" si="22"/>
        <v>0.22271714922048996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-0.26098985209077108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0.23691032911883084</v>
      </c>
      <c r="Q28" s="11">
        <f>2*'OddsRatio_working_3-way'!K28*'OddsRatio_working_3-way'!L28*'OddsRatio_working_3-way'!M28</f>
        <v>7.1466162630114863E-2</v>
      </c>
      <c r="R28" s="11">
        <f t="shared" si="23"/>
        <v>0</v>
      </c>
      <c r="S28" s="11">
        <f t="shared" si="24"/>
        <v>-0.9077377040561504</v>
      </c>
      <c r="T28" s="11">
        <f t="shared" si="25"/>
        <v>-0.27382736170622934</v>
      </c>
      <c r="U28" s="11">
        <f>'OddsRatio_working_3-way'!S28-'OddsRatio_working_3-way'!R28^2/3</f>
        <v>-0.9077377040561504</v>
      </c>
      <c r="V28" s="11">
        <f>'OddsRatio_working_3-way'!S28*'OddsRatio_working_3-way'!R28/3-2*'OddsRatio_working_3-way'!R28^3/27-'OddsRatio_working_3-way'!T28</f>
        <v>0.27382736170622934</v>
      </c>
      <c r="W28" s="11">
        <f>'OddsRatio_working_3-way'!V28^2+4*'OddsRatio_working_3-way'!U28^3/27</f>
        <v>-3.5828166899779454E-2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0.16644037289580135</v>
      </c>
      <c r="Y28" s="11">
        <f>IF('OddsRatio_working_3-way'!W28&gt;=0,IF('OddsRatio_working_3-way'!V28+SQRT('OddsRatio_working_3-way'!W28)&gt;0,0,PI()),ACOS('OddsRatio_working_3-way'!V28/(2*'OddsRatio_working_3-way'!X28)))</f>
        <v>0.60482964129333316</v>
      </c>
      <c r="Z28" s="11">
        <f>'OddsRatio_working_3-way'!X28^(1/3)*COS('OddsRatio_working_3-way'!Y28/3)</f>
        <v>0.53893057869374195</v>
      </c>
      <c r="AA28" s="11">
        <f>'OddsRatio_working_3-way'!X28^(1/3)*COS(('OddsRatio_working_3-way'!Y28+2*PI())/3)</f>
        <v>-0.36485815871171856</v>
      </c>
      <c r="AB28" s="11">
        <f>'OddsRatio_working_3-way'!X28^(1/3)*COS(('OddsRatio_working_3-way'!Y28+4*PI())/3)</f>
        <v>-0.17407241998202352</v>
      </c>
      <c r="AC28" s="11">
        <f>'OddsRatio_working_3-way'!X28^(1/3)*SIN('OddsRatio_working_3-way'!Y28/3)</f>
        <v>0.110150197613131</v>
      </c>
      <c r="AD28" s="11">
        <f>'OddsRatio_working_3-way'!X28^(1/3)*SIN(('OddsRatio_working_3-way'!Y28+2*PI())/3)</f>
        <v>0.41165247321846354</v>
      </c>
      <c r="AE28" s="11">
        <f>'OddsRatio_working_3-way'!X28^(1/3)*SIN(('OddsRatio_working_3-way'!Y28+4*PI())/3)</f>
        <v>-0.52180267083159459</v>
      </c>
      <c r="AF28" s="11">
        <f>-'OddsRatio_working_3-way'!U28/(3*'OddsRatio_working_3-way'!X28^(1/3))*COS(('OddsRatio_working_3-way'!Y28)/3)</f>
        <v>0.53893057869374195</v>
      </c>
      <c r="AG28" s="11">
        <f>-'OddsRatio_working_3-way'!U28/(3*'OddsRatio_working_3-way'!X28^(1/3))*COS(('OddsRatio_working_3-way'!Y28+2*PI())/3)</f>
        <v>-0.36485815871171856</v>
      </c>
      <c r="AH28" s="11">
        <f>-'OddsRatio_working_3-way'!U28/(3*'OddsRatio_working_3-way'!X28^(1/3))*COS(('OddsRatio_working_3-way'!Y28+4*PI())/3)</f>
        <v>-0.17407241998202352</v>
      </c>
      <c r="AI28" s="11">
        <f>'OddsRatio_working_3-way'!U28/(3*'OddsRatio_working_3-way'!X28^(1/3))*SIN(('OddsRatio_working_3-way'!Y28)/3)</f>
        <v>-0.110150197613131</v>
      </c>
      <c r="AJ28" s="11">
        <f>'OddsRatio_working_3-way'!U28/(3*'OddsRatio_working_3-way'!X28^(1/3))*SIN(('OddsRatio_working_3-way'!Y28+2*PI())/3)</f>
        <v>-0.41165247321846354</v>
      </c>
      <c r="AK28" s="11">
        <f>'OddsRatio_working_3-way'!U28/(3*'OddsRatio_working_3-way'!X28^(1/3))*SIN(('OddsRatio_working_3-way'!Y28+4*PI())/3)</f>
        <v>0.52180267083159459</v>
      </c>
      <c r="AL28" s="11">
        <f>'OddsRatio_working_3-way'!Z28+'OddsRatio_working_3-way'!AF28</f>
        <v>1.0778611573874839</v>
      </c>
      <c r="AM28" s="11">
        <f>'OddsRatio_working_3-way'!AA28+'OddsRatio_working_3-way'!AG28</f>
        <v>-0.72971631742343712</v>
      </c>
      <c r="AN28" s="11">
        <f>'OddsRatio_working_3-way'!AB28+'OddsRatio_working_3-way'!AH28</f>
        <v>-0.34814483996404705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1.0778611573874839</v>
      </c>
      <c r="AS28" s="11">
        <f>IF(('OddsRatio_working_3-way'!X28=0),IF(Q28&gt;0,-Q28^(1/3),(-Q28)^(1/3)),'OddsRatio_working_3-way'!AM28-'OddsRatio_working_3-way'!R28/3)</f>
        <v>-0.72971631742343712</v>
      </c>
      <c r="AT28" s="11">
        <f>IF(('OddsRatio_working_3-way'!X28=0),IF(Q28&gt;0,-Q28^(1/3),(-Q28)^(1/3)),'OddsRatio_working_3-way'!AN28-'OddsRatio_working_3-way'!R28/3)</f>
        <v>-0.34814483996404705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2.6</v>
      </c>
      <c r="B29" s="4">
        <f>IF('True_Odds_Calculator_3-way'!B30="","",'True_Odds_Calculator_3-way'!B30)</f>
        <v>3.54</v>
      </c>
      <c r="C29" s="4">
        <f>IF('True_Odds_Calculator_3-way'!C30="","",'True_Odds_Calculator_3-way'!C30)</f>
        <v>2.78</v>
      </c>
      <c r="D29" s="9">
        <f t="shared" si="13"/>
        <v>0.37512385186056413</v>
      </c>
      <c r="E29" s="9">
        <f t="shared" si="14"/>
        <v>0.27439090640993219</v>
      </c>
      <c r="F29" s="9">
        <f t="shared" si="15"/>
        <v>0.35048524172950346</v>
      </c>
      <c r="G29" s="9">
        <f t="shared" si="16"/>
        <v>1.0411163956919389</v>
      </c>
      <c r="H29" s="9">
        <f t="shared" si="17"/>
        <v>2.6657862331071027</v>
      </c>
      <c r="I29" s="9">
        <f t="shared" si="18"/>
        <v>3.6444356450575244</v>
      </c>
      <c r="J29" s="9">
        <f t="shared" si="19"/>
        <v>2.853187184331651</v>
      </c>
      <c r="K29" s="11">
        <f t="shared" si="20"/>
        <v>0.38461538461538458</v>
      </c>
      <c r="L29" s="11">
        <f t="shared" si="21"/>
        <v>0.2824858757062147</v>
      </c>
      <c r="M29" s="11">
        <f t="shared" si="22"/>
        <v>0.35971223021582738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-0.28271724211243776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0.23136640622313104</v>
      </c>
      <c r="Q29" s="11">
        <f>2*'OddsRatio_working_3-way'!K29*'OddsRatio_working_3-way'!L29*'OddsRatio_working_3-way'!M29</f>
        <v>7.816432642673346E-2</v>
      </c>
      <c r="R29" s="11">
        <f t="shared" si="23"/>
        <v>0</v>
      </c>
      <c r="S29" s="11">
        <f t="shared" si="24"/>
        <v>-0.8183668052729367</v>
      </c>
      <c r="T29" s="11">
        <f t="shared" si="25"/>
        <v>-0.27647527205166778</v>
      </c>
      <c r="U29" s="11">
        <f>'OddsRatio_working_3-way'!S29-'OddsRatio_working_3-way'!R29^2/3</f>
        <v>-0.8183668052729367</v>
      </c>
      <c r="V29" s="11">
        <f>'OddsRatio_working_3-way'!S29*'OddsRatio_working_3-way'!R29/3-2*'OddsRatio_working_3-way'!R29^3/27-'OddsRatio_working_3-way'!T29</f>
        <v>0.27647527205166778</v>
      </c>
      <c r="W29" s="11">
        <f>'OddsRatio_working_3-way'!V29^2+4*'OddsRatio_working_3-way'!U29^3/27</f>
        <v>-4.7584723676373786E-3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0.14247547896364579</v>
      </c>
      <c r="Y29" s="11">
        <f>IF('OddsRatio_working_3-way'!W29&gt;=0,IF('OddsRatio_working_3-way'!V29+SQRT('OddsRatio_working_3-way'!W29)&gt;0,0,PI()),ACOS('OddsRatio_working_3-way'!V29/(2*'OddsRatio_working_3-way'!X29)))</f>
        <v>0.24451176850650458</v>
      </c>
      <c r="Z29" s="11">
        <f>'OddsRatio_working_3-way'!X29^(1/3)*COS('OddsRatio_working_3-way'!Y29/3)</f>
        <v>0.52055819784596935</v>
      </c>
      <c r="AA29" s="11">
        <f>'OddsRatio_working_3-way'!X29^(1/3)*COS(('OddsRatio_working_3-way'!Y29+2*PI())/3)</f>
        <v>-0.29710399959836564</v>
      </c>
      <c r="AB29" s="11">
        <f>'OddsRatio_working_3-way'!X29^(1/3)*COS(('OddsRatio_working_3-way'!Y29+4*PI())/3)</f>
        <v>-0.22345419824760376</v>
      </c>
      <c r="AC29" s="11">
        <f>'OddsRatio_working_3-way'!X29^(1/3)*SIN('OddsRatio_working_3-way'!Y29/3)</f>
        <v>4.2521732635624809E-2</v>
      </c>
      <c r="AD29" s="11">
        <f>'OddsRatio_working_3-way'!X29^(1/3)*SIN(('OddsRatio_working_3-way'!Y29+2*PI())/3)</f>
        <v>0.4295557571650428</v>
      </c>
      <c r="AE29" s="11">
        <f>'OddsRatio_working_3-way'!X29^(1/3)*SIN(('OddsRatio_working_3-way'!Y29+4*PI())/3)</f>
        <v>-0.4720774898006676</v>
      </c>
      <c r="AF29" s="11">
        <f>-'OddsRatio_working_3-way'!U29/(3*'OddsRatio_working_3-way'!X29^(1/3))*COS(('OddsRatio_working_3-way'!Y29)/3)</f>
        <v>0.52055819784596946</v>
      </c>
      <c r="AG29" s="11">
        <f>-'OddsRatio_working_3-way'!U29/(3*'OddsRatio_working_3-way'!X29^(1/3))*COS(('OddsRatio_working_3-way'!Y29+2*PI())/3)</f>
        <v>-0.2971039995983657</v>
      </c>
      <c r="AH29" s="11">
        <f>-'OddsRatio_working_3-way'!U29/(3*'OddsRatio_working_3-way'!X29^(1/3))*COS(('OddsRatio_working_3-way'!Y29+4*PI())/3)</f>
        <v>-0.22345419824760382</v>
      </c>
      <c r="AI29" s="11">
        <f>'OddsRatio_working_3-way'!U29/(3*'OddsRatio_working_3-way'!X29^(1/3))*SIN(('OddsRatio_working_3-way'!Y29)/3)</f>
        <v>-4.2521732635624816E-2</v>
      </c>
      <c r="AJ29" s="11">
        <f>'OddsRatio_working_3-way'!U29/(3*'OddsRatio_working_3-way'!X29^(1/3))*SIN(('OddsRatio_working_3-way'!Y29+2*PI())/3)</f>
        <v>-0.42955575716504285</v>
      </c>
      <c r="AK29" s="11">
        <f>'OddsRatio_working_3-way'!U29/(3*'OddsRatio_working_3-way'!X29^(1/3))*SIN(('OddsRatio_working_3-way'!Y29+4*PI())/3)</f>
        <v>0.47207748980066772</v>
      </c>
      <c r="AL29" s="11">
        <f>'OddsRatio_working_3-way'!Z29+'OddsRatio_working_3-way'!AF29</f>
        <v>1.0411163956919389</v>
      </c>
      <c r="AM29" s="11">
        <f>'OddsRatio_working_3-way'!AA29+'OddsRatio_working_3-way'!AG29</f>
        <v>-0.59420799919673128</v>
      </c>
      <c r="AN29" s="11">
        <f>'OddsRatio_working_3-way'!AB29+'OddsRatio_working_3-way'!AH29</f>
        <v>-0.44690839649520758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1.0411163956919389</v>
      </c>
      <c r="AS29" s="11">
        <f>IF(('OddsRatio_working_3-way'!X29=0),IF(Q29&gt;0,-Q29^(1/3),(-Q29)^(1/3)),'OddsRatio_working_3-way'!AM29-'OddsRatio_working_3-way'!R29/3)</f>
        <v>-0.59420799919673128</v>
      </c>
      <c r="AT29" s="11">
        <f>IF(('OddsRatio_working_3-way'!X29=0),IF(Q29&gt;0,-Q29^(1/3),(-Q29)^(1/3)),'OddsRatio_working_3-way'!AN29-'OddsRatio_working_3-way'!R29/3)</f>
        <v>-0.44690839649520758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2.87</v>
      </c>
      <c r="B30" s="4">
        <f>IF('True_Odds_Calculator_3-way'!B31="","",'True_Odds_Calculator_3-way'!B31)</f>
        <v>3.65</v>
      </c>
      <c r="C30" s="4">
        <f>IF('True_Odds_Calculator_3-way'!C31="","",'True_Odds_Calculator_3-way'!C31)</f>
        <v>2.4700000000000002</v>
      </c>
      <c r="D30" s="9">
        <f t="shared" si="13"/>
        <v>0.33915032501532627</v>
      </c>
      <c r="E30" s="9">
        <f t="shared" si="14"/>
        <v>0.26586502292369307</v>
      </c>
      <c r="F30" s="9">
        <f t="shared" si="15"/>
        <v>0.39498465206098049</v>
      </c>
      <c r="G30" s="9">
        <f t="shared" si="16"/>
        <v>1.0420026815665777</v>
      </c>
      <c r="H30" s="9">
        <f t="shared" si="17"/>
        <v>2.9485450145295005</v>
      </c>
      <c r="I30" s="9">
        <f t="shared" si="18"/>
        <v>3.7613071061514316</v>
      </c>
      <c r="J30" s="9">
        <f t="shared" si="19"/>
        <v>2.5317439419028691</v>
      </c>
      <c r="K30" s="11">
        <f t="shared" si="20"/>
        <v>0.34843205574912889</v>
      </c>
      <c r="L30" s="11">
        <f t="shared" si="21"/>
        <v>0.27397260273972601</v>
      </c>
      <c r="M30" s="11">
        <f t="shared" si="22"/>
        <v>0.40485829959514169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-0.28153545858014173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0.23150219221754559</v>
      </c>
      <c r="Q30" s="11">
        <f>2*'OddsRatio_working_3-way'!K30*'OddsRatio_working_3-way'!L30*'OddsRatio_working_3-way'!M30</f>
        <v>7.7296224446592829E-2</v>
      </c>
      <c r="R30" s="11">
        <f t="shared" si="23"/>
        <v>0</v>
      </c>
      <c r="S30" s="11">
        <f t="shared" si="24"/>
        <v>-0.82228431681420444</v>
      </c>
      <c r="T30" s="11">
        <f t="shared" si="25"/>
        <v>-0.2745523595372969</v>
      </c>
      <c r="U30" s="11">
        <f>'OddsRatio_working_3-way'!S30-'OddsRatio_working_3-way'!R30^2/3</f>
        <v>-0.82228431681420444</v>
      </c>
      <c r="V30" s="11">
        <f>'OddsRatio_working_3-way'!S30*'OddsRatio_working_3-way'!R30/3-2*'OddsRatio_working_3-way'!R30^3/27-'OddsRatio_working_3-way'!T30</f>
        <v>0.2745523595372969</v>
      </c>
      <c r="W30" s="11">
        <f>'OddsRatio_working_3-way'!V30^2+4*'OddsRatio_working_3-way'!U30^3/27</f>
        <v>-6.989708884584514E-3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0.1434997447838163</v>
      </c>
      <c r="Y30" s="11">
        <f>IF('OddsRatio_working_3-way'!W30&gt;=0,IF('OddsRatio_working_3-way'!V30+SQRT('OddsRatio_working_3-way'!W30)&gt;0,0,PI()),ACOS('OddsRatio_working_3-way'!V30/(2*'OddsRatio_working_3-way'!X30)))</f>
        <v>0.29559105548613007</v>
      </c>
      <c r="Z30" s="11">
        <f>'OddsRatio_working_3-way'!X30^(1/3)*COS('OddsRatio_working_3-way'!Y30/3)</f>
        <v>0.52100134078328886</v>
      </c>
      <c r="AA30" s="11">
        <f>'OddsRatio_working_3-way'!X30^(1/3)*COS(('OddsRatio_working_3-way'!Y30+2*PI())/3)</f>
        <v>-0.30510203113392043</v>
      </c>
      <c r="AB30" s="11">
        <f>'OddsRatio_working_3-way'!X30^(1/3)*COS(('OddsRatio_working_3-way'!Y30+4*PI())/3)</f>
        <v>-0.21589930964936854</v>
      </c>
      <c r="AC30" s="11">
        <f>'OddsRatio_working_3-way'!X30^(1/3)*SIN('OddsRatio_working_3-way'!Y30/3)</f>
        <v>5.1501215261553226E-2</v>
      </c>
      <c r="AD30" s="11">
        <f>'OddsRatio_working_3-way'!X30^(1/3)*SIN(('OddsRatio_working_3-way'!Y30+2*PI())/3)</f>
        <v>0.42544978889330498</v>
      </c>
      <c r="AE30" s="11">
        <f>'OddsRatio_working_3-way'!X30^(1/3)*SIN(('OddsRatio_working_3-way'!Y30+4*PI())/3)</f>
        <v>-0.47695100415485825</v>
      </c>
      <c r="AF30" s="11">
        <f>-'OddsRatio_working_3-way'!U30/(3*'OddsRatio_working_3-way'!X30^(1/3))*COS(('OddsRatio_working_3-way'!Y30)/3)</f>
        <v>0.52100134078328886</v>
      </c>
      <c r="AG30" s="11">
        <f>-'OddsRatio_working_3-way'!U30/(3*'OddsRatio_working_3-way'!X30^(1/3))*COS(('OddsRatio_working_3-way'!Y30+2*PI())/3)</f>
        <v>-0.30510203113392043</v>
      </c>
      <c r="AH30" s="11">
        <f>-'OddsRatio_working_3-way'!U30/(3*'OddsRatio_working_3-way'!X30^(1/3))*COS(('OddsRatio_working_3-way'!Y30+4*PI())/3)</f>
        <v>-0.21589930964936854</v>
      </c>
      <c r="AI30" s="11">
        <f>'OddsRatio_working_3-way'!U30/(3*'OddsRatio_working_3-way'!X30^(1/3))*SIN(('OddsRatio_working_3-way'!Y30)/3)</f>
        <v>-5.1501215261553226E-2</v>
      </c>
      <c r="AJ30" s="11">
        <f>'OddsRatio_working_3-way'!U30/(3*'OddsRatio_working_3-way'!X30^(1/3))*SIN(('OddsRatio_working_3-way'!Y30+2*PI())/3)</f>
        <v>-0.42544978889330498</v>
      </c>
      <c r="AK30" s="11">
        <f>'OddsRatio_working_3-way'!U30/(3*'OddsRatio_working_3-way'!X30^(1/3))*SIN(('OddsRatio_working_3-way'!Y30+4*PI())/3)</f>
        <v>0.47695100415485825</v>
      </c>
      <c r="AL30" s="11">
        <f>'OddsRatio_working_3-way'!Z30+'OddsRatio_working_3-way'!AF30</f>
        <v>1.0420026815665777</v>
      </c>
      <c r="AM30" s="11">
        <f>'OddsRatio_working_3-way'!AA30+'OddsRatio_working_3-way'!AG30</f>
        <v>-0.61020406226784085</v>
      </c>
      <c r="AN30" s="11">
        <f>'OddsRatio_working_3-way'!AB30+'OddsRatio_working_3-way'!AH30</f>
        <v>-0.43179861929873709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1.0420026815665777</v>
      </c>
      <c r="AS30" s="11">
        <f>IF(('OddsRatio_working_3-way'!X30=0),IF(Q30&gt;0,-Q30^(1/3),(-Q30)^(1/3)),'OddsRatio_working_3-way'!AM30-'OddsRatio_working_3-way'!R30/3)</f>
        <v>-0.61020406226784085</v>
      </c>
      <c r="AT30" s="11">
        <f>IF(('OddsRatio_working_3-way'!X30=0),IF(Q30&gt;0,-Q30^(1/3),(-Q30)^(1/3)),'OddsRatio_working_3-way'!AN30-'OddsRatio_working_3-way'!R30/3)</f>
        <v>-0.43179861929873709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16.45</v>
      </c>
      <c r="B31" s="4">
        <f>IF('True_Odds_Calculator_3-way'!B32="","",'True_Odds_Calculator_3-way'!B32)</f>
        <v>7.91</v>
      </c>
      <c r="C31" s="4">
        <f>IF('True_Odds_Calculator_3-way'!C32="","",'True_Odds_Calculator_3-way'!C32)</f>
        <v>1.18</v>
      </c>
      <c r="D31" s="9">
        <f t="shared" si="13"/>
        <v>5.4406703756071512E-2</v>
      </c>
      <c r="E31" s="9">
        <f t="shared" si="14"/>
        <v>0.11398310187459761</v>
      </c>
      <c r="F31" s="9">
        <f t="shared" si="15"/>
        <v>0.83161019436933092</v>
      </c>
      <c r="G31" s="9">
        <f t="shared" si="16"/>
        <v>1.1249247862814387</v>
      </c>
      <c r="H31" s="9">
        <f t="shared" si="17"/>
        <v>18.380087948048224</v>
      </c>
      <c r="I31" s="9">
        <f t="shared" si="18"/>
        <v>8.7732302732047422</v>
      </c>
      <c r="J31" s="9">
        <f t="shared" si="19"/>
        <v>1.2024864615306585</v>
      </c>
      <c r="K31" s="11">
        <f t="shared" si="20"/>
        <v>6.0790273556231005E-2</v>
      </c>
      <c r="L31" s="11">
        <f t="shared" si="21"/>
        <v>0.12642225031605561</v>
      </c>
      <c r="M31" s="11">
        <f t="shared" si="22"/>
        <v>0.84745762711864414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-0.12515685548766409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0.14680117057976891</v>
      </c>
      <c r="Q31" s="11">
        <f>2*'OddsRatio_working_3-way'!K31*'OddsRatio_working_3-way'!L31*'OddsRatio_working_3-way'!M31</f>
        <v>1.3025835898825987E-2</v>
      </c>
      <c r="R31" s="11">
        <f t="shared" si="23"/>
        <v>0</v>
      </c>
      <c r="S31" s="11">
        <f t="shared" si="24"/>
        <v>-1.1729375111556566</v>
      </c>
      <c r="T31" s="11">
        <f t="shared" si="25"/>
        <v>-0.10407608794637591</v>
      </c>
      <c r="U31" s="11">
        <f>'OddsRatio_working_3-way'!S31-'OddsRatio_working_3-way'!R31^2/3</f>
        <v>-1.1729375111556566</v>
      </c>
      <c r="V31" s="11">
        <f>'OddsRatio_working_3-way'!S31*'OddsRatio_working_3-way'!R31/3-2*'OddsRatio_working_3-way'!R31^3/27-'OddsRatio_working_3-way'!T31</f>
        <v>0.10407608794637591</v>
      </c>
      <c r="W31" s="11">
        <f>'OddsRatio_working_3-way'!V31^2+4*'OddsRatio_working_3-way'!U31^3/27</f>
        <v>-0.22823584052542525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0.24447273498677058</v>
      </c>
      <c r="Y31" s="11">
        <f>IF('OddsRatio_working_3-way'!W31&gt;=0,IF('OddsRatio_working_3-way'!V31+SQRT('OddsRatio_working_3-way'!W31)&gt;0,0,PI()),ACOS('OddsRatio_working_3-way'!V31/(2*'OddsRatio_working_3-way'!X31)))</f>
        <v>1.3562969830745166</v>
      </c>
      <c r="Z31" s="11">
        <f>'OddsRatio_working_3-way'!X31^(1/3)*COS('OddsRatio_working_3-way'!Y31/3)</f>
        <v>0.56246239314071933</v>
      </c>
      <c r="AA31" s="11">
        <f>'OddsRatio_working_3-way'!X31^(1/3)*COS(('OddsRatio_working_3-way'!Y31+2*PI())/3)</f>
        <v>-0.51779285875534975</v>
      </c>
      <c r="AB31" s="11">
        <f>'OddsRatio_working_3-way'!X31^(1/3)*COS(('OddsRatio_working_3-way'!Y31+4*PI())/3)</f>
        <v>-4.4669534385369775E-2</v>
      </c>
      <c r="AC31" s="11">
        <f>'OddsRatio_working_3-way'!X31^(1/3)*SIN('OddsRatio_working_3-way'!Y31/3)</f>
        <v>0.27315787868489877</v>
      </c>
      <c r="AD31" s="11">
        <f>'OddsRatio_working_3-way'!X31^(1/3)*SIN(('OddsRatio_working_3-way'!Y31+2*PI())/3)</f>
        <v>0.35052778179080379</v>
      </c>
      <c r="AE31" s="11">
        <f>'OddsRatio_working_3-way'!X31^(1/3)*SIN(('OddsRatio_working_3-way'!Y31+4*PI())/3)</f>
        <v>-0.6236856604757024</v>
      </c>
      <c r="AF31" s="11">
        <f>-'OddsRatio_working_3-way'!U31/(3*'OddsRatio_working_3-way'!X31^(1/3))*COS(('OddsRatio_working_3-way'!Y31)/3)</f>
        <v>0.56246239314071922</v>
      </c>
      <c r="AG31" s="11">
        <f>-'OddsRatio_working_3-way'!U31/(3*'OddsRatio_working_3-way'!X31^(1/3))*COS(('OddsRatio_working_3-way'!Y31+2*PI())/3)</f>
        <v>-0.51779285875534964</v>
      </c>
      <c r="AH31" s="11">
        <f>-'OddsRatio_working_3-way'!U31/(3*'OddsRatio_working_3-way'!X31^(1/3))*COS(('OddsRatio_working_3-way'!Y31+4*PI())/3)</f>
        <v>-4.4669534385369768E-2</v>
      </c>
      <c r="AI31" s="11">
        <f>'OddsRatio_working_3-way'!U31/(3*'OddsRatio_working_3-way'!X31^(1/3))*SIN(('OddsRatio_working_3-way'!Y31)/3)</f>
        <v>-0.27315787868489877</v>
      </c>
      <c r="AJ31" s="11">
        <f>'OddsRatio_working_3-way'!U31/(3*'OddsRatio_working_3-way'!X31^(1/3))*SIN(('OddsRatio_working_3-way'!Y31+2*PI())/3)</f>
        <v>-0.35052778179080374</v>
      </c>
      <c r="AK31" s="11">
        <f>'OddsRatio_working_3-way'!U31/(3*'OddsRatio_working_3-way'!X31^(1/3))*SIN(('OddsRatio_working_3-way'!Y31+4*PI())/3)</f>
        <v>0.62368566047570229</v>
      </c>
      <c r="AL31" s="11">
        <f>'OddsRatio_working_3-way'!Z31+'OddsRatio_working_3-way'!AF31</f>
        <v>1.1249247862814387</v>
      </c>
      <c r="AM31" s="11">
        <f>'OddsRatio_working_3-way'!AA31+'OddsRatio_working_3-way'!AG31</f>
        <v>-1.0355857175106995</v>
      </c>
      <c r="AN31" s="11">
        <f>'OddsRatio_working_3-way'!AB31+'OddsRatio_working_3-way'!AH31</f>
        <v>-8.9339068770739549E-2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1.1249247862814387</v>
      </c>
      <c r="AS31" s="11">
        <f>IF(('OddsRatio_working_3-way'!X31=0),IF(Q31&gt;0,-Q31^(1/3),(-Q31)^(1/3)),'OddsRatio_working_3-way'!AM31-'OddsRatio_working_3-way'!R31/3)</f>
        <v>-1.0355857175106995</v>
      </c>
      <c r="AT31" s="11">
        <f>IF(('OddsRatio_working_3-way'!X31=0),IF(Q31&gt;0,-Q31^(1/3),(-Q31)^(1/3)),'OddsRatio_working_3-way'!AN31-'OddsRatio_working_3-way'!R31/3)</f>
        <v>-8.9339068770739549E-2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2.1800000000000002</v>
      </c>
      <c r="B32" s="4">
        <f>IF('True_Odds_Calculator_3-way'!B33="","",'True_Odds_Calculator_3-way'!B33)</f>
        <v>3.26</v>
      </c>
      <c r="C32" s="4">
        <f>IF('True_Odds_Calculator_3-way'!C33="","",'True_Odds_Calculator_3-way'!C33)</f>
        <v>3.73</v>
      </c>
      <c r="D32" s="9">
        <f t="shared" si="13"/>
        <v>0.44596672127703724</v>
      </c>
      <c r="E32" s="9">
        <f t="shared" si="14"/>
        <v>0.29591417497941092</v>
      </c>
      <c r="F32" s="9">
        <f t="shared" si="15"/>
        <v>0.25811910374355201</v>
      </c>
      <c r="G32" s="9">
        <f t="shared" si="16"/>
        <v>1.0528133722328932</v>
      </c>
      <c r="H32" s="9">
        <f t="shared" si="17"/>
        <v>2.2423197792348142</v>
      </c>
      <c r="I32" s="9">
        <f t="shared" si="18"/>
        <v>3.3793582212463389</v>
      </c>
      <c r="J32" s="9">
        <f t="shared" si="19"/>
        <v>3.8741805061957977</v>
      </c>
      <c r="K32" s="11">
        <f t="shared" si="20"/>
        <v>0.4587155963302752</v>
      </c>
      <c r="L32" s="11">
        <f t="shared" si="21"/>
        <v>0.30674846625766872</v>
      </c>
      <c r="M32" s="11">
        <f t="shared" si="22"/>
        <v>0.26809651474530832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-0.27464403310592855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0.23275672538674966</v>
      </c>
      <c r="Q32" s="11">
        <f>2*'OddsRatio_working_3-way'!K32*'OddsRatio_working_3-way'!L32*'OddsRatio_working_3-way'!M32</f>
        <v>7.5447885052430996E-2</v>
      </c>
      <c r="R32" s="11">
        <f t="shared" si="23"/>
        <v>0</v>
      </c>
      <c r="S32" s="11">
        <f t="shared" si="24"/>
        <v>-0.84748509827255847</v>
      </c>
      <c r="T32" s="11">
        <f t="shared" si="25"/>
        <v>-0.27471153914831714</v>
      </c>
      <c r="U32" s="11">
        <f>'OddsRatio_working_3-way'!S32-'OddsRatio_working_3-way'!R32^2/3</f>
        <v>-0.84748509827255847</v>
      </c>
      <c r="V32" s="11">
        <f>'OddsRatio_working_3-way'!S32*'OddsRatio_working_3-way'!R32/3-2*'OddsRatio_working_3-way'!R32^3/27-'OddsRatio_working_3-way'!T32</f>
        <v>0.27471153914831714</v>
      </c>
      <c r="W32" s="11">
        <f>'OddsRatio_working_3-way'!V32^2+4*'OddsRatio_working_3-way'!U32^3/27</f>
        <v>-1.4709875838462769E-2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0.150146849433896</v>
      </c>
      <c r="Y32" s="11">
        <f>IF('OddsRatio_working_3-way'!W32&gt;=0,IF('OddsRatio_working_3-way'!V32+SQRT('OddsRatio_working_3-way'!W32)&gt;0,0,PI()),ACOS('OddsRatio_working_3-way'!V32/(2*'OddsRatio_working_3-way'!X32)))</f>
        <v>0.41576023887893876</v>
      </c>
      <c r="Z32" s="11">
        <f>'OddsRatio_working_3-way'!X32^(1/3)*COS('OddsRatio_working_3-way'!Y32/3)</f>
        <v>0.5264066861164467</v>
      </c>
      <c r="AA32" s="11">
        <f>'OddsRatio_working_3-way'!X32^(1/3)*COS(('OddsRatio_working_3-way'!Y32+2*PI())/3)</f>
        <v>-0.32679009621534905</v>
      </c>
      <c r="AB32" s="11">
        <f>'OddsRatio_working_3-way'!X32^(1/3)*COS(('OddsRatio_working_3-way'!Y32+4*PI())/3)</f>
        <v>-0.19961658990109782</v>
      </c>
      <c r="AC32" s="11">
        <f>'OddsRatio_working_3-way'!X32^(1/3)*SIN('OddsRatio_working_3-way'!Y32/3)</f>
        <v>7.3423658104321735E-2</v>
      </c>
      <c r="AD32" s="11">
        <f>'OddsRatio_working_3-way'!X32^(1/3)*SIN(('OddsRatio_working_3-way'!Y32+2*PI())/3)</f>
        <v>0.41916973384666323</v>
      </c>
      <c r="AE32" s="11">
        <f>'OddsRatio_working_3-way'!X32^(1/3)*SIN(('OddsRatio_working_3-way'!Y32+4*PI())/3)</f>
        <v>-0.49259339195098484</v>
      </c>
      <c r="AF32" s="11">
        <f>-'OddsRatio_working_3-way'!U32/(3*'OddsRatio_working_3-way'!X32^(1/3))*COS(('OddsRatio_working_3-way'!Y32)/3)</f>
        <v>0.52640668611644648</v>
      </c>
      <c r="AG32" s="11">
        <f>-'OddsRatio_working_3-way'!U32/(3*'OddsRatio_working_3-way'!X32^(1/3))*COS(('OddsRatio_working_3-way'!Y32+2*PI())/3)</f>
        <v>-0.32679009621534888</v>
      </c>
      <c r="AH32" s="11">
        <f>-'OddsRatio_working_3-way'!U32/(3*'OddsRatio_working_3-way'!X32^(1/3))*COS(('OddsRatio_working_3-way'!Y32+4*PI())/3)</f>
        <v>-0.19961658990109774</v>
      </c>
      <c r="AI32" s="11">
        <f>'OddsRatio_working_3-way'!U32/(3*'OddsRatio_working_3-way'!X32^(1/3))*SIN(('OddsRatio_working_3-way'!Y32)/3)</f>
        <v>-7.3423658104321707E-2</v>
      </c>
      <c r="AJ32" s="11">
        <f>'OddsRatio_working_3-way'!U32/(3*'OddsRatio_working_3-way'!X32^(1/3))*SIN(('OddsRatio_working_3-way'!Y32+2*PI())/3)</f>
        <v>-0.41916973384666306</v>
      </c>
      <c r="AK32" s="11">
        <f>'OddsRatio_working_3-way'!U32/(3*'OddsRatio_working_3-way'!X32^(1/3))*SIN(('OddsRatio_working_3-way'!Y32+4*PI())/3)</f>
        <v>0.49259339195098462</v>
      </c>
      <c r="AL32" s="11">
        <f>'OddsRatio_working_3-way'!Z32+'OddsRatio_working_3-way'!AF32</f>
        <v>1.0528133722328932</v>
      </c>
      <c r="AM32" s="11">
        <f>'OddsRatio_working_3-way'!AA32+'OddsRatio_working_3-way'!AG32</f>
        <v>-0.65358019243069787</v>
      </c>
      <c r="AN32" s="11">
        <f>'OddsRatio_working_3-way'!AB32+'OddsRatio_working_3-way'!AH32</f>
        <v>-0.39923317980219553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1.0528133722328932</v>
      </c>
      <c r="AS32" s="11">
        <f>IF(('OddsRatio_working_3-way'!X32=0),IF(Q32&gt;0,-Q32^(1/3),(-Q32)^(1/3)),'OddsRatio_working_3-way'!AM32-'OddsRatio_working_3-way'!R32/3)</f>
        <v>-0.65358019243069787</v>
      </c>
      <c r="AT32" s="11">
        <f>IF(('OddsRatio_working_3-way'!X32=0),IF(Q32&gt;0,-Q32^(1/3),(-Q32)^(1/3)),'OddsRatio_working_3-way'!AN32-'OddsRatio_working_3-way'!R32/3)</f>
        <v>-0.39923317980219553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2.2999999999999998</v>
      </c>
      <c r="B33" s="4">
        <f>IF('True_Odds_Calculator_3-way'!B34="","",'True_Odds_Calculator_3-way'!B34)</f>
        <v>3.53</v>
      </c>
      <c r="C33" s="4">
        <f>IF('True_Odds_Calculator_3-way'!C34="","",'True_Odds_Calculator_3-way'!C34)</f>
        <v>3.17</v>
      </c>
      <c r="D33" s="9">
        <f t="shared" si="13"/>
        <v>0.42233486946047688</v>
      </c>
      <c r="E33" s="9">
        <f t="shared" si="14"/>
        <v>0.27308015611117631</v>
      </c>
      <c r="F33" s="9">
        <f t="shared" si="15"/>
        <v>0.30458497442834648</v>
      </c>
      <c r="G33" s="9">
        <f t="shared" si="16"/>
        <v>1.0521456428411109</v>
      </c>
      <c r="H33" s="9">
        <f t="shared" si="17"/>
        <v>2.3677893356934443</v>
      </c>
      <c r="I33" s="9">
        <f t="shared" si="18"/>
        <v>3.6619284763880109</v>
      </c>
      <c r="J33" s="9">
        <f t="shared" si="19"/>
        <v>3.2831560449652111</v>
      </c>
      <c r="K33" s="11">
        <f t="shared" si="20"/>
        <v>0.43478260869565222</v>
      </c>
      <c r="L33" s="11">
        <f t="shared" si="21"/>
        <v>0.28328611898016998</v>
      </c>
      <c r="M33" s="11">
        <f t="shared" si="22"/>
        <v>0.31545741324921134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-0.27730762012850629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0.23312532079015502</v>
      </c>
      <c r="Q33" s="11">
        <f>2*'OddsRatio_working_3-way'!K33*'OddsRatio_working_3-way'!L33*'OddsRatio_working_3-way'!M33</f>
        <v>7.7708440263384984E-2</v>
      </c>
      <c r="R33" s="11">
        <f t="shared" si="23"/>
        <v>0</v>
      </c>
      <c r="S33" s="11">
        <f t="shared" si="24"/>
        <v>-0.84067405245525928</v>
      </c>
      <c r="T33" s="11">
        <f t="shared" si="25"/>
        <v>-0.280224684151753</v>
      </c>
      <c r="U33" s="11">
        <f>'OddsRatio_working_3-way'!S33-'OddsRatio_working_3-way'!R33^2/3</f>
        <v>-0.84067405245525928</v>
      </c>
      <c r="V33" s="11">
        <f>'OddsRatio_working_3-way'!S33*'OddsRatio_working_3-way'!R33/3-2*'OddsRatio_working_3-way'!R33^3/27-'OddsRatio_working_3-way'!T33</f>
        <v>0.280224684151753</v>
      </c>
      <c r="W33" s="11">
        <f>'OddsRatio_working_3-way'!V33^2+4*'OddsRatio_working_3-way'!U33^3/27</f>
        <v>-9.4936789101631169E-3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0.14834044670799737</v>
      </c>
      <c r="Y33" s="11">
        <f>IF('OddsRatio_working_3-way'!W33&gt;=0,IF('OddsRatio_working_3-way'!V33+SQRT('OddsRatio_working_3-way'!W33)&gt;0,0,PI()),ACOS('OddsRatio_working_3-way'!V33/(2*'OddsRatio_working_3-way'!X33)))</f>
        <v>0.33462877568567095</v>
      </c>
      <c r="Z33" s="11">
        <f>'OddsRatio_working_3-way'!X33^(1/3)*COS('OddsRatio_working_3-way'!Y33/3)</f>
        <v>0.52607282142055556</v>
      </c>
      <c r="AA33" s="11">
        <f>'OddsRatio_working_3-way'!X33^(1/3)*COS(('OddsRatio_working_3-way'!Y33+2*PI())/3)</f>
        <v>-0.31406633365532177</v>
      </c>
      <c r="AB33" s="11">
        <f>'OddsRatio_working_3-way'!X33^(1/3)*COS(('OddsRatio_working_3-way'!Y33+4*PI())/3)</f>
        <v>-0.21200648776523387</v>
      </c>
      <c r="AC33" s="11">
        <f>'OddsRatio_working_3-way'!X33^(1/3)*SIN('OddsRatio_working_3-way'!Y33/3)</f>
        <v>5.8924279498094194E-2</v>
      </c>
      <c r="AD33" s="11">
        <f>'OddsRatio_working_3-way'!X33^(1/3)*SIN(('OddsRatio_working_3-way'!Y33+2*PI())/3)</f>
        <v>0.42613028784170842</v>
      </c>
      <c r="AE33" s="11">
        <f>'OddsRatio_working_3-way'!X33^(1/3)*SIN(('OddsRatio_working_3-way'!Y33+4*PI())/3)</f>
        <v>-0.48505456733980246</v>
      </c>
      <c r="AF33" s="11">
        <f>-'OddsRatio_working_3-way'!U33/(3*'OddsRatio_working_3-way'!X33^(1/3))*COS(('OddsRatio_working_3-way'!Y33)/3)</f>
        <v>0.52607282142055545</v>
      </c>
      <c r="AG33" s="11">
        <f>-'OddsRatio_working_3-way'!U33/(3*'OddsRatio_working_3-way'!X33^(1/3))*COS(('OddsRatio_working_3-way'!Y33+2*PI())/3)</f>
        <v>-0.31406633365532172</v>
      </c>
      <c r="AH33" s="11">
        <f>-'OddsRatio_working_3-way'!U33/(3*'OddsRatio_working_3-way'!X33^(1/3))*COS(('OddsRatio_working_3-way'!Y33+4*PI())/3)</f>
        <v>-0.21200648776523381</v>
      </c>
      <c r="AI33" s="11">
        <f>'OddsRatio_working_3-way'!U33/(3*'OddsRatio_working_3-way'!X33^(1/3))*SIN(('OddsRatio_working_3-way'!Y33)/3)</f>
        <v>-5.892427949809418E-2</v>
      </c>
      <c r="AJ33" s="11">
        <f>'OddsRatio_working_3-way'!U33/(3*'OddsRatio_working_3-way'!X33^(1/3))*SIN(('OddsRatio_working_3-way'!Y33+2*PI())/3)</f>
        <v>-0.42613028784170837</v>
      </c>
      <c r="AK33" s="11">
        <f>'OddsRatio_working_3-way'!U33/(3*'OddsRatio_working_3-way'!X33^(1/3))*SIN(('OddsRatio_working_3-way'!Y33+4*PI())/3)</f>
        <v>0.48505456733980234</v>
      </c>
      <c r="AL33" s="11">
        <f>'OddsRatio_working_3-way'!Z33+'OddsRatio_working_3-way'!AF33</f>
        <v>1.0521456428411109</v>
      </c>
      <c r="AM33" s="11">
        <f>'OddsRatio_working_3-way'!AA33+'OddsRatio_working_3-way'!AG33</f>
        <v>-0.62813266731064354</v>
      </c>
      <c r="AN33" s="11">
        <f>'OddsRatio_working_3-way'!AB33+'OddsRatio_working_3-way'!AH33</f>
        <v>-0.42401297553046768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1.0521456428411109</v>
      </c>
      <c r="AS33" s="11">
        <f>IF(('OddsRatio_working_3-way'!X33=0),IF(Q33&gt;0,-Q33^(1/3),(-Q33)^(1/3)),'OddsRatio_working_3-way'!AM33-'OddsRatio_working_3-way'!R33/3)</f>
        <v>-0.62813266731064354</v>
      </c>
      <c r="AT33" s="11">
        <f>IF(('OddsRatio_working_3-way'!X33=0),IF(Q33&gt;0,-Q33^(1/3),(-Q33)^(1/3)),'OddsRatio_working_3-way'!AN33-'OddsRatio_working_3-way'!R33/3)</f>
        <v>-0.42401297553046768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2.61</v>
      </c>
      <c r="B34" s="4">
        <f>IF('True_Odds_Calculator_3-way'!B35="","",'True_Odds_Calculator_3-way'!B35)</f>
        <v>3.06</v>
      </c>
      <c r="C34" s="4">
        <f>IF('True_Odds_Calculator_3-way'!C35="","",'True_Odds_Calculator_3-way'!C35)</f>
        <v>3.1</v>
      </c>
      <c r="D34" s="9">
        <f t="shared" si="13"/>
        <v>0.37173220217627712</v>
      </c>
      <c r="E34" s="9">
        <f t="shared" si="14"/>
        <v>0.31620561126242264</v>
      </c>
      <c r="F34" s="9">
        <f t="shared" si="15"/>
        <v>0.3120621865613003</v>
      </c>
      <c r="G34" s="9">
        <f t="shared" si="16"/>
        <v>1.0497569044830715</v>
      </c>
      <c r="H34" s="9">
        <f t="shared" si="17"/>
        <v>2.6901086162177452</v>
      </c>
      <c r="I34" s="9">
        <f t="shared" si="18"/>
        <v>3.1624992232351268</v>
      </c>
      <c r="J34" s="9">
        <f t="shared" si="19"/>
        <v>3.2044894994144504</v>
      </c>
      <c r="K34" s="11">
        <f t="shared" si="20"/>
        <v>0.38314176245210729</v>
      </c>
      <c r="L34" s="11">
        <f t="shared" si="21"/>
        <v>0.32679738562091504</v>
      </c>
      <c r="M34" s="11">
        <f t="shared" si="22"/>
        <v>0.32258064516129031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-0.28131232718028509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0.23305165183941171</v>
      </c>
      <c r="Q34" s="11">
        <f>2*'OddsRatio_working_3-way'!K34*'OddsRatio_working_3-way'!L34*'OddsRatio_working_3-way'!M34</f>
        <v>8.0780468575186032E-2</v>
      </c>
      <c r="R34" s="11">
        <f t="shared" si="23"/>
        <v>0</v>
      </c>
      <c r="S34" s="11">
        <f t="shared" si="24"/>
        <v>-0.82844450570435013</v>
      </c>
      <c r="T34" s="11">
        <f t="shared" si="25"/>
        <v>-0.28715580786979206</v>
      </c>
      <c r="U34" s="11">
        <f>'OddsRatio_working_3-way'!S34-'OddsRatio_working_3-way'!R34^2/3</f>
        <v>-0.82844450570435013</v>
      </c>
      <c r="V34" s="11">
        <f>'OddsRatio_working_3-way'!S34*'OddsRatio_working_3-way'!R34/3-2*'OddsRatio_working_3-way'!R34^3/27-'OddsRatio_working_3-way'!T34</f>
        <v>0.28715580786979206</v>
      </c>
      <c r="W34" s="11">
        <f>'OddsRatio_working_3-way'!V34^2+4*'OddsRatio_working_3-way'!U34^3/27</f>
        <v>-1.7753613971950993E-3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0.14511531568940961</v>
      </c>
      <c r="Y34" s="11">
        <f>IF('OddsRatio_working_3-way'!W34&gt;=0,IF('OddsRatio_working_3-way'!V34+SQRT('OddsRatio_working_3-way'!W34)&gt;0,0,PI()),ACOS('OddsRatio_working_3-way'!V34/(2*'OddsRatio_working_3-way'!X34)))</f>
        <v>0.14569264991996334</v>
      </c>
      <c r="Z34" s="11">
        <f>'OddsRatio_working_3-way'!X34^(1/3)*COS('OddsRatio_working_3-way'!Y34/3)</f>
        <v>0.52487845224153584</v>
      </c>
      <c r="AA34" s="11">
        <f>'OddsRatio_working_3-way'!X34^(1/3)*COS(('OddsRatio_working_3-way'!Y34+2*PI())/3)</f>
        <v>-0.28453185397453207</v>
      </c>
      <c r="AB34" s="11">
        <f>'OddsRatio_working_3-way'!X34^(1/3)*COS(('OddsRatio_working_3-way'!Y34+4*PI())/3)</f>
        <v>-0.24034659826700369</v>
      </c>
      <c r="AC34" s="11">
        <f>'OddsRatio_working_3-way'!X34^(1/3)*SIN('OddsRatio_working_3-way'!Y34/3)</f>
        <v>2.5510369276953888E-2</v>
      </c>
      <c r="AD34" s="11">
        <f>'OddsRatio_working_3-way'!X34^(1/3)*SIN(('OddsRatio_working_3-way'!Y34+2*PI())/3)</f>
        <v>0.44180288890175035</v>
      </c>
      <c r="AE34" s="11">
        <f>'OddsRatio_working_3-way'!X34^(1/3)*SIN(('OddsRatio_working_3-way'!Y34+4*PI())/3)</f>
        <v>-0.46731325817870428</v>
      </c>
      <c r="AF34" s="11">
        <f>-'OddsRatio_working_3-way'!U34/(3*'OddsRatio_working_3-way'!X34^(1/3))*COS(('OddsRatio_working_3-way'!Y34)/3)</f>
        <v>0.52487845224153573</v>
      </c>
      <c r="AG34" s="11">
        <f>-'OddsRatio_working_3-way'!U34/(3*'OddsRatio_working_3-way'!X34^(1/3))*COS(('OddsRatio_working_3-way'!Y34+2*PI())/3)</f>
        <v>-0.28453185397453201</v>
      </c>
      <c r="AH34" s="11">
        <f>-'OddsRatio_working_3-way'!U34/(3*'OddsRatio_working_3-way'!X34^(1/3))*COS(('OddsRatio_working_3-way'!Y34+4*PI())/3)</f>
        <v>-0.24034659826700364</v>
      </c>
      <c r="AI34" s="11">
        <f>'OddsRatio_working_3-way'!U34/(3*'OddsRatio_working_3-way'!X34^(1/3))*SIN(('OddsRatio_working_3-way'!Y34)/3)</f>
        <v>-2.5510369276953881E-2</v>
      </c>
      <c r="AJ34" s="11">
        <f>'OddsRatio_working_3-way'!U34/(3*'OddsRatio_working_3-way'!X34^(1/3))*SIN(('OddsRatio_working_3-way'!Y34+2*PI())/3)</f>
        <v>-0.44180288890175023</v>
      </c>
      <c r="AK34" s="11">
        <f>'OddsRatio_working_3-way'!U34/(3*'OddsRatio_working_3-way'!X34^(1/3))*SIN(('OddsRatio_working_3-way'!Y34+4*PI())/3)</f>
        <v>0.46731325817870417</v>
      </c>
      <c r="AL34" s="11">
        <f>'OddsRatio_working_3-way'!Z34+'OddsRatio_working_3-way'!AF34</f>
        <v>1.0497569044830715</v>
      </c>
      <c r="AM34" s="11">
        <f>'OddsRatio_working_3-way'!AA34+'OddsRatio_working_3-way'!AG34</f>
        <v>-0.56906370794906413</v>
      </c>
      <c r="AN34" s="11">
        <f>'OddsRatio_working_3-way'!AB34+'OddsRatio_working_3-way'!AH34</f>
        <v>-0.48069319653400733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1.0497569044830715</v>
      </c>
      <c r="AS34" s="11">
        <f>IF(('OddsRatio_working_3-way'!X34=0),IF(Q34&gt;0,-Q34^(1/3),(-Q34)^(1/3)),'OddsRatio_working_3-way'!AM34-'OddsRatio_working_3-way'!R34/3)</f>
        <v>-0.56906370794906413</v>
      </c>
      <c r="AT34" s="11">
        <f>IF(('OddsRatio_working_3-way'!X34=0),IF(Q34&gt;0,-Q34^(1/3),(-Q34)^(1/3)),'OddsRatio_working_3-way'!AN34-'OddsRatio_working_3-way'!R34/3)</f>
        <v>-0.48069319653400733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1.71</v>
      </c>
      <c r="B35" s="4">
        <f>IF('True_Odds_Calculator_3-way'!B36="","",'True_Odds_Calculator_3-way'!B36)</f>
        <v>3.65</v>
      </c>
      <c r="C35" s="4">
        <f>IF('True_Odds_Calculator_3-way'!C36="","",'True_Odds_Calculator_3-way'!C36)</f>
        <v>5.79</v>
      </c>
      <c r="D35" s="9">
        <f t="shared" si="13"/>
        <v>0.57157483410091037</v>
      </c>
      <c r="E35" s="9">
        <f t="shared" si="14"/>
        <v>0.26332251613188318</v>
      </c>
      <c r="F35" s="9">
        <f t="shared" si="15"/>
        <v>0.16510264976720623</v>
      </c>
      <c r="G35" s="9">
        <f t="shared" si="16"/>
        <v>1.0557073030823887</v>
      </c>
      <c r="H35" s="9">
        <f t="shared" si="17"/>
        <v>1.7495521851884963</v>
      </c>
      <c r="I35" s="9">
        <f t="shared" si="18"/>
        <v>3.79762435316833</v>
      </c>
      <c r="J35" s="9">
        <f t="shared" si="19"/>
        <v>6.0568379817646427</v>
      </c>
      <c r="K35" s="11">
        <f t="shared" si="20"/>
        <v>0.58479532163742687</v>
      </c>
      <c r="L35" s="11">
        <f t="shared" si="21"/>
        <v>0.27397260273972601</v>
      </c>
      <c r="M35" s="11">
        <f t="shared" si="22"/>
        <v>0.17271157167530224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-0.24938607352285802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0.22552260020086731</v>
      </c>
      <c r="Q35" s="11">
        <f>2*'OddsRatio_working_3-way'!K35*'OddsRatio_working_3-way'!L35*'OddsRatio_working_3-way'!M35</f>
        <v>5.5342969374445959E-2</v>
      </c>
      <c r="R35" s="11">
        <f t="shared" si="23"/>
        <v>0</v>
      </c>
      <c r="S35" s="11">
        <f t="shared" si="24"/>
        <v>-0.90431112297133365</v>
      </c>
      <c r="T35" s="11">
        <f t="shared" si="25"/>
        <v>-0.22191683999296527</v>
      </c>
      <c r="U35" s="11">
        <f>'OddsRatio_working_3-way'!S35-'OddsRatio_working_3-way'!R35^2/3</f>
        <v>-0.90431112297133365</v>
      </c>
      <c r="V35" s="11">
        <f>'OddsRatio_working_3-way'!S35*'OddsRatio_working_3-way'!R35/3-2*'OddsRatio_working_3-way'!R35^3/27-'OddsRatio_working_3-way'!T35</f>
        <v>0.22191683999296527</v>
      </c>
      <c r="W35" s="11">
        <f>'OddsRatio_working_3-way'!V35^2+4*'OddsRatio_working_3-way'!U35^3/27</f>
        <v>-6.0312366580183921E-2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0.16549882964287638</v>
      </c>
      <c r="Y35" s="11">
        <f>IF('OddsRatio_working_3-way'!W35&gt;=0,IF('OddsRatio_working_3-way'!V35+SQRT('OddsRatio_working_3-way'!W35)&gt;0,0,PI()),ACOS('OddsRatio_working_3-way'!V35/(2*'OddsRatio_working_3-way'!X35)))</f>
        <v>0.83598340096938273</v>
      </c>
      <c r="Z35" s="11">
        <f>'OddsRatio_working_3-way'!X35^(1/3)*COS('OddsRatio_working_3-way'!Y35/3)</f>
        <v>0.52785365154119435</v>
      </c>
      <c r="AA35" s="11">
        <f>'OddsRatio_working_3-way'!X35^(1/3)*COS(('OddsRatio_working_3-way'!Y35+2*PI())/3)</f>
        <v>-0.39471548223133135</v>
      </c>
      <c r="AB35" s="11">
        <f>'OddsRatio_working_3-way'!X35^(1/3)*COS(('OddsRatio_working_3-way'!Y35+4*PI())/3)</f>
        <v>-0.13313816930986291</v>
      </c>
      <c r="AC35" s="11">
        <f>'OddsRatio_working_3-way'!X35^(1/3)*SIN('OddsRatio_working_3-way'!Y35/3)</f>
        <v>0.15102173202910876</v>
      </c>
      <c r="AD35" s="11">
        <f>'OddsRatio_working_3-way'!X35^(1/3)*SIN(('OddsRatio_working_3-way'!Y35+2*PI())/3)</f>
        <v>0.38162380570049886</v>
      </c>
      <c r="AE35" s="11">
        <f>'OddsRatio_working_3-way'!X35^(1/3)*SIN(('OddsRatio_working_3-way'!Y35+4*PI())/3)</f>
        <v>-0.53264553772960754</v>
      </c>
      <c r="AF35" s="11">
        <f>-'OddsRatio_working_3-way'!U35/(3*'OddsRatio_working_3-way'!X35^(1/3))*COS(('OddsRatio_working_3-way'!Y35)/3)</f>
        <v>0.52785365154119435</v>
      </c>
      <c r="AG35" s="11">
        <f>-'OddsRatio_working_3-way'!U35/(3*'OddsRatio_working_3-way'!X35^(1/3))*COS(('OddsRatio_working_3-way'!Y35+2*PI())/3)</f>
        <v>-0.39471548223133135</v>
      </c>
      <c r="AH35" s="11">
        <f>-'OddsRatio_working_3-way'!U35/(3*'OddsRatio_working_3-way'!X35^(1/3))*COS(('OddsRatio_working_3-way'!Y35+4*PI())/3)</f>
        <v>-0.13313816930986291</v>
      </c>
      <c r="AI35" s="11">
        <f>'OddsRatio_working_3-way'!U35/(3*'OddsRatio_working_3-way'!X35^(1/3))*SIN(('OddsRatio_working_3-way'!Y35)/3)</f>
        <v>-0.15102173202910876</v>
      </c>
      <c r="AJ35" s="11">
        <f>'OddsRatio_working_3-way'!U35/(3*'OddsRatio_working_3-way'!X35^(1/3))*SIN(('OddsRatio_working_3-way'!Y35+2*PI())/3)</f>
        <v>-0.38162380570049886</v>
      </c>
      <c r="AK35" s="11">
        <f>'OddsRatio_working_3-way'!U35/(3*'OddsRatio_working_3-way'!X35^(1/3))*SIN(('OddsRatio_working_3-way'!Y35+4*PI())/3)</f>
        <v>0.53264553772960754</v>
      </c>
      <c r="AL35" s="11">
        <f>'OddsRatio_working_3-way'!Z35+'OddsRatio_working_3-way'!AF35</f>
        <v>1.0557073030823887</v>
      </c>
      <c r="AM35" s="11">
        <f>'OddsRatio_working_3-way'!AA35+'OddsRatio_working_3-way'!AG35</f>
        <v>-0.7894309644626627</v>
      </c>
      <c r="AN35" s="11">
        <f>'OddsRatio_working_3-way'!AB35+'OddsRatio_working_3-way'!AH35</f>
        <v>-0.26627633861972583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1.0557073030823887</v>
      </c>
      <c r="AS35" s="11">
        <f>IF(('OddsRatio_working_3-way'!X35=0),IF(Q35&gt;0,-Q35^(1/3),(-Q35)^(1/3)),'OddsRatio_working_3-way'!AM35-'OddsRatio_working_3-way'!R35/3)</f>
        <v>-0.7894309644626627</v>
      </c>
      <c r="AT35" s="11">
        <f>IF(('OddsRatio_working_3-way'!X35=0),IF(Q35&gt;0,-Q35^(1/3),(-Q35)^(1/3)),'OddsRatio_working_3-way'!AN35-'OddsRatio_working_3-way'!R35/3)</f>
        <v>-0.26627633861972583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2.73</v>
      </c>
      <c r="B36" s="4">
        <f>IF('True_Odds_Calculator_3-way'!B37="","",'True_Odds_Calculator_3-way'!B37)</f>
        <v>2.98</v>
      </c>
      <c r="C36" s="4">
        <f>IF('True_Odds_Calculator_3-way'!C37="","",'True_Odds_Calculator_3-way'!C37)</f>
        <v>3.07</v>
      </c>
      <c r="D36" s="9">
        <f t="shared" si="13"/>
        <v>0.35679472998969458</v>
      </c>
      <c r="E36" s="9">
        <f t="shared" si="14"/>
        <v>0.32645147703697364</v>
      </c>
      <c r="F36" s="9">
        <f t="shared" si="15"/>
        <v>0.31675379297333162</v>
      </c>
      <c r="G36" s="9">
        <f t="shared" si="16"/>
        <v>1.04204160687553</v>
      </c>
      <c r="H36" s="9">
        <f t="shared" si="17"/>
        <v>2.8027319798946677</v>
      </c>
      <c r="I36" s="9">
        <f t="shared" si="18"/>
        <v>3.0632423816135494</v>
      </c>
      <c r="J36" s="9">
        <f t="shared" si="19"/>
        <v>3.1570261262323474</v>
      </c>
      <c r="K36" s="11">
        <f t="shared" si="20"/>
        <v>0.36630036630036628</v>
      </c>
      <c r="L36" s="11">
        <f t="shared" si="21"/>
        <v>0.33557046979865773</v>
      </c>
      <c r="M36" s="11">
        <f t="shared" si="22"/>
        <v>0.32573289902280134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-0.28389931997041284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0.23142514889886079</v>
      </c>
      <c r="Q36" s="11">
        <f>2*'OddsRatio_working_3-way'!K36*'OddsRatio_working_3-way'!L36*'OddsRatio_working_3-way'!M36</f>
        <v>8.0077906193377416E-2</v>
      </c>
      <c r="R36" s="11">
        <f t="shared" si="23"/>
        <v>0</v>
      </c>
      <c r="S36" s="11">
        <f t="shared" si="24"/>
        <v>-0.81516626712237017</v>
      </c>
      <c r="T36" s="11">
        <f t="shared" si="25"/>
        <v>-0.28206445229147747</v>
      </c>
      <c r="U36" s="11">
        <f>'OddsRatio_working_3-way'!S36-'OddsRatio_working_3-way'!R36^2/3</f>
        <v>-0.81516626712237017</v>
      </c>
      <c r="V36" s="11">
        <f>'OddsRatio_working_3-way'!S36*'OddsRatio_working_3-way'!R36/3-2*'OddsRatio_working_3-way'!R36^3/27-'OddsRatio_working_3-way'!T36</f>
        <v>0.28206445229147747</v>
      </c>
      <c r="W36" s="11">
        <f>'OddsRatio_working_3-way'!V36^2+4*'OddsRatio_working_3-way'!U36^3/27</f>
        <v>-6.877571881893918E-4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0.14164048894532291</v>
      </c>
      <c r="Y36" s="11">
        <f>IF('OddsRatio_working_3-way'!W36&gt;=0,IF('OddsRatio_working_3-way'!V36+SQRT('OddsRatio_working_3-way'!W36)&gt;0,0,PI()),ACOS('OddsRatio_working_3-way'!V36/(2*'OddsRatio_working_3-way'!X36)))</f>
        <v>9.2709120255726862E-2</v>
      </c>
      <c r="Z36" s="11">
        <f>'OddsRatio_working_3-way'!X36^(1/3)*COS('OddsRatio_working_3-way'!Y36/3)</f>
        <v>0.52102080343776502</v>
      </c>
      <c r="AA36" s="11">
        <f>'OddsRatio_working_3-way'!X36^(1/3)*COS(('OddsRatio_working_3-way'!Y36+2*PI())/3)</f>
        <v>-0.2744588270562443</v>
      </c>
      <c r="AB36" s="11">
        <f>'OddsRatio_working_3-way'!X36^(1/3)*COS(('OddsRatio_working_3-way'!Y36+4*PI())/3)</f>
        <v>-0.24656197638152078</v>
      </c>
      <c r="AC36" s="11">
        <f>'OddsRatio_working_3-way'!X36^(1/3)*SIN('OddsRatio_working_3-way'!Y36/3)</f>
        <v>1.6106254246594707E-2</v>
      </c>
      <c r="AD36" s="11">
        <f>'OddsRatio_working_3-way'!X36^(1/3)*SIN(('OddsRatio_working_3-way'!Y36+2*PI())/3)</f>
        <v>0.44316412455398585</v>
      </c>
      <c r="AE36" s="11">
        <f>'OddsRatio_working_3-way'!X36^(1/3)*SIN(('OddsRatio_working_3-way'!Y36+4*PI())/3)</f>
        <v>-0.4592703788005803</v>
      </c>
      <c r="AF36" s="11">
        <f>-'OddsRatio_working_3-way'!U36/(3*'OddsRatio_working_3-way'!X36^(1/3))*COS(('OddsRatio_working_3-way'!Y36)/3)</f>
        <v>0.52102080343776491</v>
      </c>
      <c r="AG36" s="11">
        <f>-'OddsRatio_working_3-way'!U36/(3*'OddsRatio_working_3-way'!X36^(1/3))*COS(('OddsRatio_working_3-way'!Y36+2*PI())/3)</f>
        <v>-0.27445882705624425</v>
      </c>
      <c r="AH36" s="11">
        <f>-'OddsRatio_working_3-way'!U36/(3*'OddsRatio_working_3-way'!X36^(1/3))*COS(('OddsRatio_working_3-way'!Y36+4*PI())/3)</f>
        <v>-0.24656197638152072</v>
      </c>
      <c r="AI36" s="11">
        <f>'OddsRatio_working_3-way'!U36/(3*'OddsRatio_working_3-way'!X36^(1/3))*SIN(('OddsRatio_working_3-way'!Y36)/3)</f>
        <v>-1.6106254246594703E-2</v>
      </c>
      <c r="AJ36" s="11">
        <f>'OddsRatio_working_3-way'!U36/(3*'OddsRatio_working_3-way'!X36^(1/3))*SIN(('OddsRatio_working_3-way'!Y36+2*PI())/3)</f>
        <v>-0.44316412455398574</v>
      </c>
      <c r="AK36" s="11">
        <f>'OddsRatio_working_3-way'!U36/(3*'OddsRatio_working_3-way'!X36^(1/3))*SIN(('OddsRatio_working_3-way'!Y36+4*PI())/3)</f>
        <v>0.45927037880058019</v>
      </c>
      <c r="AL36" s="11">
        <f>'OddsRatio_working_3-way'!Z36+'OddsRatio_working_3-way'!AF36</f>
        <v>1.04204160687553</v>
      </c>
      <c r="AM36" s="11">
        <f>'OddsRatio_working_3-way'!AA36+'OddsRatio_working_3-way'!AG36</f>
        <v>-0.5489176541124885</v>
      </c>
      <c r="AN36" s="11">
        <f>'OddsRatio_working_3-way'!AB36+'OddsRatio_working_3-way'!AH36</f>
        <v>-0.4931239527630415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1.04204160687553</v>
      </c>
      <c r="AS36" s="11">
        <f>IF(('OddsRatio_working_3-way'!X36=0),IF(Q36&gt;0,-Q36^(1/3),(-Q36)^(1/3)),'OddsRatio_working_3-way'!AM36-'OddsRatio_working_3-way'!R36/3)</f>
        <v>-0.5489176541124885</v>
      </c>
      <c r="AT36" s="11">
        <f>IF(('OddsRatio_working_3-way'!X36=0),IF(Q36&gt;0,-Q36^(1/3),(-Q36)^(1/3)),'OddsRatio_working_3-way'!AN36-'OddsRatio_working_3-way'!R36/3)</f>
        <v>-0.4931239527630415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3.09</v>
      </c>
      <c r="B37" s="4">
        <f>IF('True_Odds_Calculator_3-way'!B38="","",'True_Odds_Calculator_3-way'!B38)</f>
        <v>3.19</v>
      </c>
      <c r="C37" s="4">
        <f>IF('True_Odds_Calculator_3-way'!C38="","",'True_Odds_Calculator_3-way'!C38)</f>
        <v>2.56</v>
      </c>
      <c r="D37" s="9">
        <f t="shared" si="13"/>
        <v>0.31460181853303087</v>
      </c>
      <c r="E37" s="9">
        <f t="shared" si="14"/>
        <v>0.30461231023228169</v>
      </c>
      <c r="F37" s="9">
        <f t="shared" si="15"/>
        <v>0.38078587123468743</v>
      </c>
      <c r="G37" s="9">
        <f t="shared" si="16"/>
        <v>1.0424024729091892</v>
      </c>
      <c r="H37" s="9">
        <f t="shared" si="17"/>
        <v>3.1786211683802055</v>
      </c>
      <c r="I37" s="9">
        <f t="shared" si="18"/>
        <v>3.2828614156711242</v>
      </c>
      <c r="J37" s="9">
        <f t="shared" si="19"/>
        <v>2.6261478577383355</v>
      </c>
      <c r="K37" s="11">
        <f t="shared" si="20"/>
        <v>0.3236245954692557</v>
      </c>
      <c r="L37" s="11">
        <f t="shared" si="21"/>
        <v>0.31347962382445144</v>
      </c>
      <c r="M37" s="11">
        <f t="shared" si="22"/>
        <v>0.390625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-0.28296053732842319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0.23143216564709704</v>
      </c>
      <c r="Q37" s="11">
        <f>2*'OddsRatio_working_3-way'!K37*'OddsRatio_working_3-way'!L37*'OddsRatio_working_3-way'!M37</f>
        <v>7.9257590975033237E-2</v>
      </c>
      <c r="R37" s="11">
        <f t="shared" si="23"/>
        <v>0</v>
      </c>
      <c r="S37" s="11">
        <f t="shared" si="24"/>
        <v>-0.81789555473765996</v>
      </c>
      <c r="T37" s="11">
        <f t="shared" si="25"/>
        <v>-0.28010121737591098</v>
      </c>
      <c r="U37" s="11">
        <f>'OddsRatio_working_3-way'!S37-'OddsRatio_working_3-way'!R37^2/3</f>
        <v>-0.81789555473765996</v>
      </c>
      <c r="V37" s="11">
        <f>'OddsRatio_working_3-way'!S37*'OddsRatio_working_3-way'!R37/3-2*'OddsRatio_working_3-way'!R37^3/27-'OddsRatio_working_3-way'!T37</f>
        <v>0.28010121737591098</v>
      </c>
      <c r="W37" s="11">
        <f>'OddsRatio_working_3-way'!V37^2+4*'OddsRatio_working_3-way'!U37^3/27</f>
        <v>-2.6001670280783318E-3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0.14235243148919663</v>
      </c>
      <c r="Y37" s="11">
        <f>IF('OddsRatio_working_3-way'!W37&gt;=0,IF('OddsRatio_working_3-way'!V37+SQRT('OddsRatio_working_3-way'!W37)&gt;0,0,PI()),ACOS('OddsRatio_working_3-way'!V37/(2*'OddsRatio_working_3-way'!X37)))</f>
        <v>0.18007583914479763</v>
      </c>
      <c r="Z37" s="11">
        <f>'OddsRatio_working_3-way'!X37^(1/3)*COS('OddsRatio_working_3-way'!Y37/3)</f>
        <v>0.5212012364545946</v>
      </c>
      <c r="AA37" s="11">
        <f>'OddsRatio_working_3-way'!X37^(1/3)*COS(('OddsRatio_working_3-way'!Y37+2*PI())/3)</f>
        <v>-0.28772702645002912</v>
      </c>
      <c r="AB37" s="11">
        <f>'OddsRatio_working_3-way'!X37^(1/3)*COS(('OddsRatio_working_3-way'!Y37+4*PI())/3)</f>
        <v>-0.2334742100045652</v>
      </c>
      <c r="AC37" s="11">
        <f>'OddsRatio_working_3-way'!X37^(1/3)*SIN('OddsRatio_working_3-way'!Y37/3)</f>
        <v>3.1322878179083913E-2</v>
      </c>
      <c r="AD37" s="11">
        <f>'OddsRatio_working_3-way'!X37^(1/3)*SIN(('OddsRatio_working_3-way'!Y37+2*PI())/3)</f>
        <v>0.4357120721639971</v>
      </c>
      <c r="AE37" s="11">
        <f>'OddsRatio_working_3-way'!X37^(1/3)*SIN(('OddsRatio_working_3-way'!Y37+4*PI())/3)</f>
        <v>-0.46703495034308101</v>
      </c>
      <c r="AF37" s="11">
        <f>-'OddsRatio_working_3-way'!U37/(3*'OddsRatio_working_3-way'!X37^(1/3))*COS(('OddsRatio_working_3-way'!Y37)/3)</f>
        <v>0.5212012364545946</v>
      </c>
      <c r="AG37" s="11">
        <f>-'OddsRatio_working_3-way'!U37/(3*'OddsRatio_working_3-way'!X37^(1/3))*COS(('OddsRatio_working_3-way'!Y37+2*PI())/3)</f>
        <v>-0.28772702645002912</v>
      </c>
      <c r="AH37" s="11">
        <f>-'OddsRatio_working_3-way'!U37/(3*'OddsRatio_working_3-way'!X37^(1/3))*COS(('OddsRatio_working_3-way'!Y37+4*PI())/3)</f>
        <v>-0.2334742100045652</v>
      </c>
      <c r="AI37" s="11">
        <f>'OddsRatio_working_3-way'!U37/(3*'OddsRatio_working_3-way'!X37^(1/3))*SIN(('OddsRatio_working_3-way'!Y37)/3)</f>
        <v>-3.1322878179083913E-2</v>
      </c>
      <c r="AJ37" s="11">
        <f>'OddsRatio_working_3-way'!U37/(3*'OddsRatio_working_3-way'!X37^(1/3))*SIN(('OddsRatio_working_3-way'!Y37+2*PI())/3)</f>
        <v>-0.4357120721639971</v>
      </c>
      <c r="AK37" s="11">
        <f>'OddsRatio_working_3-way'!U37/(3*'OddsRatio_working_3-way'!X37^(1/3))*SIN(('OddsRatio_working_3-way'!Y37+4*PI())/3)</f>
        <v>0.46703495034308101</v>
      </c>
      <c r="AL37" s="11">
        <f>'OddsRatio_working_3-way'!Z37+'OddsRatio_working_3-way'!AF37</f>
        <v>1.0424024729091892</v>
      </c>
      <c r="AM37" s="11">
        <f>'OddsRatio_working_3-way'!AA37+'OddsRatio_working_3-way'!AG37</f>
        <v>-0.57545405290005824</v>
      </c>
      <c r="AN37" s="11">
        <f>'OddsRatio_working_3-way'!AB37+'OddsRatio_working_3-way'!AH37</f>
        <v>-0.46694842000913039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1.0424024729091892</v>
      </c>
      <c r="AS37" s="11">
        <f>IF(('OddsRatio_working_3-way'!X37=0),IF(Q37&gt;0,-Q37^(1/3),(-Q37)^(1/3)),'OddsRatio_working_3-way'!AM37-'OddsRatio_working_3-way'!R37/3)</f>
        <v>-0.57545405290005824</v>
      </c>
      <c r="AT37" s="11">
        <f>IF(('OddsRatio_working_3-way'!X37=0),IF(Q37&gt;0,-Q37^(1/3),(-Q37)^(1/3)),'OddsRatio_working_3-way'!AN37-'OddsRatio_working_3-way'!R37/3)</f>
        <v>-0.46694842000913039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1.93</v>
      </c>
      <c r="B40" s="4">
        <f>IF('True_Odds_Calculator_3-way'!B39="","",'True_Odds_Calculator_3-way'!B39)</f>
        <v>3.84</v>
      </c>
      <c r="C40" s="4">
        <f>IF('True_Odds_Calculator_3-way'!C39="","",'True_Odds_Calculator_3-way'!C39)</f>
        <v>3.97</v>
      </c>
      <c r="D40" s="9">
        <f t="shared" si="13"/>
        <v>0.50599236730365393</v>
      </c>
      <c r="E40" s="9">
        <f t="shared" si="14"/>
        <v>0.25116583578883506</v>
      </c>
      <c r="F40" s="9">
        <f t="shared" si="15"/>
        <v>0.24284179690751095</v>
      </c>
      <c r="G40" s="9">
        <f t="shared" si="16"/>
        <v>1.0498004262987646</v>
      </c>
      <c r="H40" s="9">
        <f t="shared" si="17"/>
        <v>1.9763143964578509</v>
      </c>
      <c r="I40" s="9">
        <f t="shared" si="18"/>
        <v>3.9814332106884915</v>
      </c>
      <c r="J40" s="9">
        <f t="shared" si="19"/>
        <v>4.1179072661073306</v>
      </c>
      <c r="K40" s="11">
        <f t="shared" si="20"/>
        <v>0.5181347150259068</v>
      </c>
      <c r="L40" s="11">
        <f t="shared" si="21"/>
        <v>0.26041666666666669</v>
      </c>
      <c r="M40" s="11">
        <f t="shared" si="22"/>
        <v>0.25188916876574308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-0.26661138917529115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0.22907666740623761</v>
      </c>
      <c r="Q40" s="11">
        <f>2*'OddsRatio_working_3-way'!K40*'OddsRatio_working_3-way'!L40*'OddsRatio_working_3-way'!M40</f>
        <v>6.7975272227370223E-2</v>
      </c>
      <c r="R40" s="11">
        <f t="shared" si="23"/>
        <v>0</v>
      </c>
      <c r="S40" s="11">
        <f t="shared" si="24"/>
        <v>-0.859215610086427</v>
      </c>
      <c r="T40" s="11">
        <f t="shared" si="25"/>
        <v>-0.25496012168736709</v>
      </c>
      <c r="U40" s="11">
        <f>'OddsRatio_working_3-way'!S40-'OddsRatio_working_3-way'!R40^2/3</f>
        <v>-0.859215610086427</v>
      </c>
      <c r="V40" s="11">
        <f>'OddsRatio_working_3-way'!S40*'OddsRatio_working_3-way'!R40/3-2*'OddsRatio_working_3-way'!R40^3/27-'OddsRatio_working_3-way'!T40</f>
        <v>0.25496012168736709</v>
      </c>
      <c r="W40" s="11">
        <f>'OddsRatio_working_3-way'!V40^2+4*'OddsRatio_working_3-way'!U40^3/27</f>
        <v>-2.8968252285073895E-2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0.15327501095735643</v>
      </c>
      <c r="Y40" s="11">
        <f>IF('OddsRatio_working_3-way'!W40&gt;=0,IF('OddsRatio_working_3-way'!V40+SQRT('OddsRatio_working_3-way'!W40)&gt;0,0,PI()),ACOS('OddsRatio_working_3-way'!V40/(2*'OddsRatio_working_3-way'!X40)))</f>
        <v>0.58861930378970928</v>
      </c>
      <c r="Z40" s="11">
        <f>'OddsRatio_working_3-way'!X40^(1/3)*COS('OddsRatio_working_3-way'!Y40/3)</f>
        <v>0.5249002131493824</v>
      </c>
      <c r="AA40" s="11">
        <f>'OddsRatio_working_3-way'!X40^(1/3)*COS(('OddsRatio_working_3-way'!Y40+2*PI())/3)</f>
        <v>-0.35280345293444965</v>
      </c>
      <c r="AB40" s="11">
        <f>'OddsRatio_working_3-way'!X40^(1/3)*COS(('OddsRatio_working_3-way'!Y40+4*PI())/3)</f>
        <v>-0.17209676021493267</v>
      </c>
      <c r="AC40" s="11">
        <f>'OddsRatio_working_3-way'!X40^(1/3)*SIN('OddsRatio_working_3-way'!Y40/3)</f>
        <v>0.10433105768598007</v>
      </c>
      <c r="AD40" s="11">
        <f>'OddsRatio_working_3-way'!X40^(1/3)*SIN(('OddsRatio_working_3-way'!Y40+2*PI())/3)</f>
        <v>0.40241139019624178</v>
      </c>
      <c r="AE40" s="11">
        <f>'OddsRatio_working_3-way'!X40^(1/3)*SIN(('OddsRatio_working_3-way'!Y40+4*PI())/3)</f>
        <v>-0.50674244788222189</v>
      </c>
      <c r="AF40" s="11">
        <f>-'OddsRatio_working_3-way'!U40/(3*'OddsRatio_working_3-way'!X40^(1/3))*COS(('OddsRatio_working_3-way'!Y40)/3)</f>
        <v>0.52490021314938229</v>
      </c>
      <c r="AG40" s="11">
        <f>-'OddsRatio_working_3-way'!U40/(3*'OddsRatio_working_3-way'!X40^(1/3))*COS(('OddsRatio_working_3-way'!Y40+2*PI())/3)</f>
        <v>-0.35280345293444959</v>
      </c>
      <c r="AH40" s="11">
        <f>-'OddsRatio_working_3-way'!U40/(3*'OddsRatio_working_3-way'!X40^(1/3))*COS(('OddsRatio_working_3-way'!Y40+4*PI())/3)</f>
        <v>-0.17209676021493261</v>
      </c>
      <c r="AI40" s="11">
        <f>'OddsRatio_working_3-way'!U40/(3*'OddsRatio_working_3-way'!X40^(1/3))*SIN(('OddsRatio_working_3-way'!Y40)/3)</f>
        <v>-0.10433105768598004</v>
      </c>
      <c r="AJ40" s="11">
        <f>'OddsRatio_working_3-way'!U40/(3*'OddsRatio_working_3-way'!X40^(1/3))*SIN(('OddsRatio_working_3-way'!Y40+2*PI())/3)</f>
        <v>-0.40241139019624173</v>
      </c>
      <c r="AK40" s="11">
        <f>'OddsRatio_working_3-way'!U40/(3*'OddsRatio_working_3-way'!X40^(1/3))*SIN(('OddsRatio_working_3-way'!Y40+4*PI())/3)</f>
        <v>0.50674244788222178</v>
      </c>
      <c r="AL40" s="11">
        <f>'OddsRatio_working_3-way'!Z40+'OddsRatio_working_3-way'!AF40</f>
        <v>1.0498004262987646</v>
      </c>
      <c r="AM40" s="11">
        <f>'OddsRatio_working_3-way'!AA40+'OddsRatio_working_3-way'!AG40</f>
        <v>-0.70560690586889918</v>
      </c>
      <c r="AN40" s="11">
        <f>'OddsRatio_working_3-way'!AB40+'OddsRatio_working_3-way'!AH40</f>
        <v>-0.34419352042986529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1.0498004262987646</v>
      </c>
      <c r="AS40" s="11">
        <f>IF(('OddsRatio_working_3-way'!X40=0),IF(Q40&gt;0,-Q40^(1/3),(-Q40)^(1/3)),'OddsRatio_working_3-way'!AM40-'OddsRatio_working_3-way'!R40/3)</f>
        <v>-0.70560690586889918</v>
      </c>
      <c r="AT40" s="11">
        <f>IF(('OddsRatio_working_3-way'!X40=0),IF(Q40&gt;0,-Q40^(1/3),(-Q40)^(1/3)),'OddsRatio_working_3-way'!AN40-'OddsRatio_working_3-way'!R40/3)</f>
        <v>-0.34419352042986529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1.56</v>
      </c>
      <c r="B41" s="4">
        <f>IF('True_Odds_Calculator_3-way'!B40="","",'True_Odds_Calculator_3-way'!B40)</f>
        <v>4.4000000000000004</v>
      </c>
      <c r="C41" s="4">
        <f>IF('True_Odds_Calculator_3-way'!C40="","",'True_Odds_Calculator_3-way'!C40)</f>
        <v>6.2</v>
      </c>
      <c r="D41" s="9">
        <f t="shared" si="13"/>
        <v>0.62826480359246462</v>
      </c>
      <c r="E41" s="9">
        <f t="shared" si="14"/>
        <v>0.21775218304163094</v>
      </c>
      <c r="F41" s="9">
        <f t="shared" si="15"/>
        <v>0.15398301336590439</v>
      </c>
      <c r="G41" s="9">
        <f t="shared" si="16"/>
        <v>1.0565813124211494</v>
      </c>
      <c r="H41" s="9">
        <f t="shared" si="17"/>
        <v>1.5916855349558434</v>
      </c>
      <c r="I41" s="9">
        <f t="shared" si="18"/>
        <v>4.5923764622319085</v>
      </c>
      <c r="J41" s="9">
        <f t="shared" si="19"/>
        <v>6.4942228245899782</v>
      </c>
      <c r="K41" s="11">
        <f t="shared" si="20"/>
        <v>0.64102564102564097</v>
      </c>
      <c r="L41" s="11">
        <f t="shared" si="21"/>
        <v>0.22727272727272727</v>
      </c>
      <c r="M41" s="11">
        <f t="shared" si="22"/>
        <v>0.16129032258064516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-0.23264907135874868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0.21524174749981198</v>
      </c>
      <c r="Q41" s="11">
        <f>2*'OddsRatio_working_3-way'!K41*'OddsRatio_working_3-way'!L41*'OddsRatio_working_3-way'!M41</f>
        <v>4.6996014737950211E-2</v>
      </c>
      <c r="R41" s="11">
        <f t="shared" si="23"/>
        <v>0</v>
      </c>
      <c r="S41" s="11">
        <f t="shared" si="24"/>
        <v>-0.9251777634130578</v>
      </c>
      <c r="T41" s="11">
        <f t="shared" si="25"/>
        <v>-0.20200387847446674</v>
      </c>
      <c r="U41" s="11">
        <f>'OddsRatio_working_3-way'!S41-'OddsRatio_working_3-way'!R41^2/3</f>
        <v>-0.9251777634130578</v>
      </c>
      <c r="V41" s="11">
        <f>'OddsRatio_working_3-way'!S41*'OddsRatio_working_3-way'!R41/3-2*'OddsRatio_working_3-way'!R41^3/27-'OddsRatio_working_3-way'!T41</f>
        <v>0.20200387847446674</v>
      </c>
      <c r="W41" s="11">
        <f>'OddsRatio_working_3-way'!V41^2+4*'OddsRatio_working_3-way'!U41^3/27</f>
        <v>-7.6514360363649336E-2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0.17125998312680671</v>
      </c>
      <c r="Y41" s="11">
        <f>IF('OddsRatio_working_3-way'!W41&gt;=0,IF('OddsRatio_working_3-way'!V41+SQRT('OddsRatio_working_3-way'!W41)&gt;0,0,PI()),ACOS('OddsRatio_working_3-way'!V41/(2*'OddsRatio_working_3-way'!X41)))</f>
        <v>0.94003722211987162</v>
      </c>
      <c r="Z41" s="11">
        <f>'OddsRatio_working_3-way'!X41^(1/3)*COS('OddsRatio_working_3-way'!Y41/3)</f>
        <v>0.52829065621057469</v>
      </c>
      <c r="AA41" s="11">
        <f>'OddsRatio_working_3-way'!X41^(1/3)*COS(('OddsRatio_working_3-way'!Y41+2*PI())/3)</f>
        <v>-0.41238897138794123</v>
      </c>
      <c r="AB41" s="11">
        <f>'OddsRatio_working_3-way'!X41^(1/3)*COS(('OddsRatio_working_3-way'!Y41+4*PI())/3)</f>
        <v>-0.11590168482263365</v>
      </c>
      <c r="AC41" s="11">
        <f>'OddsRatio_working_3-way'!X41^(1/3)*SIN('OddsRatio_working_3-way'!Y41/3)</f>
        <v>0.17117701470978214</v>
      </c>
      <c r="AD41" s="11">
        <f>'OddsRatio_working_3-way'!X41^(1/3)*SIN(('OddsRatio_working_3-way'!Y41+2*PI())/3)</f>
        <v>0.371924621505418</v>
      </c>
      <c r="AE41" s="11">
        <f>'OddsRatio_working_3-way'!X41^(1/3)*SIN(('OddsRatio_working_3-way'!Y41+4*PI())/3)</f>
        <v>-0.54310163621520002</v>
      </c>
      <c r="AF41" s="11">
        <f>-'OddsRatio_working_3-way'!U41/(3*'OddsRatio_working_3-way'!X41^(1/3))*COS(('OddsRatio_working_3-way'!Y41)/3)</f>
        <v>0.52829065621057469</v>
      </c>
      <c r="AG41" s="11">
        <f>-'OddsRatio_working_3-way'!U41/(3*'OddsRatio_working_3-way'!X41^(1/3))*COS(('OddsRatio_working_3-way'!Y41+2*PI())/3)</f>
        <v>-0.41238897138794117</v>
      </c>
      <c r="AH41" s="11">
        <f>-'OddsRatio_working_3-way'!U41/(3*'OddsRatio_working_3-way'!X41^(1/3))*COS(('OddsRatio_working_3-way'!Y41+4*PI())/3)</f>
        <v>-0.11590168482263362</v>
      </c>
      <c r="AI41" s="11">
        <f>'OddsRatio_working_3-way'!U41/(3*'OddsRatio_working_3-way'!X41^(1/3))*SIN(('OddsRatio_working_3-way'!Y41)/3)</f>
        <v>-0.17117701470978211</v>
      </c>
      <c r="AJ41" s="11">
        <f>'OddsRatio_working_3-way'!U41/(3*'OddsRatio_working_3-way'!X41^(1/3))*SIN(('OddsRatio_working_3-way'!Y41+2*PI())/3)</f>
        <v>-0.37192462150541789</v>
      </c>
      <c r="AK41" s="11">
        <f>'OddsRatio_working_3-way'!U41/(3*'OddsRatio_working_3-way'!X41^(1/3))*SIN(('OddsRatio_working_3-way'!Y41+4*PI())/3)</f>
        <v>0.54310163621519991</v>
      </c>
      <c r="AL41" s="11">
        <f>'OddsRatio_working_3-way'!Z41+'OddsRatio_working_3-way'!AF41</f>
        <v>1.0565813124211494</v>
      </c>
      <c r="AM41" s="11">
        <f>'OddsRatio_working_3-way'!AA41+'OddsRatio_working_3-way'!AG41</f>
        <v>-0.82477794277588234</v>
      </c>
      <c r="AN41" s="11">
        <f>'OddsRatio_working_3-way'!AB41+'OddsRatio_working_3-way'!AH41</f>
        <v>-0.23180336964526727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1.0565813124211494</v>
      </c>
      <c r="AS41" s="11">
        <f>IF(('OddsRatio_working_3-way'!X41=0),IF(Q41&gt;0,-Q41^(1/3),(-Q41)^(1/3)),'OddsRatio_working_3-way'!AM41-'OddsRatio_working_3-way'!R41/3)</f>
        <v>-0.82477794277588234</v>
      </c>
      <c r="AT41" s="11">
        <f>IF(('OddsRatio_working_3-way'!X41=0),IF(Q41&gt;0,-Q41^(1/3),(-Q41)^(1/3)),'OddsRatio_working_3-way'!AN41-'OddsRatio_working_3-way'!R41/3)</f>
        <v>-0.23180336964526727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3.56</v>
      </c>
      <c r="B42" s="4">
        <f>IF('True_Odds_Calculator_3-way'!B41="","",'True_Odds_Calculator_3-way'!B41)</f>
        <v>3.32</v>
      </c>
      <c r="C42" s="4">
        <f>IF('True_Odds_Calculator_3-way'!C41="","",'True_Odds_Calculator_3-way'!C41)</f>
        <v>2.19</v>
      </c>
      <c r="D42" s="9">
        <f t="shared" si="13"/>
        <v>0.26910808341332831</v>
      </c>
      <c r="E42" s="9">
        <f t="shared" si="14"/>
        <v>0.2889041162142279</v>
      </c>
      <c r="F42" s="9">
        <f t="shared" si="15"/>
        <v>0.44198780037244373</v>
      </c>
      <c r="G42" s="9">
        <f t="shared" si="16"/>
        <v>1.0609293161891258</v>
      </c>
      <c r="H42" s="9">
        <f t="shared" si="17"/>
        <v>3.715979049444162</v>
      </c>
      <c r="I42" s="9">
        <f t="shared" si="18"/>
        <v>3.4613560135587718</v>
      </c>
      <c r="J42" s="9">
        <f t="shared" si="19"/>
        <v>2.2625058862650596</v>
      </c>
      <c r="K42" s="11">
        <f t="shared" si="20"/>
        <v>0.2808988764044944</v>
      </c>
      <c r="L42" s="11">
        <f t="shared" si="21"/>
        <v>0.30120481927710846</v>
      </c>
      <c r="M42" s="11">
        <f t="shared" si="22"/>
        <v>0.45662100456621008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-0.2730503358670946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0.23450736917193171</v>
      </c>
      <c r="Q42" s="11">
        <f>2*'OddsRatio_working_3-way'!K42*'OddsRatio_working_3-way'!L42*'OddsRatio_working_3-way'!M42</f>
        <v>7.7267666942975849E-2</v>
      </c>
      <c r="R42" s="11">
        <f t="shared" si="23"/>
        <v>0</v>
      </c>
      <c r="S42" s="11">
        <f t="shared" si="24"/>
        <v>-0.85884299840625933</v>
      </c>
      <c r="T42" s="11">
        <f t="shared" si="25"/>
        <v>-0.28297957113880046</v>
      </c>
      <c r="U42" s="11">
        <f>'OddsRatio_working_3-way'!S42-'OddsRatio_working_3-way'!R42^2/3</f>
        <v>-0.85884299840625933</v>
      </c>
      <c r="V42" s="11">
        <f>'OddsRatio_working_3-way'!S42*'OddsRatio_working_3-way'!R42/3-2*'OddsRatio_working_3-way'!R42^3/27-'OddsRatio_working_3-way'!T42</f>
        <v>0.28297957113880046</v>
      </c>
      <c r="W42" s="11">
        <f>'OddsRatio_working_3-way'!V42^2+4*'OddsRatio_working_3-way'!U42^3/27</f>
        <v>-1.3773272990533131E-2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0.15317531677169183</v>
      </c>
      <c r="Y42" s="11">
        <f>IF('OddsRatio_working_3-way'!W42&gt;=0,IF('OddsRatio_working_3-way'!V42+SQRT('OddsRatio_working_3-way'!W42)&gt;0,0,PI()),ACOS('OddsRatio_working_3-way'!V42/(2*'OddsRatio_working_3-way'!X42)))</f>
        <v>0.39313821283833006</v>
      </c>
      <c r="Z42" s="11">
        <f>'OddsRatio_working_3-way'!X42^(1/3)*COS('OddsRatio_working_3-way'!Y42/3)</f>
        <v>0.53046465809456289</v>
      </c>
      <c r="AA42" s="11">
        <f>'OddsRatio_working_3-way'!X42^(1/3)*COS(('OddsRatio_working_3-way'!Y42+2*PI())/3)</f>
        <v>-0.32578135452274798</v>
      </c>
      <c r="AB42" s="11">
        <f>'OddsRatio_working_3-way'!X42^(1/3)*COS(('OddsRatio_working_3-way'!Y42+4*PI())/3)</f>
        <v>-0.20468330357181475</v>
      </c>
      <c r="AC42" s="11">
        <f>'OddsRatio_working_3-way'!X42^(1/3)*SIN('OddsRatio_working_3-way'!Y42/3)</f>
        <v>6.9915992314860217E-2</v>
      </c>
      <c r="AD42" s="11">
        <f>'OddsRatio_working_3-way'!X42^(1/3)*SIN(('OddsRatio_working_3-way'!Y42+2*PI())/3)</f>
        <v>0.42443787356228785</v>
      </c>
      <c r="AE42" s="11">
        <f>'OddsRatio_working_3-way'!X42^(1/3)*SIN(('OddsRatio_working_3-way'!Y42+4*PI())/3)</f>
        <v>-0.49435386587714814</v>
      </c>
      <c r="AF42" s="11">
        <f>-'OddsRatio_working_3-way'!U42/(3*'OddsRatio_working_3-way'!X42^(1/3))*COS(('OddsRatio_working_3-way'!Y42)/3)</f>
        <v>0.530464658094563</v>
      </c>
      <c r="AG42" s="11">
        <f>-'OddsRatio_working_3-way'!U42/(3*'OddsRatio_working_3-way'!X42^(1/3))*COS(('OddsRatio_working_3-way'!Y42+2*PI())/3)</f>
        <v>-0.32578135452274803</v>
      </c>
      <c r="AH42" s="11">
        <f>-'OddsRatio_working_3-way'!U42/(3*'OddsRatio_working_3-way'!X42^(1/3))*COS(('OddsRatio_working_3-way'!Y42+4*PI())/3)</f>
        <v>-0.2046833035718148</v>
      </c>
      <c r="AI42" s="11">
        <f>'OddsRatio_working_3-way'!U42/(3*'OddsRatio_working_3-way'!X42^(1/3))*SIN(('OddsRatio_working_3-way'!Y42)/3)</f>
        <v>-6.9915992314860231E-2</v>
      </c>
      <c r="AJ42" s="11">
        <f>'OddsRatio_working_3-way'!U42/(3*'OddsRatio_working_3-way'!X42^(1/3))*SIN(('OddsRatio_working_3-way'!Y42+2*PI())/3)</f>
        <v>-0.4244378735622879</v>
      </c>
      <c r="AK42" s="11">
        <f>'OddsRatio_working_3-way'!U42/(3*'OddsRatio_working_3-way'!X42^(1/3))*SIN(('OddsRatio_working_3-way'!Y42+4*PI())/3)</f>
        <v>0.49435386587714825</v>
      </c>
      <c r="AL42" s="11">
        <f>'OddsRatio_working_3-way'!Z42+'OddsRatio_working_3-way'!AF42</f>
        <v>1.0609293161891258</v>
      </c>
      <c r="AM42" s="11">
        <f>'OddsRatio_working_3-way'!AA42+'OddsRatio_working_3-way'!AG42</f>
        <v>-0.65156270904549607</v>
      </c>
      <c r="AN42" s="11">
        <f>'OddsRatio_working_3-way'!AB42+'OddsRatio_working_3-way'!AH42</f>
        <v>-0.40936660714362955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1.0609293161891258</v>
      </c>
      <c r="AS42" s="11">
        <f>IF(('OddsRatio_working_3-way'!X42=0),IF(Q42&gt;0,-Q42^(1/3),(-Q42)^(1/3)),'OddsRatio_working_3-way'!AM42-'OddsRatio_working_3-way'!R42/3)</f>
        <v>-0.65156270904549607</v>
      </c>
      <c r="AT42" s="11">
        <f>IF(('OddsRatio_working_3-way'!X42=0),IF(Q42&gt;0,-Q42^(1/3),(-Q42)^(1/3)),'OddsRatio_working_3-way'!AN42-'OddsRatio_working_3-way'!R42/3)</f>
        <v>-0.40936660714362955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4.4000000000000004</v>
      </c>
      <c r="B43" s="4">
        <f>IF('True_Odds_Calculator_3-way'!B42="","",'True_Odds_Calculator_3-way'!B42)</f>
        <v>3.47</v>
      </c>
      <c r="C43" s="4">
        <f>IF('True_Odds_Calculator_3-way'!C42="","",'True_Odds_Calculator_3-way'!C42)</f>
        <v>1.9</v>
      </c>
      <c r="D43" s="9">
        <f t="shared" si="13"/>
        <v>0.21573573429854315</v>
      </c>
      <c r="E43" s="9">
        <f t="shared" si="14"/>
        <v>0.27465442012970676</v>
      </c>
      <c r="F43" s="9">
        <f t="shared" si="15"/>
        <v>0.50960984557175015</v>
      </c>
      <c r="G43" s="9">
        <f t="shared" si="16"/>
        <v>1.0692060879502896</v>
      </c>
      <c r="H43" s="9">
        <f t="shared" si="17"/>
        <v>4.6353006990309851</v>
      </c>
      <c r="I43" s="9">
        <f t="shared" si="18"/>
        <v>3.6409390372372146</v>
      </c>
      <c r="J43" s="9">
        <f t="shared" si="19"/>
        <v>1.9622854791552604</v>
      </c>
      <c r="K43" s="11">
        <f t="shared" si="20"/>
        <v>0.22727272727272727</v>
      </c>
      <c r="L43" s="11">
        <f t="shared" si="21"/>
        <v>0.28818443804034583</v>
      </c>
      <c r="M43" s="11">
        <f t="shared" si="22"/>
        <v>0.52631578947368418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-0.26054493057374906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0.23337423989630879</v>
      </c>
      <c r="Q43" s="11">
        <f>2*'OddsRatio_working_3-way'!K43*'OddsRatio_working_3-way'!L43*'OddsRatio_working_3-way'!M43</f>
        <v>6.8943645464197567E-2</v>
      </c>
      <c r="R43" s="11">
        <f t="shared" si="23"/>
        <v>0</v>
      </c>
      <c r="S43" s="11">
        <f t="shared" si="24"/>
        <v>-0.89571591119578731</v>
      </c>
      <c r="T43" s="11">
        <f t="shared" si="25"/>
        <v>-0.26461326770924293</v>
      </c>
      <c r="U43" s="11">
        <f>'OddsRatio_working_3-way'!S43-'OddsRatio_working_3-way'!R43^2/3</f>
        <v>-0.89571591119578731</v>
      </c>
      <c r="V43" s="11">
        <f>'OddsRatio_working_3-way'!S43*'OddsRatio_working_3-way'!R43/3-2*'OddsRatio_working_3-way'!R43^3/27-'OddsRatio_working_3-way'!T43</f>
        <v>0.26461326770924293</v>
      </c>
      <c r="W43" s="11">
        <f>'OddsRatio_working_3-way'!V43^2+4*'OddsRatio_working_3-way'!U43^3/27</f>
        <v>-3.644487630092956E-2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0.1631449185147158</v>
      </c>
      <c r="Y43" s="11">
        <f>IF('OddsRatio_working_3-way'!W43&gt;=0,IF('OddsRatio_working_3-way'!V43+SQRT('OddsRatio_working_3-way'!W43)&gt;0,0,PI()),ACOS('OddsRatio_working_3-way'!V43/(2*'OddsRatio_working_3-way'!X43)))</f>
        <v>0.62497777148594202</v>
      </c>
      <c r="Z43" s="11">
        <f>'OddsRatio_working_3-way'!X43^(1/3)*COS('OddsRatio_working_3-way'!Y43/3)</f>
        <v>0.5346030439751448</v>
      </c>
      <c r="AA43" s="11">
        <f>'OddsRatio_working_3-way'!X43^(1/3)*COS(('OddsRatio_working_3-way'!Y43+2*PI())/3)</f>
        <v>-0.36517218576548344</v>
      </c>
      <c r="AB43" s="11">
        <f>'OddsRatio_working_3-way'!X43^(1/3)*COS(('OddsRatio_working_3-way'!Y43+4*PI())/3)</f>
        <v>-0.16943085820966144</v>
      </c>
      <c r="AC43" s="11">
        <f>'OddsRatio_working_3-way'!X43^(1/3)*SIN('OddsRatio_working_3-way'!Y43/3)</f>
        <v>0.11301130815588854</v>
      </c>
      <c r="AD43" s="11">
        <f>'OddsRatio_working_3-way'!X43^(1/3)*SIN(('OddsRatio_working_3-way'!Y43+2*PI())/3)</f>
        <v>0.40647416294502048</v>
      </c>
      <c r="AE43" s="11">
        <f>'OddsRatio_working_3-way'!X43^(1/3)*SIN(('OddsRatio_working_3-way'!Y43+4*PI())/3)</f>
        <v>-0.51948547110090904</v>
      </c>
      <c r="AF43" s="11">
        <f>-'OddsRatio_working_3-way'!U43/(3*'OddsRatio_working_3-way'!X43^(1/3))*COS(('OddsRatio_working_3-way'!Y43)/3)</f>
        <v>0.53460304397514469</v>
      </c>
      <c r="AG43" s="11">
        <f>-'OddsRatio_working_3-way'!U43/(3*'OddsRatio_working_3-way'!X43^(1/3))*COS(('OddsRatio_working_3-way'!Y43+2*PI())/3)</f>
        <v>-0.36517218576548333</v>
      </c>
      <c r="AH43" s="11">
        <f>-'OddsRatio_working_3-way'!U43/(3*'OddsRatio_working_3-way'!X43^(1/3))*COS(('OddsRatio_working_3-way'!Y43+4*PI())/3)</f>
        <v>-0.16943085820966142</v>
      </c>
      <c r="AI43" s="11">
        <f>'OddsRatio_working_3-way'!U43/(3*'OddsRatio_working_3-way'!X43^(1/3))*SIN(('OddsRatio_working_3-way'!Y43)/3)</f>
        <v>-0.11301130815588853</v>
      </c>
      <c r="AJ43" s="11">
        <f>'OddsRatio_working_3-way'!U43/(3*'OddsRatio_working_3-way'!X43^(1/3))*SIN(('OddsRatio_working_3-way'!Y43+2*PI())/3)</f>
        <v>-0.40647416294502037</v>
      </c>
      <c r="AK43" s="11">
        <f>'OddsRatio_working_3-way'!U43/(3*'OddsRatio_working_3-way'!X43^(1/3))*SIN(('OddsRatio_working_3-way'!Y43+4*PI())/3)</f>
        <v>0.51948547110090892</v>
      </c>
      <c r="AL43" s="11">
        <f>'OddsRatio_working_3-way'!Z43+'OddsRatio_working_3-way'!AF43</f>
        <v>1.0692060879502896</v>
      </c>
      <c r="AM43" s="11">
        <f>'OddsRatio_working_3-way'!AA43+'OddsRatio_working_3-way'!AG43</f>
        <v>-0.73034437153096676</v>
      </c>
      <c r="AN43" s="11">
        <f>'OddsRatio_working_3-way'!AB43+'OddsRatio_working_3-way'!AH43</f>
        <v>-0.33886171641932283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1.0692060879502896</v>
      </c>
      <c r="AS43" s="11">
        <f>IF(('OddsRatio_working_3-way'!X43=0),IF(Q43&gt;0,-Q43^(1/3),(-Q43)^(1/3)),'OddsRatio_working_3-way'!AM43-'OddsRatio_working_3-way'!R43/3)</f>
        <v>-0.73034437153096676</v>
      </c>
      <c r="AT43" s="11">
        <f>IF(('OddsRatio_working_3-way'!X43=0),IF(Q43&gt;0,-Q43^(1/3),(-Q43)^(1/3)),'OddsRatio_working_3-way'!AN43-'OddsRatio_working_3-way'!R43/3)</f>
        <v>-0.33886171641932283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1.99</v>
      </c>
      <c r="B44" s="4">
        <f>IF('True_Odds_Calculator_3-way'!B43="","",'True_Odds_Calculator_3-way'!B43)</f>
        <v>3.47</v>
      </c>
      <c r="C44" s="4">
        <f>IF('True_Odds_Calculator_3-way'!C43="","",'True_Odds_Calculator_3-way'!C43)</f>
        <v>3.99</v>
      </c>
      <c r="D44" s="9">
        <f t="shared" si="13"/>
        <v>0.48629770836167202</v>
      </c>
      <c r="E44" s="9">
        <f t="shared" si="14"/>
        <v>0.27506164649013876</v>
      </c>
      <c r="F44" s="9">
        <f t="shared" si="15"/>
        <v>0.23864064514818936</v>
      </c>
      <c r="G44" s="9">
        <f t="shared" si="16"/>
        <v>1.0670237485247742</v>
      </c>
      <c r="H44" s="9">
        <f t="shared" si="17"/>
        <v>2.0563535110395268</v>
      </c>
      <c r="I44" s="9">
        <f t="shared" si="18"/>
        <v>3.6355486588561923</v>
      </c>
      <c r="J44" s="9">
        <f t="shared" si="19"/>
        <v>4.1904010080890757</v>
      </c>
      <c r="K44" s="11">
        <f t="shared" si="20"/>
        <v>0.50251256281407031</v>
      </c>
      <c r="L44" s="11">
        <f t="shared" si="21"/>
        <v>0.28818443804034583</v>
      </c>
      <c r="M44" s="11">
        <f t="shared" si="22"/>
        <v>0.25062656641604009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-0.26536759549083422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0.23410153843909148</v>
      </c>
      <c r="Q44" s="11">
        <f>2*'OddsRatio_working_3-way'!K44*'OddsRatio_working_3-way'!L44*'OddsRatio_working_3-way'!M44</f>
        <v>7.2589624322198898E-2</v>
      </c>
      <c r="R44" s="11">
        <f t="shared" si="23"/>
        <v>0</v>
      </c>
      <c r="S44" s="11">
        <f t="shared" si="24"/>
        <v>-0.88217831572874672</v>
      </c>
      <c r="T44" s="11">
        <f t="shared" si="25"/>
        <v>-0.2735436637918594</v>
      </c>
      <c r="U44" s="11">
        <f>'OddsRatio_working_3-way'!S44-'OddsRatio_working_3-way'!R44^2/3</f>
        <v>-0.88217831572874672</v>
      </c>
      <c r="V44" s="11">
        <f>'OddsRatio_working_3-way'!S44*'OddsRatio_working_3-way'!R44/3-2*'OddsRatio_working_3-way'!R44^3/27-'OddsRatio_working_3-way'!T44</f>
        <v>0.2735436637918594</v>
      </c>
      <c r="W44" s="11">
        <f>'OddsRatio_working_3-way'!V44^2+4*'OddsRatio_working_3-way'!U44^3/27</f>
        <v>-2.6884264057713617E-2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0.1594603399425602</v>
      </c>
      <c r="Y44" s="11">
        <f>IF('OddsRatio_working_3-way'!W44&gt;=0,IF('OddsRatio_working_3-way'!V44+SQRT('OddsRatio_working_3-way'!W44)&gt;0,0,PI()),ACOS('OddsRatio_working_3-way'!V44/(2*'OddsRatio_working_3-way'!X44)))</f>
        <v>0.53998397240037077</v>
      </c>
      <c r="Z44" s="11">
        <f>'OddsRatio_working_3-way'!X44^(1/3)*COS('OddsRatio_working_3-way'!Y44/3)</f>
        <v>0.53351187426238711</v>
      </c>
      <c r="AA44" s="11">
        <f>'OddsRatio_working_3-way'!X44^(1/3)*COS(('OddsRatio_working_3-way'!Y44+2*PI())/3)</f>
        <v>-0.35082964852757936</v>
      </c>
      <c r="AB44" s="11">
        <f>'OddsRatio_working_3-way'!X44^(1/3)*COS(('OddsRatio_working_3-way'!Y44+4*PI())/3)</f>
        <v>-0.18268222573480764</v>
      </c>
      <c r="AC44" s="11">
        <f>'OddsRatio_working_3-way'!X44^(1/3)*SIN('OddsRatio_working_3-way'!Y44/3)</f>
        <v>9.7079959812948466E-2</v>
      </c>
      <c r="AD44" s="11">
        <f>'OddsRatio_working_3-way'!X44^(1/3)*SIN(('OddsRatio_working_3-way'!Y44+2*PI())/3)</f>
        <v>0.41349485642540224</v>
      </c>
      <c r="AE44" s="11">
        <f>'OddsRatio_working_3-way'!X44^(1/3)*SIN(('OddsRatio_working_3-way'!Y44+4*PI())/3)</f>
        <v>-0.51057481623835077</v>
      </c>
      <c r="AF44" s="11">
        <f>-'OddsRatio_working_3-way'!U44/(3*'OddsRatio_working_3-way'!X44^(1/3))*COS(('OddsRatio_working_3-way'!Y44)/3)</f>
        <v>0.53351187426238711</v>
      </c>
      <c r="AG44" s="11">
        <f>-'OddsRatio_working_3-way'!U44/(3*'OddsRatio_working_3-way'!X44^(1/3))*COS(('OddsRatio_working_3-way'!Y44+2*PI())/3)</f>
        <v>-0.35082964852757936</v>
      </c>
      <c r="AH44" s="11">
        <f>-'OddsRatio_working_3-way'!U44/(3*'OddsRatio_working_3-way'!X44^(1/3))*COS(('OddsRatio_working_3-way'!Y44+4*PI())/3)</f>
        <v>-0.18268222573480764</v>
      </c>
      <c r="AI44" s="11">
        <f>'OddsRatio_working_3-way'!U44/(3*'OddsRatio_working_3-way'!X44^(1/3))*SIN(('OddsRatio_working_3-way'!Y44)/3)</f>
        <v>-9.7079959812948466E-2</v>
      </c>
      <c r="AJ44" s="11">
        <f>'OddsRatio_working_3-way'!U44/(3*'OddsRatio_working_3-way'!X44^(1/3))*SIN(('OddsRatio_working_3-way'!Y44+2*PI())/3)</f>
        <v>-0.41349485642540224</v>
      </c>
      <c r="AK44" s="11">
        <f>'OddsRatio_working_3-way'!U44/(3*'OddsRatio_working_3-way'!X44^(1/3))*SIN(('OddsRatio_working_3-way'!Y44+4*PI())/3)</f>
        <v>0.51057481623835077</v>
      </c>
      <c r="AL44" s="11">
        <f>'OddsRatio_working_3-way'!Z44+'OddsRatio_working_3-way'!AF44</f>
        <v>1.0670237485247742</v>
      </c>
      <c r="AM44" s="11">
        <f>'OddsRatio_working_3-way'!AA44+'OddsRatio_working_3-way'!AG44</f>
        <v>-0.70165929705515873</v>
      </c>
      <c r="AN44" s="11">
        <f>'OddsRatio_working_3-way'!AB44+'OddsRatio_working_3-way'!AH44</f>
        <v>-0.36536445146961527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1.0670237485247742</v>
      </c>
      <c r="AS44" s="11">
        <f>IF(('OddsRatio_working_3-way'!X44=0),IF(Q44&gt;0,-Q44^(1/3),(-Q44)^(1/3)),'OddsRatio_working_3-way'!AM44-'OddsRatio_working_3-way'!R44/3)</f>
        <v>-0.70165929705515873</v>
      </c>
      <c r="AT44" s="11">
        <f>IF(('OddsRatio_working_3-way'!X44=0),IF(Q44&gt;0,-Q44^(1/3),(-Q44)^(1/3)),'OddsRatio_working_3-way'!AN44-'OddsRatio_working_3-way'!R44/3)</f>
        <v>-0.36536445146961527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2.33</v>
      </c>
      <c r="B45" s="4">
        <f>IF('True_Odds_Calculator_3-way'!B44="","",'True_Odds_Calculator_3-way'!B44)</f>
        <v>3.2</v>
      </c>
      <c r="C45" s="4">
        <f>IF('True_Odds_Calculator_3-way'!C44="","",'True_Odds_Calculator_3-way'!C44)</f>
        <v>3.37</v>
      </c>
      <c r="D45" s="9">
        <f t="shared" si="13"/>
        <v>0.41504095345729053</v>
      </c>
      <c r="E45" s="9">
        <f t="shared" si="14"/>
        <v>0.30017953905622086</v>
      </c>
      <c r="F45" s="9">
        <f t="shared" si="15"/>
        <v>0.28477950748648845</v>
      </c>
      <c r="G45" s="9">
        <f t="shared" si="16"/>
        <v>1.0596998400358071</v>
      </c>
      <c r="H45" s="9">
        <f t="shared" si="17"/>
        <v>2.4094007872476233</v>
      </c>
      <c r="I45" s="9">
        <f t="shared" si="18"/>
        <v>3.3313396480787762</v>
      </c>
      <c r="J45" s="9">
        <f t="shared" si="19"/>
        <v>3.5114886208848635</v>
      </c>
      <c r="K45" s="11">
        <f t="shared" si="20"/>
        <v>0.42918454935622319</v>
      </c>
      <c r="L45" s="11">
        <f t="shared" si="21"/>
        <v>0.3125</v>
      </c>
      <c r="M45" s="11">
        <f t="shared" si="22"/>
        <v>0.29673590504451036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-0.27598588275747882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0.23480979610550046</v>
      </c>
      <c r="Q45" s="11">
        <f>2*'OddsRatio_working_3-way'!K45*'OddsRatio_working_3-way'!L45*'OddsRatio_working_3-way'!M45</f>
        <v>7.9596541052711994E-2</v>
      </c>
      <c r="R45" s="11">
        <f t="shared" si="23"/>
        <v>0</v>
      </c>
      <c r="S45" s="11">
        <f t="shared" si="24"/>
        <v>-0.85080364893822613</v>
      </c>
      <c r="T45" s="11">
        <f t="shared" si="25"/>
        <v>-0.2884080165892291</v>
      </c>
      <c r="U45" s="11">
        <f>'OddsRatio_working_3-way'!S45-'OddsRatio_working_3-way'!R45^2/3</f>
        <v>-0.85080364893822613</v>
      </c>
      <c r="V45" s="11">
        <f>'OddsRatio_working_3-way'!S45*'OddsRatio_working_3-way'!R45/3-2*'OddsRatio_working_3-way'!R45^3/27-'OddsRatio_working_3-way'!T45</f>
        <v>0.2884080165892291</v>
      </c>
      <c r="W45" s="11">
        <f>'OddsRatio_working_3-way'!V45^2+4*'OddsRatio_working_3-way'!U45^3/27</f>
        <v>-8.0606021173282444E-3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0.15102962139118711</v>
      </c>
      <c r="Y45" s="11">
        <f>IF('OddsRatio_working_3-way'!W45&gt;=0,IF('OddsRatio_working_3-way'!V45+SQRT('OddsRatio_working_3-way'!W45)&gt;0,0,PI()),ACOS('OddsRatio_working_3-way'!V45/(2*'OddsRatio_working_3-way'!X45)))</f>
        <v>0.3017894882156964</v>
      </c>
      <c r="Z45" s="11">
        <f>'OddsRatio_working_3-way'!X45^(1/3)*COS('OddsRatio_working_3-way'!Y45/3)</f>
        <v>0.52984992001790354</v>
      </c>
      <c r="AA45" s="11">
        <f>'OddsRatio_working_3-way'!X45^(1/3)*COS(('OddsRatio_working_3-way'!Y45+2*PI())/3)</f>
        <v>-0.31124136020718024</v>
      </c>
      <c r="AB45" s="11">
        <f>'OddsRatio_working_3-way'!X45^(1/3)*COS(('OddsRatio_working_3-way'!Y45+4*PI())/3)</f>
        <v>-0.21860855981072319</v>
      </c>
      <c r="AC45" s="11">
        <f>'OddsRatio_working_3-way'!X45^(1/3)*SIN('OddsRatio_working_3-way'!Y45/3)</f>
        <v>5.3481572244683299E-2</v>
      </c>
      <c r="AD45" s="11">
        <f>'OddsRatio_working_3-way'!X45^(1/3)*SIN(('OddsRatio_working_3-way'!Y45+2*PI())/3)</f>
        <v>0.43212270480631576</v>
      </c>
      <c r="AE45" s="11">
        <f>'OddsRatio_working_3-way'!X45^(1/3)*SIN(('OddsRatio_working_3-way'!Y45+4*PI())/3)</f>
        <v>-0.48560427705099918</v>
      </c>
      <c r="AF45" s="11">
        <f>-'OddsRatio_working_3-way'!U45/(3*'OddsRatio_working_3-way'!X45^(1/3))*COS(('OddsRatio_working_3-way'!Y45)/3)</f>
        <v>0.52984992001790354</v>
      </c>
      <c r="AG45" s="11">
        <f>-'OddsRatio_working_3-way'!U45/(3*'OddsRatio_working_3-way'!X45^(1/3))*COS(('OddsRatio_working_3-way'!Y45+2*PI())/3)</f>
        <v>-0.31124136020718024</v>
      </c>
      <c r="AH45" s="11">
        <f>-'OddsRatio_working_3-way'!U45/(3*'OddsRatio_working_3-way'!X45^(1/3))*COS(('OddsRatio_working_3-way'!Y45+4*PI())/3)</f>
        <v>-0.21860855981072319</v>
      </c>
      <c r="AI45" s="11">
        <f>'OddsRatio_working_3-way'!U45/(3*'OddsRatio_working_3-way'!X45^(1/3))*SIN(('OddsRatio_working_3-way'!Y45)/3)</f>
        <v>-5.3481572244683299E-2</v>
      </c>
      <c r="AJ45" s="11">
        <f>'OddsRatio_working_3-way'!U45/(3*'OddsRatio_working_3-way'!X45^(1/3))*SIN(('OddsRatio_working_3-way'!Y45+2*PI())/3)</f>
        <v>-0.43212270480631576</v>
      </c>
      <c r="AK45" s="11">
        <f>'OddsRatio_working_3-way'!U45/(3*'OddsRatio_working_3-way'!X45^(1/3))*SIN(('OddsRatio_working_3-way'!Y45+4*PI())/3)</f>
        <v>0.48560427705099918</v>
      </c>
      <c r="AL45" s="11">
        <f>'OddsRatio_working_3-way'!Z45+'OddsRatio_working_3-way'!AF45</f>
        <v>1.0596998400358071</v>
      </c>
      <c r="AM45" s="11">
        <f>'OddsRatio_working_3-way'!AA45+'OddsRatio_working_3-way'!AG45</f>
        <v>-0.62248272041436048</v>
      </c>
      <c r="AN45" s="11">
        <f>'OddsRatio_working_3-way'!AB45+'OddsRatio_working_3-way'!AH45</f>
        <v>-0.43721711962144638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1.0596998400358071</v>
      </c>
      <c r="AS45" s="11">
        <f>IF(('OddsRatio_working_3-way'!X45=0),IF(Q45&gt;0,-Q45^(1/3),(-Q45)^(1/3)),'OddsRatio_working_3-way'!AM45-'OddsRatio_working_3-way'!R45/3)</f>
        <v>-0.62248272041436048</v>
      </c>
      <c r="AT45" s="11">
        <f>IF(('OddsRatio_working_3-way'!X45=0),IF(Q45&gt;0,-Q45^(1/3),(-Q45)^(1/3)),'OddsRatio_working_3-way'!AN45-'OddsRatio_working_3-way'!R45/3)</f>
        <v>-0.43721711962144638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1.31</v>
      </c>
      <c r="B46" s="4">
        <f>IF('True_Odds_Calculator_3-way'!B45="","",'True_Odds_Calculator_3-way'!B45)</f>
        <v>5.26</v>
      </c>
      <c r="C46" s="4">
        <f>IF('True_Odds_Calculator_3-way'!C45="","",'True_Odds_Calculator_3-way'!C45)</f>
        <v>10.029999999999999</v>
      </c>
      <c r="D46" s="9">
        <f t="shared" si="13"/>
        <v>0.73972699197992109</v>
      </c>
      <c r="E46" s="9">
        <f t="shared" si="14"/>
        <v>0.17137663282922241</v>
      </c>
      <c r="F46" s="9">
        <f t="shared" si="15"/>
        <v>8.8896375190856497E-2</v>
      </c>
      <c r="G46" s="9">
        <f t="shared" si="16"/>
        <v>1.1350002873420322</v>
      </c>
      <c r="H46" s="9">
        <f t="shared" si="17"/>
        <v>1.3518500890760299</v>
      </c>
      <c r="I46" s="9">
        <f t="shared" si="18"/>
        <v>5.8351012240770563</v>
      </c>
      <c r="J46" s="9">
        <f t="shared" si="19"/>
        <v>11.249052594698549</v>
      </c>
      <c r="K46" s="11">
        <f t="shared" si="20"/>
        <v>0.76335877862595414</v>
      </c>
      <c r="L46" s="11">
        <f t="shared" si="21"/>
        <v>0.19011406844106465</v>
      </c>
      <c r="M46" s="11">
        <f t="shared" si="22"/>
        <v>9.9700897308075784E-2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-0.17254448016354962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0.19677999062343343</v>
      </c>
      <c r="Q46" s="11">
        <f>2*'OddsRatio_working_3-way'!K46*'OddsRatio_working_3-way'!L46*'OddsRatio_working_3-way'!M46</f>
        <v>2.8938233915210804E-2</v>
      </c>
      <c r="R46" s="11">
        <f t="shared" si="23"/>
        <v>0</v>
      </c>
      <c r="S46" s="11">
        <f t="shared" si="24"/>
        <v>-1.1404594944846205</v>
      </c>
      <c r="T46" s="11">
        <f t="shared" si="25"/>
        <v>-0.16771463154185598</v>
      </c>
      <c r="U46" s="11">
        <f>'OddsRatio_working_3-way'!S46-'OddsRatio_working_3-way'!R46^2/3</f>
        <v>-1.1404594944846205</v>
      </c>
      <c r="V46" s="11">
        <f>'OddsRatio_working_3-way'!S46*'OddsRatio_working_3-way'!R46/3-2*'OddsRatio_working_3-way'!R46^3/27-'OddsRatio_working_3-way'!T46</f>
        <v>0.16771463154185598</v>
      </c>
      <c r="W46" s="11">
        <f>'OddsRatio_working_3-way'!V46^2+4*'OddsRatio_working_3-way'!U46^3/27</f>
        <v>-0.19162531337062749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0.23438937209473043</v>
      </c>
      <c r="Y46" s="11">
        <f>IF('OddsRatio_working_3-way'!W46&gt;=0,IF('OddsRatio_working_3-way'!V46+SQRT('OddsRatio_working_3-way'!W46)&gt;0,0,PI()),ACOS('OddsRatio_working_3-way'!V46/(2*'OddsRatio_working_3-way'!X46)))</f>
        <v>1.2049183720310888</v>
      </c>
      <c r="Z46" s="11">
        <f>'OddsRatio_working_3-way'!X46^(1/3)*COS('OddsRatio_working_3-way'!Y46/3)</f>
        <v>0.56750014367101598</v>
      </c>
      <c r="AA46" s="11">
        <f>'OddsRatio_working_3-way'!X46^(1/3)*COS(('OddsRatio_working_3-way'!Y46+2*PI())/3)</f>
        <v>-0.49249049394197791</v>
      </c>
      <c r="AB46" s="11">
        <f>'OddsRatio_working_3-way'!X46^(1/3)*COS(('OddsRatio_working_3-way'!Y46+4*PI())/3)</f>
        <v>-7.5009649729038189E-2</v>
      </c>
      <c r="AC46" s="11">
        <f>'OddsRatio_working_3-way'!X46^(1/3)*SIN('OddsRatio_working_3-way'!Y46/3)</f>
        <v>0.24103267778785303</v>
      </c>
      <c r="AD46" s="11">
        <f>'OddsRatio_working_3-way'!X46^(1/3)*SIN(('OddsRatio_working_3-way'!Y46+2*PI())/3)</f>
        <v>0.37095320217649203</v>
      </c>
      <c r="AE46" s="11">
        <f>'OddsRatio_working_3-way'!X46^(1/3)*SIN(('OddsRatio_working_3-way'!Y46+4*PI())/3)</f>
        <v>-0.61198587996434506</v>
      </c>
      <c r="AF46" s="11">
        <f>-'OddsRatio_working_3-way'!U46/(3*'OddsRatio_working_3-way'!X46^(1/3))*COS(('OddsRatio_working_3-way'!Y46)/3)</f>
        <v>0.56750014367101609</v>
      </c>
      <c r="AG46" s="11">
        <f>-'OddsRatio_working_3-way'!U46/(3*'OddsRatio_working_3-way'!X46^(1/3))*COS(('OddsRatio_working_3-way'!Y46+2*PI())/3)</f>
        <v>-0.49249049394197802</v>
      </c>
      <c r="AH46" s="11">
        <f>-'OddsRatio_working_3-way'!U46/(3*'OddsRatio_working_3-way'!X46^(1/3))*COS(('OddsRatio_working_3-way'!Y46+4*PI())/3)</f>
        <v>-7.5009649729038202E-2</v>
      </c>
      <c r="AI46" s="11">
        <f>'OddsRatio_working_3-way'!U46/(3*'OddsRatio_working_3-way'!X46^(1/3))*SIN(('OddsRatio_working_3-way'!Y46)/3)</f>
        <v>-0.24103267778785309</v>
      </c>
      <c r="AJ46" s="11">
        <f>'OddsRatio_working_3-way'!U46/(3*'OddsRatio_working_3-way'!X46^(1/3))*SIN(('OddsRatio_working_3-way'!Y46+2*PI())/3)</f>
        <v>-0.37095320217649214</v>
      </c>
      <c r="AK46" s="11">
        <f>'OddsRatio_working_3-way'!U46/(3*'OddsRatio_working_3-way'!X46^(1/3))*SIN(('OddsRatio_working_3-way'!Y46+4*PI())/3)</f>
        <v>0.61198587996434517</v>
      </c>
      <c r="AL46" s="11">
        <f>'OddsRatio_working_3-way'!Z46+'OddsRatio_working_3-way'!AF46</f>
        <v>1.1350002873420322</v>
      </c>
      <c r="AM46" s="11">
        <f>'OddsRatio_working_3-way'!AA46+'OddsRatio_working_3-way'!AG46</f>
        <v>-0.98498098788395594</v>
      </c>
      <c r="AN46" s="11">
        <f>'OddsRatio_working_3-way'!AB46+'OddsRatio_working_3-way'!AH46</f>
        <v>-0.1500192994580764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1.1350002873420322</v>
      </c>
      <c r="AS46" s="11">
        <f>IF(('OddsRatio_working_3-way'!X46=0),IF(Q46&gt;0,-Q46^(1/3),(-Q46)^(1/3)),'OddsRatio_working_3-way'!AM46-'OddsRatio_working_3-way'!R46/3)</f>
        <v>-0.98498098788395594</v>
      </c>
      <c r="AT46" s="11">
        <f>IF(('OddsRatio_working_3-way'!X46=0),IF(Q46&gt;0,-Q46^(1/3),(-Q46)^(1/3)),'OddsRatio_working_3-way'!AN46-'OddsRatio_working_3-way'!R46/3)</f>
        <v>-0.1500192994580764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1.42</v>
      </c>
      <c r="B47" s="4">
        <f>IF('True_Odds_Calculator_3-way'!B46="","",'True_Odds_Calculator_3-way'!B46)</f>
        <v>4.21</v>
      </c>
      <c r="C47" s="4">
        <f>IF('True_Odds_Calculator_3-way'!C46="","",'True_Odds_Calculator_3-way'!C46)</f>
        <v>9.01</v>
      </c>
      <c r="D47" s="9">
        <f t="shared" si="13"/>
        <v>0.68099882471388096</v>
      </c>
      <c r="E47" s="9">
        <f t="shared" si="14"/>
        <v>0.21833328787905396</v>
      </c>
      <c r="F47" s="9">
        <f t="shared" si="15"/>
        <v>0.10066788740706535</v>
      </c>
      <c r="G47" s="9">
        <f t="shared" si="16"/>
        <v>1.1153126558525353</v>
      </c>
      <c r="H47" s="9">
        <f t="shared" si="17"/>
        <v>1.4684313154580644</v>
      </c>
      <c r="I47" s="9">
        <f t="shared" si="18"/>
        <v>4.5801536252866377</v>
      </c>
      <c r="J47" s="9">
        <f t="shared" si="19"/>
        <v>9.9336543733788059</v>
      </c>
      <c r="K47" s="11">
        <f t="shared" si="20"/>
        <v>0.70422535211267612</v>
      </c>
      <c r="L47" s="11">
        <f t="shared" si="21"/>
        <v>0.23752969121140144</v>
      </c>
      <c r="M47" s="11">
        <f t="shared" si="22"/>
        <v>0.11098779134295228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-0.20048948842652159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0.21610148393027412</v>
      </c>
      <c r="Q47" s="11">
        <f>2*'OddsRatio_working_3-way'!K47*'OddsRatio_working_3-way'!L47*'OddsRatio_working_3-way'!M47</f>
        <v>3.7130839163277342E-2</v>
      </c>
      <c r="R47" s="11">
        <f t="shared" si="23"/>
        <v>0</v>
      </c>
      <c r="S47" s="11">
        <f t="shared" si="24"/>
        <v>-1.0778693966764958</v>
      </c>
      <c r="T47" s="11">
        <f t="shared" si="25"/>
        <v>-0.18520092726400272</v>
      </c>
      <c r="U47" s="11">
        <f>'OddsRatio_working_3-way'!S47-'OddsRatio_working_3-way'!R47^2/3</f>
        <v>-1.0778693966764958</v>
      </c>
      <c r="V47" s="11">
        <f>'OddsRatio_working_3-way'!S47*'OddsRatio_working_3-way'!R47/3-2*'OddsRatio_working_3-way'!R47^3/27-'OddsRatio_working_3-way'!T47</f>
        <v>0.18520092726400272</v>
      </c>
      <c r="W47" s="11">
        <f>'OddsRatio_working_3-way'!V47^2+4*'OddsRatio_working_3-way'!U47^3/27</f>
        <v>-0.15122228929063875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0.21536113434768422</v>
      </c>
      <c r="Y47" s="11">
        <f>IF('OddsRatio_working_3-way'!W47&gt;=0,IF('OddsRatio_working_3-way'!V47+SQRT('OddsRatio_working_3-way'!W47)&gt;0,0,PI()),ACOS('OddsRatio_working_3-way'!V47/(2*'OddsRatio_working_3-way'!X47)))</f>
        <v>1.1263283608628882</v>
      </c>
      <c r="Z47" s="11">
        <f>'OddsRatio_working_3-way'!X47^(1/3)*COS('OddsRatio_working_3-way'!Y47/3)</f>
        <v>0.55765632792626774</v>
      </c>
      <c r="AA47" s="11">
        <f>'OddsRatio_working_3-way'!X47^(1/3)*COS(('OddsRatio_working_3-way'!Y47+2*PI())/3)</f>
        <v>-0.46917498981522709</v>
      </c>
      <c r="AB47" s="11">
        <f>'OddsRatio_working_3-way'!X47^(1/3)*COS(('OddsRatio_working_3-way'!Y47+4*PI())/3)</f>
        <v>-8.8481338111040364E-2</v>
      </c>
      <c r="AC47" s="11">
        <f>'OddsRatio_working_3-way'!X47^(1/3)*SIN('OddsRatio_working_3-way'!Y47/3)</f>
        <v>0.21979358229019377</v>
      </c>
      <c r="AD47" s="11">
        <f>'OddsRatio_working_3-way'!X47^(1/3)*SIN(('OddsRatio_working_3-way'!Y47+2*PI())/3)</f>
        <v>0.37304775542019664</v>
      </c>
      <c r="AE47" s="11">
        <f>'OddsRatio_working_3-way'!X47^(1/3)*SIN(('OddsRatio_working_3-way'!Y47+4*PI())/3)</f>
        <v>-0.59284133771039038</v>
      </c>
      <c r="AF47" s="11">
        <f>-'OddsRatio_working_3-way'!U47/(3*'OddsRatio_working_3-way'!X47^(1/3))*COS(('OddsRatio_working_3-way'!Y47)/3)</f>
        <v>0.55765632792626763</v>
      </c>
      <c r="AG47" s="11">
        <f>-'OddsRatio_working_3-way'!U47/(3*'OddsRatio_working_3-way'!X47^(1/3))*COS(('OddsRatio_working_3-way'!Y47+2*PI())/3)</f>
        <v>-0.46917498981522698</v>
      </c>
      <c r="AH47" s="11">
        <f>-'OddsRatio_working_3-way'!U47/(3*'OddsRatio_working_3-way'!X47^(1/3))*COS(('OddsRatio_working_3-way'!Y47+4*PI())/3)</f>
        <v>-8.848133811104035E-2</v>
      </c>
      <c r="AI47" s="11">
        <f>'OddsRatio_working_3-way'!U47/(3*'OddsRatio_working_3-way'!X47^(1/3))*SIN(('OddsRatio_working_3-way'!Y47)/3)</f>
        <v>-0.21979358229019375</v>
      </c>
      <c r="AJ47" s="11">
        <f>'OddsRatio_working_3-way'!U47/(3*'OddsRatio_working_3-way'!X47^(1/3))*SIN(('OddsRatio_working_3-way'!Y47+2*PI())/3)</f>
        <v>-0.37304775542019658</v>
      </c>
      <c r="AK47" s="11">
        <f>'OddsRatio_working_3-way'!U47/(3*'OddsRatio_working_3-way'!X47^(1/3))*SIN(('OddsRatio_working_3-way'!Y47+4*PI())/3)</f>
        <v>0.59284133771039027</v>
      </c>
      <c r="AL47" s="11">
        <f>'OddsRatio_working_3-way'!Z47+'OddsRatio_working_3-way'!AF47</f>
        <v>1.1153126558525353</v>
      </c>
      <c r="AM47" s="11">
        <f>'OddsRatio_working_3-way'!AA47+'OddsRatio_working_3-way'!AG47</f>
        <v>-0.93834997963045408</v>
      </c>
      <c r="AN47" s="11">
        <f>'OddsRatio_working_3-way'!AB47+'OddsRatio_working_3-way'!AH47</f>
        <v>-0.17696267622208073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1.1153126558525353</v>
      </c>
      <c r="AS47" s="11">
        <f>IF(('OddsRatio_working_3-way'!X47=0),IF(Q47&gt;0,-Q47^(1/3),(-Q47)^(1/3)),'OddsRatio_working_3-way'!AM47-'OddsRatio_working_3-way'!R47/3)</f>
        <v>-0.93834997963045408</v>
      </c>
      <c r="AT47" s="11">
        <f>IF(('OddsRatio_working_3-way'!X47=0),IF(Q47&gt;0,-Q47^(1/3),(-Q47)^(1/3)),'OddsRatio_working_3-way'!AN47-'OddsRatio_working_3-way'!R47/3)</f>
        <v>-0.17696267622208073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3.47</v>
      </c>
      <c r="B48" s="4">
        <f>IF('True_Odds_Calculator_3-way'!B47="","",'True_Odds_Calculator_3-way'!B47)</f>
        <v>3.4</v>
      </c>
      <c r="C48" s="4">
        <f>IF('True_Odds_Calculator_3-way'!C47="","",'True_Odds_Calculator_3-way'!C47)</f>
        <v>2.25</v>
      </c>
      <c r="D48" s="9">
        <f t="shared" si="13"/>
        <v>0.27988746414023896</v>
      </c>
      <c r="E48" s="9">
        <f t="shared" si="14"/>
        <v>0.2857184192329919</v>
      </c>
      <c r="F48" s="9">
        <f t="shared" si="15"/>
        <v>0.43439411662676897</v>
      </c>
      <c r="G48" s="9">
        <f t="shared" si="16"/>
        <v>1.0416455688035</v>
      </c>
      <c r="H48" s="9">
        <f t="shared" si="17"/>
        <v>3.5728645549446445</v>
      </c>
      <c r="I48" s="9">
        <f t="shared" si="18"/>
        <v>3.4999493651283999</v>
      </c>
      <c r="J48" s="9">
        <f t="shared" si="19"/>
        <v>2.3020569610043755</v>
      </c>
      <c r="K48" s="11">
        <f t="shared" si="20"/>
        <v>0.28818443804034583</v>
      </c>
      <c r="L48" s="11">
        <f t="shared" si="21"/>
        <v>0.29411764705882354</v>
      </c>
      <c r="M48" s="11">
        <f t="shared" si="22"/>
        <v>0.44444444444444442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-0.27914335763123688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0.2305475504322767</v>
      </c>
      <c r="Q48" s="11">
        <f>2*'OddsRatio_working_3-way'!K48*'OddsRatio_working_3-way'!L48*'OddsRatio_working_3-way'!M48</f>
        <v>7.5342336742574081E-2</v>
      </c>
      <c r="R48" s="11">
        <f t="shared" si="23"/>
        <v>0</v>
      </c>
      <c r="S48" s="11">
        <f t="shared" si="24"/>
        <v>-0.82591093117408942</v>
      </c>
      <c r="T48" s="11">
        <f t="shared" si="25"/>
        <v>-0.2699055330634279</v>
      </c>
      <c r="U48" s="11">
        <f>'OddsRatio_working_3-way'!S48-'OddsRatio_working_3-way'!R48^2/3</f>
        <v>-0.82591093117408942</v>
      </c>
      <c r="V48" s="11">
        <f>'OddsRatio_working_3-way'!S48*'OddsRatio_working_3-way'!R48/3-2*'OddsRatio_working_3-way'!R48^3/27-'OddsRatio_working_3-way'!T48</f>
        <v>0.2699055330634279</v>
      </c>
      <c r="W48" s="11">
        <f>'OddsRatio_working_3-way'!V48^2+4*'OddsRatio_working_3-way'!U48^3/27</f>
        <v>-1.06143642722802E-2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0.14445013071172122</v>
      </c>
      <c r="Y48" s="11">
        <f>IF('OddsRatio_working_3-way'!W48&gt;=0,IF('OddsRatio_working_3-way'!V48+SQRT('OddsRatio_working_3-way'!W48)&gt;0,0,PI()),ACOS('OddsRatio_working_3-way'!V48/(2*'OddsRatio_working_3-way'!X48)))</f>
        <v>0.36464167374197842</v>
      </c>
      <c r="Z48" s="11">
        <f>'OddsRatio_working_3-way'!X48^(1/3)*COS('OddsRatio_working_3-way'!Y48/3)</f>
        <v>0.52082278440175001</v>
      </c>
      <c r="AA48" s="11">
        <f>'OddsRatio_working_3-way'!X48^(1/3)*COS(('OddsRatio_working_3-way'!Y48+2*PI())/3)</f>
        <v>-0.31550633960559205</v>
      </c>
      <c r="AB48" s="11">
        <f>'OddsRatio_working_3-way'!X48^(1/3)*COS(('OddsRatio_working_3-way'!Y48+4*PI())/3)</f>
        <v>-0.20531644479615802</v>
      </c>
      <c r="AC48" s="11">
        <f>'OddsRatio_working_3-way'!X48^(1/3)*SIN('OddsRatio_working_3-way'!Y48/3)</f>
        <v>6.3618165430203488E-2</v>
      </c>
      <c r="AD48" s="11">
        <f>'OddsRatio_working_3-way'!X48^(1/3)*SIN(('OddsRatio_working_3-way'!Y48+2*PI())/3)</f>
        <v>0.41923667944655951</v>
      </c>
      <c r="AE48" s="11">
        <f>'OddsRatio_working_3-way'!X48^(1/3)*SIN(('OddsRatio_working_3-way'!Y48+4*PI())/3)</f>
        <v>-0.48285484487676283</v>
      </c>
      <c r="AF48" s="11">
        <f>-'OddsRatio_working_3-way'!U48/(3*'OddsRatio_working_3-way'!X48^(1/3))*COS(('OddsRatio_working_3-way'!Y48)/3)</f>
        <v>0.52082278440175001</v>
      </c>
      <c r="AG48" s="11">
        <f>-'OddsRatio_working_3-way'!U48/(3*'OddsRatio_working_3-way'!X48^(1/3))*COS(('OddsRatio_working_3-way'!Y48+2*PI())/3)</f>
        <v>-0.31550633960559205</v>
      </c>
      <c r="AH48" s="11">
        <f>-'OddsRatio_working_3-way'!U48/(3*'OddsRatio_working_3-way'!X48^(1/3))*COS(('OddsRatio_working_3-way'!Y48+4*PI())/3)</f>
        <v>-0.20531644479615802</v>
      </c>
      <c r="AI48" s="11">
        <f>'OddsRatio_working_3-way'!U48/(3*'OddsRatio_working_3-way'!X48^(1/3))*SIN(('OddsRatio_working_3-way'!Y48)/3)</f>
        <v>-6.3618165430203488E-2</v>
      </c>
      <c r="AJ48" s="11">
        <f>'OddsRatio_working_3-way'!U48/(3*'OddsRatio_working_3-way'!X48^(1/3))*SIN(('OddsRatio_working_3-way'!Y48+2*PI())/3)</f>
        <v>-0.41923667944655951</v>
      </c>
      <c r="AK48" s="11">
        <f>'OddsRatio_working_3-way'!U48/(3*'OddsRatio_working_3-way'!X48^(1/3))*SIN(('OddsRatio_working_3-way'!Y48+4*PI())/3)</f>
        <v>0.48285484487676283</v>
      </c>
      <c r="AL48" s="11">
        <f>'OddsRatio_working_3-way'!Z48+'OddsRatio_working_3-way'!AF48</f>
        <v>1.0416455688035</v>
      </c>
      <c r="AM48" s="11">
        <f>'OddsRatio_working_3-way'!AA48+'OddsRatio_working_3-way'!AG48</f>
        <v>-0.63101267921118409</v>
      </c>
      <c r="AN48" s="11">
        <f>'OddsRatio_working_3-way'!AB48+'OddsRatio_working_3-way'!AH48</f>
        <v>-0.41063288959231603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1.0416455688035</v>
      </c>
      <c r="AS48" s="11">
        <f>IF(('OddsRatio_working_3-way'!X48=0),IF(Q48&gt;0,-Q48^(1/3),(-Q48)^(1/3)),'OddsRatio_working_3-way'!AM48-'OddsRatio_working_3-way'!R48/3)</f>
        <v>-0.63101267921118409</v>
      </c>
      <c r="AT48" s="11">
        <f>IF(('OddsRatio_working_3-way'!X48=0),IF(Q48&gt;0,-Q48^(1/3),(-Q48)^(1/3)),'OddsRatio_working_3-way'!AN48-'OddsRatio_working_3-way'!R48/3)</f>
        <v>-0.41063288959231603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1.72</v>
      </c>
      <c r="B49" s="4">
        <f>IF('True_Odds_Calculator_3-way'!B48="","",'True_Odds_Calculator_3-way'!B48)</f>
        <v>3.92</v>
      </c>
      <c r="C49" s="4">
        <f>IF('True_Odds_Calculator_3-way'!C48="","",'True_Odds_Calculator_3-way'!C48)</f>
        <v>5.13</v>
      </c>
      <c r="D49" s="9">
        <f t="shared" si="13"/>
        <v>0.56829437642055936</v>
      </c>
      <c r="E49" s="9">
        <f t="shared" si="14"/>
        <v>0.24504948033904664</v>
      </c>
      <c r="F49" s="9">
        <f t="shared" si="15"/>
        <v>0.18665614324039387</v>
      </c>
      <c r="G49" s="9">
        <f t="shared" si="16"/>
        <v>1.0550714009117943</v>
      </c>
      <c r="H49" s="9">
        <f t="shared" si="17"/>
        <v>1.7596514086564921</v>
      </c>
      <c r="I49" s="9">
        <f t="shared" si="18"/>
        <v>4.0808084906624389</v>
      </c>
      <c r="J49" s="9">
        <f t="shared" si="19"/>
        <v>5.3574448857657107</v>
      </c>
      <c r="K49" s="11">
        <f t="shared" si="20"/>
        <v>0.58139534883720934</v>
      </c>
      <c r="L49" s="11">
        <f t="shared" si="21"/>
        <v>0.25510204081632654</v>
      </c>
      <c r="M49" s="11">
        <f t="shared" si="22"/>
        <v>0.19493177387914232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-0.25103456315206618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0.22464106001437706</v>
      </c>
      <c r="Q49" s="11">
        <f>2*'OddsRatio_working_3-way'!K49*'OddsRatio_working_3-way'!L49*'OddsRatio_working_3-way'!M49</f>
        <v>5.7822666670367319E-2</v>
      </c>
      <c r="R49" s="11">
        <f t="shared" si="23"/>
        <v>0</v>
      </c>
      <c r="S49" s="11">
        <f t="shared" si="24"/>
        <v>-0.89486107886386523</v>
      </c>
      <c r="T49" s="11">
        <f t="shared" si="25"/>
        <v>-0.23033747203703092</v>
      </c>
      <c r="U49" s="11">
        <f>'OddsRatio_working_3-way'!S49-'OddsRatio_working_3-way'!R49^2/3</f>
        <v>-0.89486107886386523</v>
      </c>
      <c r="V49" s="11">
        <f>'OddsRatio_working_3-way'!S49*'OddsRatio_working_3-way'!R49/3-2*'OddsRatio_working_3-way'!R49^3/27-'OddsRatio_working_3-way'!T49</f>
        <v>0.23033747203703092</v>
      </c>
      <c r="W49" s="11">
        <f>'OddsRatio_working_3-way'!V49^2+4*'OddsRatio_working_3-way'!U49^3/27</f>
        <v>-5.3105180665388108E-2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0.16291142661719443</v>
      </c>
      <c r="Y49" s="11">
        <f>IF('OddsRatio_working_3-way'!W49&gt;=0,IF('OddsRatio_working_3-way'!V49+SQRT('OddsRatio_working_3-way'!W49)&gt;0,0,PI()),ACOS('OddsRatio_working_3-way'!V49/(2*'OddsRatio_working_3-way'!X49)))</f>
        <v>0.78563285345605427</v>
      </c>
      <c r="Z49" s="11">
        <f>'OddsRatio_working_3-way'!X49^(1/3)*COS('OddsRatio_working_3-way'!Y49/3)</f>
        <v>0.52753570045589704</v>
      </c>
      <c r="AA49" s="11">
        <f>'OddsRatio_working_3-way'!X49^(1/3)*COS(('OddsRatio_working_3-way'!Y49+2*PI())/3)</f>
        <v>-0.38622124248126993</v>
      </c>
      <c r="AB49" s="11">
        <f>'OddsRatio_working_3-way'!X49^(1/3)*COS(('OddsRatio_working_3-way'!Y49+4*PI())/3)</f>
        <v>-0.14131445797462708</v>
      </c>
      <c r="AC49" s="11">
        <f>'OddsRatio_working_3-way'!X49^(1/3)*SIN('OddsRatio_working_3-way'!Y49/3)</f>
        <v>0.14139699796127594</v>
      </c>
      <c r="AD49" s="11">
        <f>'OddsRatio_working_3-way'!X49^(1/3)*SIN(('OddsRatio_working_3-way'!Y49+2*PI())/3)</f>
        <v>0.38616081901738708</v>
      </c>
      <c r="AE49" s="11">
        <f>'OddsRatio_working_3-way'!X49^(1/3)*SIN(('OddsRatio_working_3-way'!Y49+4*PI())/3)</f>
        <v>-0.52755781697866289</v>
      </c>
      <c r="AF49" s="11">
        <f>-'OddsRatio_working_3-way'!U49/(3*'OddsRatio_working_3-way'!X49^(1/3))*COS(('OddsRatio_working_3-way'!Y49)/3)</f>
        <v>0.52753570045589715</v>
      </c>
      <c r="AG49" s="11">
        <f>-'OddsRatio_working_3-way'!U49/(3*'OddsRatio_working_3-way'!X49^(1/3))*COS(('OddsRatio_working_3-way'!Y49+2*PI())/3)</f>
        <v>-0.38622124248126999</v>
      </c>
      <c r="AH49" s="11">
        <f>-'OddsRatio_working_3-way'!U49/(3*'OddsRatio_working_3-way'!X49^(1/3))*COS(('OddsRatio_working_3-way'!Y49+4*PI())/3)</f>
        <v>-0.14131445797462711</v>
      </c>
      <c r="AI49" s="11">
        <f>'OddsRatio_working_3-way'!U49/(3*'OddsRatio_working_3-way'!X49^(1/3))*SIN(('OddsRatio_working_3-way'!Y49)/3)</f>
        <v>-0.14139699796127597</v>
      </c>
      <c r="AJ49" s="11">
        <f>'OddsRatio_working_3-way'!U49/(3*'OddsRatio_working_3-way'!X49^(1/3))*SIN(('OddsRatio_working_3-way'!Y49+2*PI())/3)</f>
        <v>-0.38616081901738714</v>
      </c>
      <c r="AK49" s="11">
        <f>'OddsRatio_working_3-way'!U49/(3*'OddsRatio_working_3-way'!X49^(1/3))*SIN(('OddsRatio_working_3-way'!Y49+4*PI())/3)</f>
        <v>0.527557816978663</v>
      </c>
      <c r="AL49" s="11">
        <f>'OddsRatio_working_3-way'!Z49+'OddsRatio_working_3-way'!AF49</f>
        <v>1.0550714009117943</v>
      </c>
      <c r="AM49" s="11">
        <f>'OddsRatio_working_3-way'!AA49+'OddsRatio_working_3-way'!AG49</f>
        <v>-0.77244248496253998</v>
      </c>
      <c r="AN49" s="11">
        <f>'OddsRatio_working_3-way'!AB49+'OddsRatio_working_3-way'!AH49</f>
        <v>-0.28262891594925421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1.0550714009117943</v>
      </c>
      <c r="AS49" s="11">
        <f>IF(('OddsRatio_working_3-way'!X49=0),IF(Q49&gt;0,-Q49^(1/3),(-Q49)^(1/3)),'OddsRatio_working_3-way'!AM49-'OddsRatio_working_3-way'!R49/3)</f>
        <v>-0.77244248496253998</v>
      </c>
      <c r="AT49" s="11">
        <f>IF(('OddsRatio_working_3-way'!X49=0),IF(Q49&gt;0,-Q49^(1/3),(-Q49)^(1/3)),'OddsRatio_working_3-way'!AN49-'OddsRatio_working_3-way'!R49/3)</f>
        <v>-0.28262891594925421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1.61</v>
      </c>
      <c r="B50" s="4">
        <f>IF('True_Odds_Calculator_3-way'!B49="","",'True_Odds_Calculator_3-way'!B49)</f>
        <v>4.33</v>
      </c>
      <c r="C50" s="4">
        <f>IF('True_Odds_Calculator_3-way'!C49="","",'True_Odds_Calculator_3-way'!C49)</f>
        <v>5.62</v>
      </c>
      <c r="D50" s="9">
        <f t="shared" si="13"/>
        <v>0.6083300011212962</v>
      </c>
      <c r="E50" s="9">
        <f t="shared" si="14"/>
        <v>0.22149579773038419</v>
      </c>
      <c r="F50" s="9">
        <f t="shared" si="15"/>
        <v>0.17017420114831949</v>
      </c>
      <c r="G50" s="9">
        <f t="shared" si="16"/>
        <v>1.0554829848789555</v>
      </c>
      <c r="H50" s="9">
        <f t="shared" si="17"/>
        <v>1.643844620776163</v>
      </c>
      <c r="I50" s="9">
        <f t="shared" si="18"/>
        <v>4.5147583396469226</v>
      </c>
      <c r="J50" s="9">
        <f t="shared" si="19"/>
        <v>5.8763313901407743</v>
      </c>
      <c r="K50" s="11">
        <f t="shared" si="20"/>
        <v>0.6211180124223602</v>
      </c>
      <c r="L50" s="11">
        <f t="shared" si="21"/>
        <v>0.23094688221709006</v>
      </c>
      <c r="M50" s="11">
        <f t="shared" si="22"/>
        <v>0.17793594306049823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-0.23953333221367745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0.21848603167240899</v>
      </c>
      <c r="Q50" s="11">
        <f>2*'OddsRatio_working_3-way'!K50*'OddsRatio_working_3-way'!L50*'OddsRatio_working_3-way'!M50</f>
        <v>5.1048138241217053E-2</v>
      </c>
      <c r="R50" s="11">
        <f t="shared" si="23"/>
        <v>0</v>
      </c>
      <c r="S50" s="11">
        <f t="shared" si="24"/>
        <v>-0.91213205967304345</v>
      </c>
      <c r="T50" s="11">
        <f t="shared" si="25"/>
        <v>-0.21311496721332793</v>
      </c>
      <c r="U50" s="11">
        <f>'OddsRatio_working_3-way'!S50-'OddsRatio_working_3-way'!R50^2/3</f>
        <v>-0.91213205967304345</v>
      </c>
      <c r="V50" s="11">
        <f>'OddsRatio_working_3-way'!S50*'OddsRatio_working_3-way'!R50/3-2*'OddsRatio_working_3-way'!R50^3/27-'OddsRatio_working_3-way'!T50</f>
        <v>0.21311496721332793</v>
      </c>
      <c r="W50" s="11">
        <f>'OddsRatio_working_3-way'!V50^2+4*'OddsRatio_working_3-way'!U50^3/27</f>
        <v>-6.7008691525894226E-2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0.16765044048274377</v>
      </c>
      <c r="Y50" s="11">
        <f>IF('OddsRatio_working_3-way'!W50&gt;=0,IF('OddsRatio_working_3-way'!V50+SQRT('OddsRatio_working_3-way'!W50)&gt;0,0,PI()),ACOS('OddsRatio_working_3-way'!V50/(2*'OddsRatio_working_3-way'!X50)))</f>
        <v>0.88201965154271411</v>
      </c>
      <c r="Z50" s="11">
        <f>'OddsRatio_working_3-way'!X50^(1/3)*COS('OddsRatio_working_3-way'!Y50/3)</f>
        <v>0.52774149243947777</v>
      </c>
      <c r="AA50" s="11">
        <f>'OddsRatio_working_3-way'!X50^(1/3)*COS(('OddsRatio_working_3-way'!Y50+2*PI())/3)</f>
        <v>-0.40225319737079812</v>
      </c>
      <c r="AB50" s="11">
        <f>'OddsRatio_working_3-way'!X50^(1/3)*COS(('OddsRatio_working_3-way'!Y50+4*PI())/3)</f>
        <v>-0.12548829506867981</v>
      </c>
      <c r="AC50" s="11">
        <f>'OddsRatio_working_3-way'!X50^(1/3)*SIN('OddsRatio_working_3-way'!Y50/3)</f>
        <v>0.15979029084636859</v>
      </c>
      <c r="AD50" s="11">
        <f>'OddsRatio_working_3-way'!X50^(1/3)*SIN(('OddsRatio_working_3-way'!Y50+2*PI())/3)</f>
        <v>0.37714239366051677</v>
      </c>
      <c r="AE50" s="11">
        <f>'OddsRatio_working_3-way'!X50^(1/3)*SIN(('OddsRatio_working_3-way'!Y50+4*PI())/3)</f>
        <v>-0.53693268450688525</v>
      </c>
      <c r="AF50" s="11">
        <f>-'OddsRatio_working_3-way'!U50/(3*'OddsRatio_working_3-way'!X50^(1/3))*COS(('OddsRatio_working_3-way'!Y50)/3)</f>
        <v>0.52774149243947777</v>
      </c>
      <c r="AG50" s="11">
        <f>-'OddsRatio_working_3-way'!U50/(3*'OddsRatio_working_3-way'!X50^(1/3))*COS(('OddsRatio_working_3-way'!Y50+2*PI())/3)</f>
        <v>-0.40225319737079812</v>
      </c>
      <c r="AH50" s="11">
        <f>-'OddsRatio_working_3-way'!U50/(3*'OddsRatio_working_3-way'!X50^(1/3))*COS(('OddsRatio_working_3-way'!Y50+4*PI())/3)</f>
        <v>-0.12548829506867981</v>
      </c>
      <c r="AI50" s="11">
        <f>'OddsRatio_working_3-way'!U50/(3*'OddsRatio_working_3-way'!X50^(1/3))*SIN(('OddsRatio_working_3-way'!Y50)/3)</f>
        <v>-0.15979029084636859</v>
      </c>
      <c r="AJ50" s="11">
        <f>'OddsRatio_working_3-way'!U50/(3*'OddsRatio_working_3-way'!X50^(1/3))*SIN(('OddsRatio_working_3-way'!Y50+2*PI())/3)</f>
        <v>-0.37714239366051677</v>
      </c>
      <c r="AK50" s="11">
        <f>'OddsRatio_working_3-way'!U50/(3*'OddsRatio_working_3-way'!X50^(1/3))*SIN(('OddsRatio_working_3-way'!Y50+4*PI())/3)</f>
        <v>0.53693268450688525</v>
      </c>
      <c r="AL50" s="11">
        <f>'OddsRatio_working_3-way'!Z50+'OddsRatio_working_3-way'!AF50</f>
        <v>1.0554829848789555</v>
      </c>
      <c r="AM50" s="11">
        <f>'OddsRatio_working_3-way'!AA50+'OddsRatio_working_3-way'!AG50</f>
        <v>-0.80450639474159624</v>
      </c>
      <c r="AN50" s="11">
        <f>'OddsRatio_working_3-way'!AB50+'OddsRatio_working_3-way'!AH50</f>
        <v>-0.25097659013735962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1.0554829848789555</v>
      </c>
      <c r="AS50" s="11">
        <f>IF(('OddsRatio_working_3-way'!X50=0),IF(Q50&gt;0,-Q50^(1/3),(-Q50)^(1/3)),'OddsRatio_working_3-way'!AM50-'OddsRatio_working_3-way'!R50/3)</f>
        <v>-0.80450639474159624</v>
      </c>
      <c r="AT50" s="11">
        <f>IF(('OddsRatio_working_3-way'!X50=0),IF(Q50&gt;0,-Q50^(1/3),(-Q50)^(1/3)),'OddsRatio_working_3-way'!AN50-'OddsRatio_working_3-way'!R50/3)</f>
        <v>-0.25097659013735962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4.6900000000000004</v>
      </c>
      <c r="B51" s="4">
        <f>IF('True_Odds_Calculator_3-way'!B50="","",'True_Odds_Calculator_3-way'!B50)</f>
        <v>3.37</v>
      </c>
      <c r="C51" s="4">
        <f>IF('True_Odds_Calculator_3-way'!C50="","",'True_Odds_Calculator_3-way'!C50)</f>
        <v>1.93</v>
      </c>
      <c r="D51" s="9">
        <f t="shared" si="13"/>
        <v>0.20574364615197063</v>
      </c>
      <c r="E51" s="9">
        <f t="shared" si="14"/>
        <v>0.28740132448960642</v>
      </c>
      <c r="F51" s="9">
        <f t="shared" si="15"/>
        <v>0.50685502935842297</v>
      </c>
      <c r="G51" s="9">
        <f t="shared" si="16"/>
        <v>1.0461835802699357</v>
      </c>
      <c r="H51" s="9">
        <f t="shared" si="17"/>
        <v>4.860417411196063</v>
      </c>
      <c r="I51" s="9">
        <f t="shared" si="18"/>
        <v>3.4794550852397479</v>
      </c>
      <c r="J51" s="9">
        <f t="shared" si="19"/>
        <v>1.9729507296510402</v>
      </c>
      <c r="K51" s="11">
        <f t="shared" si="20"/>
        <v>0.21321961620469082</v>
      </c>
      <c r="L51" s="11">
        <f t="shared" si="21"/>
        <v>0.29673590504451036</v>
      </c>
      <c r="M51" s="11">
        <f t="shared" si="22"/>
        <v>0.5181347150259068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-0.26662299840458181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0.22914855510690008</v>
      </c>
      <c r="Q51" s="11">
        <f>2*'OddsRatio_working_3-way'!K51*'OddsRatio_working_3-way'!L51*'OddsRatio_working_3-way'!M51</f>
        <v>6.5564679572789719E-2</v>
      </c>
      <c r="R51" s="11">
        <f t="shared" si="23"/>
        <v>0</v>
      </c>
      <c r="S51" s="11">
        <f t="shared" si="24"/>
        <v>-0.85944782137354525</v>
      </c>
      <c r="T51" s="11">
        <f t="shared" si="25"/>
        <v>-0.24590781727426186</v>
      </c>
      <c r="U51" s="11">
        <f>'OddsRatio_working_3-way'!S51-'OddsRatio_working_3-way'!R51^2/3</f>
        <v>-0.85944782137354525</v>
      </c>
      <c r="V51" s="11">
        <f>'OddsRatio_working_3-way'!S51*'OddsRatio_working_3-way'!R51/3-2*'OddsRatio_working_3-way'!R51^3/27-'OddsRatio_working_3-way'!T51</f>
        <v>0.24590781727426186</v>
      </c>
      <c r="W51" s="11">
        <f>'OddsRatio_working_3-way'!V51^2+4*'OddsRatio_working_3-way'!U51^3/27</f>
        <v>-3.357847318717859E-2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0.15333715122546979</v>
      </c>
      <c r="Y51" s="11">
        <f>IF('OddsRatio_working_3-way'!W51&gt;=0,IF('OddsRatio_working_3-way'!V51+SQRT('OddsRatio_working_3-way'!W51)&gt;0,0,PI()),ACOS('OddsRatio_working_3-way'!V51/(2*'OddsRatio_working_3-way'!X51)))</f>
        <v>0.6404057971959658</v>
      </c>
      <c r="Z51" s="11">
        <f>'OddsRatio_working_3-way'!X51^(1/3)*COS('OddsRatio_working_3-way'!Y51/3)</f>
        <v>0.52309179013496798</v>
      </c>
      <c r="AA51" s="11">
        <f>'OddsRatio_working_3-way'!X51^(1/3)*COS(('OddsRatio_working_3-way'!Y51+2*PI())/3)</f>
        <v>-0.35974563877097993</v>
      </c>
      <c r="AB51" s="11">
        <f>'OddsRatio_working_3-way'!X51^(1/3)*COS(('OddsRatio_working_3-way'!Y51+4*PI())/3)</f>
        <v>-0.16334615136398792</v>
      </c>
      <c r="AC51" s="11">
        <f>'OddsRatio_working_3-way'!X51^(1/3)*SIN('OddsRatio_working_3-way'!Y51/3)</f>
        <v>0.11339129692313138</v>
      </c>
      <c r="AD51" s="11">
        <f>'OddsRatio_working_3-way'!X51^(1/3)*SIN(('OddsRatio_working_3-way'!Y51+2*PI())/3)</f>
        <v>0.39631513030639487</v>
      </c>
      <c r="AE51" s="11">
        <f>'OddsRatio_working_3-way'!X51^(1/3)*SIN(('OddsRatio_working_3-way'!Y51+4*PI())/3)</f>
        <v>-0.50970642722952619</v>
      </c>
      <c r="AF51" s="11">
        <f>-'OddsRatio_working_3-way'!U51/(3*'OddsRatio_working_3-way'!X51^(1/3))*COS(('OddsRatio_working_3-way'!Y51)/3)</f>
        <v>0.52309179013496787</v>
      </c>
      <c r="AG51" s="11">
        <f>-'OddsRatio_working_3-way'!U51/(3*'OddsRatio_working_3-way'!X51^(1/3))*COS(('OddsRatio_working_3-way'!Y51+2*PI())/3)</f>
        <v>-0.35974563877097987</v>
      </c>
      <c r="AH51" s="11">
        <f>-'OddsRatio_working_3-way'!U51/(3*'OddsRatio_working_3-way'!X51^(1/3))*COS(('OddsRatio_working_3-way'!Y51+4*PI())/3)</f>
        <v>-0.16334615136398789</v>
      </c>
      <c r="AI51" s="11">
        <f>'OddsRatio_working_3-way'!U51/(3*'OddsRatio_working_3-way'!X51^(1/3))*SIN(('OddsRatio_working_3-way'!Y51)/3)</f>
        <v>-0.11339129692313135</v>
      </c>
      <c r="AJ51" s="11">
        <f>'OddsRatio_working_3-way'!U51/(3*'OddsRatio_working_3-way'!X51^(1/3))*SIN(('OddsRatio_working_3-way'!Y51+2*PI())/3)</f>
        <v>-0.39631513030639481</v>
      </c>
      <c r="AK51" s="11">
        <f>'OddsRatio_working_3-way'!U51/(3*'OddsRatio_working_3-way'!X51^(1/3))*SIN(('OddsRatio_working_3-way'!Y51+4*PI())/3)</f>
        <v>0.50970642722952608</v>
      </c>
      <c r="AL51" s="11">
        <f>'OddsRatio_working_3-way'!Z51+'OddsRatio_working_3-way'!AF51</f>
        <v>1.0461835802699357</v>
      </c>
      <c r="AM51" s="11">
        <f>'OddsRatio_working_3-way'!AA51+'OddsRatio_working_3-way'!AG51</f>
        <v>-0.71949127754195974</v>
      </c>
      <c r="AN51" s="11">
        <f>'OddsRatio_working_3-way'!AB51+'OddsRatio_working_3-way'!AH51</f>
        <v>-0.32669230272797578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1.0461835802699357</v>
      </c>
      <c r="AS51" s="11">
        <f>IF(('OddsRatio_working_3-way'!X51=0),IF(Q51&gt;0,-Q51^(1/3),(-Q51)^(1/3)),'OddsRatio_working_3-way'!AM51-'OddsRatio_working_3-way'!R51/3)</f>
        <v>-0.71949127754195974</v>
      </c>
      <c r="AT51" s="11">
        <f>IF(('OddsRatio_working_3-way'!X51=0),IF(Q51&gt;0,-Q51^(1/3),(-Q51)^(1/3)),'OddsRatio_working_3-way'!AN51-'OddsRatio_working_3-way'!R51/3)</f>
        <v>-0.32669230272797578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7.2</v>
      </c>
      <c r="B52" s="4">
        <f>IF('True_Odds_Calculator_3-way'!B51="","",'True_Odds_Calculator_3-way'!B51)</f>
        <v>4.79</v>
      </c>
      <c r="C52" s="4">
        <f>IF('True_Odds_Calculator_3-way'!C51="","",'True_Odds_Calculator_3-way'!C51)</f>
        <v>1.46</v>
      </c>
      <c r="D52" s="9">
        <f t="shared" si="13"/>
        <v>0.13123371084410912</v>
      </c>
      <c r="E52" s="9">
        <f t="shared" si="14"/>
        <v>0.19814779949042585</v>
      </c>
      <c r="F52" s="9">
        <f t="shared" si="15"/>
        <v>0.670618489665465</v>
      </c>
      <c r="G52" s="9">
        <f t="shared" si="16"/>
        <v>1.067740858075672</v>
      </c>
      <c r="H52" s="9">
        <f t="shared" si="17"/>
        <v>7.6199933200691659</v>
      </c>
      <c r="I52" s="9">
        <f t="shared" si="18"/>
        <v>5.0467378521067969</v>
      </c>
      <c r="J52" s="9">
        <f t="shared" si="19"/>
        <v>1.4911607947148093</v>
      </c>
      <c r="K52" s="11">
        <f t="shared" si="20"/>
        <v>0.1388888888888889</v>
      </c>
      <c r="L52" s="11">
        <f t="shared" si="21"/>
        <v>0.20876826722338204</v>
      </c>
      <c r="M52" s="11">
        <f t="shared" si="22"/>
        <v>0.68493150684931503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-0.21466827453186021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0.20753694753465959</v>
      </c>
      <c r="Q52" s="11">
        <f>2*'OddsRatio_working_3-way'!K52*'OddsRatio_working_3-way'!L52*'OddsRatio_working_3-way'!M52</f>
        <v>3.9719989958786533E-2</v>
      </c>
      <c r="R52" s="11">
        <f t="shared" si="23"/>
        <v>0</v>
      </c>
      <c r="S52" s="11">
        <f t="shared" si="24"/>
        <v>-0.96677978144300858</v>
      </c>
      <c r="T52" s="11">
        <f t="shared" si="25"/>
        <v>-0.18502962324268113</v>
      </c>
      <c r="U52" s="11">
        <f>'OddsRatio_working_3-way'!S52-'OddsRatio_working_3-way'!R52^2/3</f>
        <v>-0.96677978144300858</v>
      </c>
      <c r="V52" s="11">
        <f>'OddsRatio_working_3-way'!S52*'OddsRatio_working_3-way'!R52/3-2*'OddsRatio_working_3-way'!R52^3/27-'OddsRatio_working_3-way'!T52</f>
        <v>0.18502962324268113</v>
      </c>
      <c r="W52" s="11">
        <f>'OddsRatio_working_3-way'!V52^2+4*'OddsRatio_working_3-way'!U52^3/27</f>
        <v>-9.9632695089503787E-2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0.18294032945665117</v>
      </c>
      <c r="Y52" s="11">
        <f>IF('OddsRatio_working_3-way'!W52&gt;=0,IF('OddsRatio_working_3-way'!V52+SQRT('OddsRatio_working_3-way'!W52)&gt;0,0,PI()),ACOS('OddsRatio_working_3-way'!V52/(2*'OddsRatio_working_3-way'!X52)))</f>
        <v>1.0405912005744387</v>
      </c>
      <c r="Z52" s="11">
        <f>'OddsRatio_working_3-way'!X52^(1/3)*COS('OddsRatio_working_3-way'!Y52/3)</f>
        <v>0.53387042903783599</v>
      </c>
      <c r="AA52" s="11">
        <f>'OddsRatio_working_3-way'!X52^(1/3)*COS(('OddsRatio_working_3-way'!Y52+2*PI())/3)</f>
        <v>-0.43406306710480458</v>
      </c>
      <c r="AB52" s="11">
        <f>'OddsRatio_working_3-way'!X52^(1/3)*COS(('OddsRatio_working_3-way'!Y52+4*PI())/3)</f>
        <v>-9.980736193303151E-2</v>
      </c>
      <c r="AC52" s="11">
        <f>'OddsRatio_working_3-way'!X52^(1/3)*SIN('OddsRatio_working_3-way'!Y52/3)</f>
        <v>0.19298262135909139</v>
      </c>
      <c r="AD52" s="11">
        <f>'OddsRatio_working_3-way'!X52^(1/3)*SIN(('OddsRatio_working_3-way'!Y52+2*PI())/3)</f>
        <v>0.36585404319651771</v>
      </c>
      <c r="AE52" s="11">
        <f>'OddsRatio_working_3-way'!X52^(1/3)*SIN(('OddsRatio_working_3-way'!Y52+4*PI())/3)</f>
        <v>-0.5588366645556091</v>
      </c>
      <c r="AF52" s="11">
        <f>-'OddsRatio_working_3-way'!U52/(3*'OddsRatio_working_3-way'!X52^(1/3))*COS(('OddsRatio_working_3-way'!Y52)/3)</f>
        <v>0.53387042903783599</v>
      </c>
      <c r="AG52" s="11">
        <f>-'OddsRatio_working_3-way'!U52/(3*'OddsRatio_working_3-way'!X52^(1/3))*COS(('OddsRatio_working_3-way'!Y52+2*PI())/3)</f>
        <v>-0.43406306710480458</v>
      </c>
      <c r="AH52" s="11">
        <f>-'OddsRatio_working_3-way'!U52/(3*'OddsRatio_working_3-way'!X52^(1/3))*COS(('OddsRatio_working_3-way'!Y52+4*PI())/3)</f>
        <v>-9.980736193303151E-2</v>
      </c>
      <c r="AI52" s="11">
        <f>'OddsRatio_working_3-way'!U52/(3*'OddsRatio_working_3-way'!X52^(1/3))*SIN(('OddsRatio_working_3-way'!Y52)/3)</f>
        <v>-0.19298262135909139</v>
      </c>
      <c r="AJ52" s="11">
        <f>'OddsRatio_working_3-way'!U52/(3*'OddsRatio_working_3-way'!X52^(1/3))*SIN(('OddsRatio_working_3-way'!Y52+2*PI())/3)</f>
        <v>-0.36585404319651771</v>
      </c>
      <c r="AK52" s="11">
        <f>'OddsRatio_working_3-way'!U52/(3*'OddsRatio_working_3-way'!X52^(1/3))*SIN(('OddsRatio_working_3-way'!Y52+4*PI())/3)</f>
        <v>0.5588366645556091</v>
      </c>
      <c r="AL52" s="11">
        <f>'OddsRatio_working_3-way'!Z52+'OddsRatio_working_3-way'!AF52</f>
        <v>1.067740858075672</v>
      </c>
      <c r="AM52" s="11">
        <f>'OddsRatio_working_3-way'!AA52+'OddsRatio_working_3-way'!AG52</f>
        <v>-0.86812613420960916</v>
      </c>
      <c r="AN52" s="11">
        <f>'OddsRatio_working_3-way'!AB52+'OddsRatio_working_3-way'!AH52</f>
        <v>-0.19961472386606302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1.067740858075672</v>
      </c>
      <c r="AS52" s="11">
        <f>IF(('OddsRatio_working_3-way'!X52=0),IF(Q52&gt;0,-Q52^(1/3),(-Q52)^(1/3)),'OddsRatio_working_3-way'!AM52-'OddsRatio_working_3-way'!R52/3)</f>
        <v>-0.86812613420960916</v>
      </c>
      <c r="AT52" s="11">
        <f>IF(('OddsRatio_working_3-way'!X52=0),IF(Q52&gt;0,-Q52^(1/3),(-Q52)^(1/3)),'OddsRatio_working_3-way'!AN52-'OddsRatio_working_3-way'!R52/3)</f>
        <v>-0.19961472386606302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1.48</v>
      </c>
      <c r="B53" s="4">
        <f>IF('True_Odds_Calculator_3-way'!B52="","",'True_Odds_Calculator_3-way'!B52)</f>
        <v>4.57</v>
      </c>
      <c r="C53" s="4">
        <f>IF('True_Odds_Calculator_3-way'!C52="","",'True_Odds_Calculator_3-way'!C52)</f>
        <v>7.21</v>
      </c>
      <c r="D53" s="9">
        <f t="shared" si="13"/>
        <v>0.66114074497647568</v>
      </c>
      <c r="E53" s="9">
        <f t="shared" si="14"/>
        <v>0.20781398242929966</v>
      </c>
      <c r="F53" s="9">
        <f t="shared" si="15"/>
        <v>0.13104527259422458</v>
      </c>
      <c r="G53" s="9">
        <f t="shared" si="16"/>
        <v>1.067785924045761</v>
      </c>
      <c r="H53" s="9">
        <f t="shared" si="17"/>
        <v>1.5125372435419653</v>
      </c>
      <c r="I53" s="9">
        <f t="shared" si="18"/>
        <v>4.8119957488433664</v>
      </c>
      <c r="J53" s="9">
        <f t="shared" si="19"/>
        <v>7.6309505883241755</v>
      </c>
      <c r="K53" s="11">
        <f t="shared" si="20"/>
        <v>0.67567567567567566</v>
      </c>
      <c r="L53" s="11">
        <f t="shared" si="21"/>
        <v>0.21881838074398249</v>
      </c>
      <c r="M53" s="11">
        <f t="shared" si="22"/>
        <v>0.13869625520110956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-0.21821664455133039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0.21039440214728605</v>
      </c>
      <c r="Q53" s="11">
        <f>2*'OddsRatio_working_3-way'!K53*'OddsRatio_working_3-way'!L53*'OddsRatio_working_3-way'!M53</f>
        <v>4.1012554024812096E-2</v>
      </c>
      <c r="R53" s="11">
        <f t="shared" si="23"/>
        <v>0</v>
      </c>
      <c r="S53" s="11">
        <f t="shared" si="24"/>
        <v>-0.96415377745301034</v>
      </c>
      <c r="T53" s="11">
        <f t="shared" si="25"/>
        <v>-0.18794420613119109</v>
      </c>
      <c r="U53" s="11">
        <f>'OddsRatio_working_3-way'!S53-'OddsRatio_working_3-way'!R53^2/3</f>
        <v>-0.96415377745301034</v>
      </c>
      <c r="V53" s="11">
        <f>'OddsRatio_working_3-way'!S53*'OddsRatio_working_3-way'!R53/3-2*'OddsRatio_working_3-way'!R53^3/27-'OddsRatio_working_3-way'!T53</f>
        <v>0.18794420613119109</v>
      </c>
      <c r="W53" s="11">
        <f>'OddsRatio_working_3-way'!V53^2+4*'OddsRatio_working_3-way'!U53^3/27</f>
        <v>-9.7457734894033254E-2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0.18219547161792807</v>
      </c>
      <c r="Y53" s="11">
        <f>IF('OddsRatio_working_3-way'!W53&gt;=0,IF('OddsRatio_working_3-way'!V53+SQRT('OddsRatio_working_3-way'!W53)&gt;0,0,PI()),ACOS('OddsRatio_working_3-way'!V53/(2*'OddsRatio_working_3-way'!X53)))</f>
        <v>1.0288828178306448</v>
      </c>
      <c r="Z53" s="11">
        <f>'OddsRatio_working_3-way'!X53^(1/3)*COS('OddsRatio_working_3-way'!Y53/3)</f>
        <v>0.5338929620228805</v>
      </c>
      <c r="AA53" s="11">
        <f>'OddsRatio_working_3-way'!X53^(1/3)*COS(('OddsRatio_working_3-way'!Y53+2*PI())/3)</f>
        <v>-0.43204394674026031</v>
      </c>
      <c r="AB53" s="11">
        <f>'OddsRatio_working_3-way'!X53^(1/3)*COS(('OddsRatio_working_3-way'!Y53+4*PI())/3)</f>
        <v>-0.10184901528262028</v>
      </c>
      <c r="AC53" s="11">
        <f>'OddsRatio_working_3-way'!X53^(1/3)*SIN('OddsRatio_working_3-way'!Y53/3)</f>
        <v>0.19063813256211862</v>
      </c>
      <c r="AD53" s="11">
        <f>'OddsRatio_working_3-way'!X53^(1/3)*SIN(('OddsRatio_working_3-way'!Y53+2*PI())/3)</f>
        <v>0.36704580173247575</v>
      </c>
      <c r="AE53" s="11">
        <f>'OddsRatio_working_3-way'!X53^(1/3)*SIN(('OddsRatio_working_3-way'!Y53+4*PI())/3)</f>
        <v>-0.55768393429459429</v>
      </c>
      <c r="AF53" s="11">
        <f>-'OddsRatio_working_3-way'!U53/(3*'OddsRatio_working_3-way'!X53^(1/3))*COS(('OddsRatio_working_3-way'!Y53)/3)</f>
        <v>0.53389296202288061</v>
      </c>
      <c r="AG53" s="11">
        <f>-'OddsRatio_working_3-way'!U53/(3*'OddsRatio_working_3-way'!X53^(1/3))*COS(('OddsRatio_working_3-way'!Y53+2*PI())/3)</f>
        <v>-0.43204394674026037</v>
      </c>
      <c r="AH53" s="11">
        <f>-'OddsRatio_working_3-way'!U53/(3*'OddsRatio_working_3-way'!X53^(1/3))*COS(('OddsRatio_working_3-way'!Y53+4*PI())/3)</f>
        <v>-0.10184901528262029</v>
      </c>
      <c r="AI53" s="11">
        <f>'OddsRatio_working_3-way'!U53/(3*'OddsRatio_working_3-way'!X53^(1/3))*SIN(('OddsRatio_working_3-way'!Y53)/3)</f>
        <v>-0.19063813256211865</v>
      </c>
      <c r="AJ53" s="11">
        <f>'OddsRatio_working_3-way'!U53/(3*'OddsRatio_working_3-way'!X53^(1/3))*SIN(('OddsRatio_working_3-way'!Y53+2*PI())/3)</f>
        <v>-0.36704580173247581</v>
      </c>
      <c r="AK53" s="11">
        <f>'OddsRatio_working_3-way'!U53/(3*'OddsRatio_working_3-way'!X53^(1/3))*SIN(('OddsRatio_working_3-way'!Y53+4*PI())/3)</f>
        <v>0.5576839342945944</v>
      </c>
      <c r="AL53" s="11">
        <f>'OddsRatio_working_3-way'!Z53+'OddsRatio_working_3-way'!AF53</f>
        <v>1.067785924045761</v>
      </c>
      <c r="AM53" s="11">
        <f>'OddsRatio_working_3-way'!AA53+'OddsRatio_working_3-way'!AG53</f>
        <v>-0.86408789348052073</v>
      </c>
      <c r="AN53" s="11">
        <f>'OddsRatio_working_3-way'!AB53+'OddsRatio_working_3-way'!AH53</f>
        <v>-0.20369803056524055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1.067785924045761</v>
      </c>
      <c r="AS53" s="11">
        <f>IF(('OddsRatio_working_3-way'!X53=0),IF(Q53&gt;0,-Q53^(1/3),(-Q53)^(1/3)),'OddsRatio_working_3-way'!AM53-'OddsRatio_working_3-way'!R53/3)</f>
        <v>-0.86408789348052073</v>
      </c>
      <c r="AT53" s="11">
        <f>IF(('OddsRatio_working_3-way'!X53=0),IF(Q53&gt;0,-Q53^(1/3),(-Q53)^(1/3)),'OddsRatio_working_3-way'!AN53-'OddsRatio_working_3-way'!R53/3)</f>
        <v>-0.20369803056524055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2.0299999999999998</v>
      </c>
      <c r="B54" s="4">
        <f>IF('True_Odds_Calculator_3-way'!B53="","",'True_Odds_Calculator_3-way'!B53)</f>
        <v>3.55</v>
      </c>
      <c r="C54" s="4">
        <f>IF('True_Odds_Calculator_3-way'!C53="","",'True_Odds_Calculator_3-way'!C53)</f>
        <v>3.91</v>
      </c>
      <c r="D54" s="9">
        <f t="shared" si="13"/>
        <v>0.48084619980794019</v>
      </c>
      <c r="E54" s="9">
        <f t="shared" si="14"/>
        <v>0.27225981808116284</v>
      </c>
      <c r="F54" s="9">
        <f t="shared" si="15"/>
        <v>0.24689398211089694</v>
      </c>
      <c r="G54" s="9">
        <f t="shared" si="16"/>
        <v>1.0482204412175196</v>
      </c>
      <c r="H54" s="9">
        <f t="shared" si="17"/>
        <v>2.0796670544540445</v>
      </c>
      <c r="I54" s="9">
        <f t="shared" si="18"/>
        <v>3.6729621251046747</v>
      </c>
      <c r="J54" s="9">
        <f t="shared" si="19"/>
        <v>4.0503214839429811</v>
      </c>
      <c r="K54" s="11">
        <f t="shared" si="20"/>
        <v>0.49261083743842371</v>
      </c>
      <c r="L54" s="11">
        <f t="shared" si="21"/>
        <v>0.28169014084507044</v>
      </c>
      <c r="M54" s="11">
        <f t="shared" si="22"/>
        <v>0.25575447570332482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-0.27124968702771346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0.23032630920898889</v>
      </c>
      <c r="Q54" s="11">
        <f>2*'OddsRatio_working_3-way'!K54*'OddsRatio_working_3-way'!L54*'OddsRatio_working_3-way'!M54</f>
        <v>7.0978831805543569E-2</v>
      </c>
      <c r="R54" s="11">
        <f t="shared" si="23"/>
        <v>0</v>
      </c>
      <c r="S54" s="11">
        <f t="shared" si="24"/>
        <v>-0.84913023027914702</v>
      </c>
      <c r="T54" s="11">
        <f t="shared" si="25"/>
        <v>-0.261673414569845</v>
      </c>
      <c r="U54" s="11">
        <f>'OddsRatio_working_3-way'!S54-'OddsRatio_working_3-way'!R54^2/3</f>
        <v>-0.84913023027914702</v>
      </c>
      <c r="V54" s="11">
        <f>'OddsRatio_working_3-way'!S54*'OddsRatio_working_3-way'!R54/3-2*'OddsRatio_working_3-way'!R54^3/27-'OddsRatio_working_3-way'!T54</f>
        <v>0.261673414569845</v>
      </c>
      <c r="W54" s="11">
        <f>'OddsRatio_working_3-way'!V54^2+4*'OddsRatio_working_3-way'!U54^3/27</f>
        <v>-2.2229498558536939E-2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0.15058425751981755</v>
      </c>
      <c r="Y54" s="11">
        <f>IF('OddsRatio_working_3-way'!W54&gt;=0,IF('OddsRatio_working_3-way'!V54+SQRT('OddsRatio_working_3-way'!W54)&gt;0,0,PI()),ACOS('OddsRatio_working_3-way'!V54/(2*'OddsRatio_working_3-way'!X54)))</f>
        <v>0.51790051201596432</v>
      </c>
      <c r="Z54" s="11">
        <f>'OddsRatio_working_3-way'!X54^(1/3)*COS('OddsRatio_working_3-way'!Y54/3)</f>
        <v>0.52411022060875967</v>
      </c>
      <c r="AA54" s="11">
        <f>'OddsRatio_working_3-way'!X54^(1/3)*COS(('OddsRatio_working_3-way'!Y54+2*PI())/3)</f>
        <v>-0.34120000944427809</v>
      </c>
      <c r="AB54" s="11">
        <f>'OddsRatio_working_3-way'!X54^(1/3)*COS(('OddsRatio_working_3-way'!Y54+4*PI())/3)</f>
        <v>-0.18291021116448147</v>
      </c>
      <c r="AC54" s="11">
        <f>'OddsRatio_working_3-way'!X54^(1/3)*SIN('OddsRatio_working_3-way'!Y54/3)</f>
        <v>9.1388657646812047E-2</v>
      </c>
      <c r="AD54" s="11">
        <f>'OddsRatio_working_3-way'!X54^(1/3)*SIN(('OddsRatio_working_3-way'!Y54+2*PI())/3)</f>
        <v>0.40819843660684629</v>
      </c>
      <c r="AE54" s="11">
        <f>'OddsRatio_working_3-way'!X54^(1/3)*SIN(('OddsRatio_working_3-way'!Y54+4*PI())/3)</f>
        <v>-0.49958709425365844</v>
      </c>
      <c r="AF54" s="11">
        <f>-'OddsRatio_working_3-way'!U54/(3*'OddsRatio_working_3-way'!X54^(1/3))*COS(('OddsRatio_working_3-way'!Y54)/3)</f>
        <v>0.52411022060875978</v>
      </c>
      <c r="AG54" s="11">
        <f>-'OddsRatio_working_3-way'!U54/(3*'OddsRatio_working_3-way'!X54^(1/3))*COS(('OddsRatio_working_3-way'!Y54+2*PI())/3)</f>
        <v>-0.3412000094442782</v>
      </c>
      <c r="AH54" s="11">
        <f>-'OddsRatio_working_3-way'!U54/(3*'OddsRatio_working_3-way'!X54^(1/3))*COS(('OddsRatio_working_3-way'!Y54+4*PI())/3)</f>
        <v>-0.1829102111644815</v>
      </c>
      <c r="AI54" s="11">
        <f>'OddsRatio_working_3-way'!U54/(3*'OddsRatio_working_3-way'!X54^(1/3))*SIN(('OddsRatio_working_3-way'!Y54)/3)</f>
        <v>-9.1388657646812074E-2</v>
      </c>
      <c r="AJ54" s="11">
        <f>'OddsRatio_working_3-way'!U54/(3*'OddsRatio_working_3-way'!X54^(1/3))*SIN(('OddsRatio_working_3-way'!Y54+2*PI())/3)</f>
        <v>-0.4081984366068464</v>
      </c>
      <c r="AK54" s="11">
        <f>'OddsRatio_working_3-way'!U54/(3*'OddsRatio_working_3-way'!X54^(1/3))*SIN(('OddsRatio_working_3-way'!Y54+4*PI())/3)</f>
        <v>0.49958709425365855</v>
      </c>
      <c r="AL54" s="11">
        <f>'OddsRatio_working_3-way'!Z54+'OddsRatio_working_3-way'!AF54</f>
        <v>1.0482204412175196</v>
      </c>
      <c r="AM54" s="11">
        <f>'OddsRatio_working_3-way'!AA54+'OddsRatio_working_3-way'!AG54</f>
        <v>-0.68240001888855628</v>
      </c>
      <c r="AN54" s="11">
        <f>'OddsRatio_working_3-way'!AB54+'OddsRatio_working_3-way'!AH54</f>
        <v>-0.36582042232896295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1.0482204412175196</v>
      </c>
      <c r="AS54" s="11">
        <f>IF(('OddsRatio_working_3-way'!X54=0),IF(Q54&gt;0,-Q54^(1/3),(-Q54)^(1/3)),'OddsRatio_working_3-way'!AM54-'OddsRatio_working_3-way'!R54/3)</f>
        <v>-0.68240001888855628</v>
      </c>
      <c r="AT54" s="11">
        <f>IF(('OddsRatio_working_3-way'!X54=0),IF(Q54&gt;0,-Q54^(1/3),(-Q54)^(1/3)),'OddsRatio_working_3-way'!AN54-'OddsRatio_working_3-way'!R54/3)</f>
        <v>-0.36582042232896295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5.34</v>
      </c>
      <c r="B55" s="4">
        <f>IF('True_Odds_Calculator_3-way'!B54="","",'True_Odds_Calculator_3-way'!B54)</f>
        <v>4.33</v>
      </c>
      <c r="C55" s="4">
        <f>IF('True_Odds_Calculator_3-way'!C54="","",'True_Odds_Calculator_3-way'!C54)</f>
        <v>1.58</v>
      </c>
      <c r="D55" s="9">
        <f t="shared" si="13"/>
        <v>0.17367393916121532</v>
      </c>
      <c r="E55" s="9">
        <f t="shared" si="14"/>
        <v>0.21502327831980309</v>
      </c>
      <c r="F55" s="9">
        <f t="shared" si="15"/>
        <v>0.61130278251898162</v>
      </c>
      <c r="G55" s="9">
        <f t="shared" si="16"/>
        <v>1.0962940714665792</v>
      </c>
      <c r="H55" s="9">
        <f t="shared" si="17"/>
        <v>5.7579162701649533</v>
      </c>
      <c r="I55" s="9">
        <f t="shared" si="18"/>
        <v>4.6506592579837092</v>
      </c>
      <c r="J55" s="9">
        <f t="shared" si="19"/>
        <v>1.6358505614506162</v>
      </c>
      <c r="K55" s="11">
        <f t="shared" si="20"/>
        <v>0.18726591760299627</v>
      </c>
      <c r="L55" s="11">
        <f t="shared" si="21"/>
        <v>0.23094688221709006</v>
      </c>
      <c r="M55" s="11">
        <f t="shared" si="22"/>
        <v>0.63291139240506322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-0.22944347746683047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0.22582275853256922</v>
      </c>
      <c r="Q55" s="11">
        <f>2*'OddsRatio_working_3-way'!K55*'OddsRatio_working_3-way'!L55*'OddsRatio_working_3-way'!M55</f>
        <v>5.4744911159410721E-2</v>
      </c>
      <c r="R55" s="11">
        <f t="shared" si="23"/>
        <v>0</v>
      </c>
      <c r="S55" s="11">
        <f t="shared" si="24"/>
        <v>-0.98421956041533287</v>
      </c>
      <c r="T55" s="11">
        <f t="shared" si="25"/>
        <v>-0.23859868131280798</v>
      </c>
      <c r="U55" s="11">
        <f>'OddsRatio_working_3-way'!S55-'OddsRatio_working_3-way'!R55^2/3</f>
        <v>-0.98421956041533287</v>
      </c>
      <c r="V55" s="11">
        <f>'OddsRatio_working_3-way'!S55*'OddsRatio_working_3-way'!R55/3-2*'OddsRatio_working_3-way'!R55^3/27-'OddsRatio_working_3-way'!T55</f>
        <v>0.23859868131280798</v>
      </c>
      <c r="W55" s="11">
        <f>'OddsRatio_working_3-way'!V55^2+4*'OddsRatio_working_3-way'!U55^3/27</f>
        <v>-8.4315383110679848E-2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0.1879126883920367</v>
      </c>
      <c r="Y55" s="11">
        <f>IF('OddsRatio_working_3-way'!W55&gt;=0,IF('OddsRatio_working_3-way'!V55+SQRT('OddsRatio_working_3-way'!W55)&gt;0,0,PI()),ACOS('OddsRatio_working_3-way'!V55/(2*'OddsRatio_working_3-way'!X55)))</f>
        <v>0.88296150359953895</v>
      </c>
      <c r="Z55" s="11">
        <f>'OddsRatio_working_3-way'!X55^(1/3)*COS('OddsRatio_working_3-way'!Y55/3)</f>
        <v>0.5481470357332896</v>
      </c>
      <c r="AA55" s="11">
        <f>'OddsRatio_working_3-way'!X55^(1/3)*COS(('OddsRatio_working_3-way'!Y55+2*PI())/3)</f>
        <v>-0.41796935003852892</v>
      </c>
      <c r="AB55" s="11">
        <f>'OddsRatio_working_3-way'!X55^(1/3)*COS(('OddsRatio_working_3-way'!Y55+4*PI())/3)</f>
        <v>-0.13017768569476065</v>
      </c>
      <c r="AC55" s="11">
        <f>'OddsRatio_working_3-way'!X55^(1/3)*SIN('OddsRatio_working_3-way'!Y55/3)</f>
        <v>0.16615659487940501</v>
      </c>
      <c r="AD55" s="11">
        <f>'OddsRatio_working_3-way'!X55^(1/3)*SIN(('OddsRatio_working_3-way'!Y55+2*PI())/3)</f>
        <v>0.39163096051446283</v>
      </c>
      <c r="AE55" s="11">
        <f>'OddsRatio_working_3-way'!X55^(1/3)*SIN(('OddsRatio_working_3-way'!Y55+4*PI())/3)</f>
        <v>-0.55778755539386782</v>
      </c>
      <c r="AF55" s="11">
        <f>-'OddsRatio_working_3-way'!U55/(3*'OddsRatio_working_3-way'!X55^(1/3))*COS(('OddsRatio_working_3-way'!Y55)/3)</f>
        <v>0.54814703573328949</v>
      </c>
      <c r="AG55" s="11">
        <f>-'OddsRatio_working_3-way'!U55/(3*'OddsRatio_working_3-way'!X55^(1/3))*COS(('OddsRatio_working_3-way'!Y55+2*PI())/3)</f>
        <v>-0.41796935003852881</v>
      </c>
      <c r="AH55" s="11">
        <f>-'OddsRatio_working_3-way'!U55/(3*'OddsRatio_working_3-way'!X55^(1/3))*COS(('OddsRatio_working_3-way'!Y55+4*PI())/3)</f>
        <v>-0.13017768569476063</v>
      </c>
      <c r="AI55" s="11">
        <f>'OddsRatio_working_3-way'!U55/(3*'OddsRatio_working_3-way'!X55^(1/3))*SIN(('OddsRatio_working_3-way'!Y55)/3)</f>
        <v>-0.16615659487940498</v>
      </c>
      <c r="AJ55" s="11">
        <f>'OddsRatio_working_3-way'!U55/(3*'OddsRatio_working_3-way'!X55^(1/3))*SIN(('OddsRatio_working_3-way'!Y55+2*PI())/3)</f>
        <v>-0.39163096051446272</v>
      </c>
      <c r="AK55" s="11">
        <f>'OddsRatio_working_3-way'!U55/(3*'OddsRatio_working_3-way'!X55^(1/3))*SIN(('OddsRatio_working_3-way'!Y55+4*PI())/3)</f>
        <v>0.55778755539386771</v>
      </c>
      <c r="AL55" s="11">
        <f>'OddsRatio_working_3-way'!Z55+'OddsRatio_working_3-way'!AF55</f>
        <v>1.0962940714665792</v>
      </c>
      <c r="AM55" s="11">
        <f>'OddsRatio_working_3-way'!AA55+'OddsRatio_working_3-way'!AG55</f>
        <v>-0.83593870007705773</v>
      </c>
      <c r="AN55" s="11">
        <f>'OddsRatio_working_3-way'!AB55+'OddsRatio_working_3-way'!AH55</f>
        <v>-0.26035537138952125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1.0962940714665792</v>
      </c>
      <c r="AS55" s="11">
        <f>IF(('OddsRatio_working_3-way'!X55=0),IF(Q55&gt;0,-Q55^(1/3),(-Q55)^(1/3)),'OddsRatio_working_3-way'!AM55-'OddsRatio_working_3-way'!R55/3)</f>
        <v>-0.83593870007705773</v>
      </c>
      <c r="AT55" s="11">
        <f>IF(('OddsRatio_working_3-way'!X55=0),IF(Q55&gt;0,-Q55^(1/3),(-Q55)^(1/3)),'OddsRatio_working_3-way'!AN55-'OddsRatio_working_3-way'!R55/3)</f>
        <v>-0.26035537138952125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2.61</v>
      </c>
      <c r="B56" s="4">
        <f>IF('True_Odds_Calculator_3-way'!B55="","",'True_Odds_Calculator_3-way'!B55)</f>
        <v>3.95</v>
      </c>
      <c r="C56" s="4">
        <f>IF('True_Odds_Calculator_3-way'!C55="","",'True_Odds_Calculator_3-way'!C55)</f>
        <v>2.4500000000000002</v>
      </c>
      <c r="D56" s="9">
        <f t="shared" si="13"/>
        <v>0.36735509055308546</v>
      </c>
      <c r="E56" s="9">
        <f t="shared" si="14"/>
        <v>0.24064412436659852</v>
      </c>
      <c r="F56" s="9">
        <f t="shared" si="15"/>
        <v>0.39200078508031588</v>
      </c>
      <c r="G56" s="9">
        <f t="shared" si="16"/>
        <v>1.0696657235188303</v>
      </c>
      <c r="H56" s="9">
        <f t="shared" si="17"/>
        <v>2.7221618148653168</v>
      </c>
      <c r="I56" s="9">
        <f t="shared" si="18"/>
        <v>4.1555138843805501</v>
      </c>
      <c r="J56" s="9">
        <f t="shared" si="19"/>
        <v>2.5510152991023038</v>
      </c>
      <c r="K56" s="11">
        <f t="shared" si="20"/>
        <v>0.38314176245210729</v>
      </c>
      <c r="L56" s="11">
        <f t="shared" si="21"/>
        <v>0.25316455696202528</v>
      </c>
      <c r="M56" s="11">
        <f t="shared" si="22"/>
        <v>0.4081632653061224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-0.27265420936307017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0.23794182302631511</v>
      </c>
      <c r="Q56" s="11">
        <f>2*'OddsRatio_working_3-way'!K56*'OddsRatio_working_3-way'!L56*'OddsRatio_working_3-way'!M56</f>
        <v>7.9181971057010012E-2</v>
      </c>
      <c r="R56" s="11">
        <f t="shared" si="23"/>
        <v>0</v>
      </c>
      <c r="S56" s="11">
        <f t="shared" si="24"/>
        <v>-0.87268714311125284</v>
      </c>
      <c r="T56" s="11">
        <f t="shared" si="25"/>
        <v>-0.29041169487895269</v>
      </c>
      <c r="U56" s="11">
        <f>'OddsRatio_working_3-way'!S56-'OddsRatio_working_3-way'!R56^2/3</f>
        <v>-0.87268714311125284</v>
      </c>
      <c r="V56" s="11">
        <f>'OddsRatio_working_3-way'!S56*'OddsRatio_working_3-way'!R56/3-2*'OddsRatio_working_3-way'!R56^3/27-'OddsRatio_working_3-way'!T56</f>
        <v>0.29041169487895269</v>
      </c>
      <c r="W56" s="11">
        <f>'OddsRatio_working_3-way'!V56^2+4*'OddsRatio_working_3-way'!U56^3/27</f>
        <v>-1.4123797313433398E-2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0.15689387323593879</v>
      </c>
      <c r="Y56" s="11">
        <f>IF('OddsRatio_working_3-way'!W56&gt;=0,IF('OddsRatio_working_3-way'!V56+SQRT('OddsRatio_working_3-way'!W56)&gt;0,0,PI()),ACOS('OddsRatio_working_3-way'!V56/(2*'OddsRatio_working_3-way'!X56)))</f>
        <v>0.38843315989595917</v>
      </c>
      <c r="Z56" s="11">
        <f>'OddsRatio_working_3-way'!X56^(1/3)*COS('OddsRatio_working_3-way'!Y56/3)</f>
        <v>0.53483286175941513</v>
      </c>
      <c r="AA56" s="11">
        <f>'OddsRatio_working_3-way'!X56^(1/3)*COS(('OddsRatio_working_3-way'!Y56+2*PI())/3)</f>
        <v>-0.32772516378373262</v>
      </c>
      <c r="AB56" s="11">
        <f>'OddsRatio_working_3-way'!X56^(1/3)*COS(('OddsRatio_working_3-way'!Y56+4*PI())/3)</f>
        <v>-0.2071076979756826</v>
      </c>
      <c r="AC56" s="11">
        <f>'OddsRatio_working_3-way'!X56^(1/3)*SIN('OddsRatio_working_3-way'!Y56/3)</f>
        <v>6.963852635324827E-2</v>
      </c>
      <c r="AD56" s="11">
        <f>'OddsRatio_working_3-way'!X56^(1/3)*SIN(('OddsRatio_working_3-way'!Y56+2*PI())/3)</f>
        <v>0.42835958188576018</v>
      </c>
      <c r="AE56" s="11">
        <f>'OddsRatio_working_3-way'!X56^(1/3)*SIN(('OddsRatio_working_3-way'!Y56+4*PI())/3)</f>
        <v>-0.49799810823900842</v>
      </c>
      <c r="AF56" s="11">
        <f>-'OddsRatio_working_3-way'!U56/(3*'OddsRatio_working_3-way'!X56^(1/3))*COS(('OddsRatio_working_3-way'!Y56)/3)</f>
        <v>0.53483286175941502</v>
      </c>
      <c r="AG56" s="11">
        <f>-'OddsRatio_working_3-way'!U56/(3*'OddsRatio_working_3-way'!X56^(1/3))*COS(('OddsRatio_working_3-way'!Y56+2*PI())/3)</f>
        <v>-0.32772516378373251</v>
      </c>
      <c r="AH56" s="11">
        <f>-'OddsRatio_working_3-way'!U56/(3*'OddsRatio_working_3-way'!X56^(1/3))*COS(('OddsRatio_working_3-way'!Y56+4*PI())/3)</f>
        <v>-0.20710769797568257</v>
      </c>
      <c r="AI56" s="11">
        <f>'OddsRatio_working_3-way'!U56/(3*'OddsRatio_working_3-way'!X56^(1/3))*SIN(('OddsRatio_working_3-way'!Y56)/3)</f>
        <v>-6.9638526353248256E-2</v>
      </c>
      <c r="AJ56" s="11">
        <f>'OddsRatio_working_3-way'!U56/(3*'OddsRatio_working_3-way'!X56^(1/3))*SIN(('OddsRatio_working_3-way'!Y56+2*PI())/3)</f>
        <v>-0.42835958188576012</v>
      </c>
      <c r="AK56" s="11">
        <f>'OddsRatio_working_3-way'!U56/(3*'OddsRatio_working_3-way'!X56^(1/3))*SIN(('OddsRatio_working_3-way'!Y56+4*PI())/3)</f>
        <v>0.49799810823900831</v>
      </c>
      <c r="AL56" s="11">
        <f>'OddsRatio_working_3-way'!Z56+'OddsRatio_working_3-way'!AF56</f>
        <v>1.0696657235188303</v>
      </c>
      <c r="AM56" s="11">
        <f>'OddsRatio_working_3-way'!AA56+'OddsRatio_working_3-way'!AG56</f>
        <v>-0.65545032756746513</v>
      </c>
      <c r="AN56" s="11">
        <f>'OddsRatio_working_3-way'!AB56+'OddsRatio_working_3-way'!AH56</f>
        <v>-0.41421539595136514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1.0696657235188303</v>
      </c>
      <c r="AS56" s="11">
        <f>IF(('OddsRatio_working_3-way'!X56=0),IF(Q56&gt;0,-Q56^(1/3),(-Q56)^(1/3)),'OddsRatio_working_3-way'!AM56-'OddsRatio_working_3-way'!R56/3)</f>
        <v>-0.65545032756746513</v>
      </c>
      <c r="AT56" s="11">
        <f>IF(('OddsRatio_working_3-way'!X56=0),IF(Q56&gt;0,-Q56^(1/3),(-Q56)^(1/3)),'OddsRatio_working_3-way'!AN56-'OddsRatio_working_3-way'!R56/3)</f>
        <v>-0.41421539595136514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4.03</v>
      </c>
      <c r="B57" s="4">
        <f>IF('True_Odds_Calculator_3-way'!B56="","",'True_Odds_Calculator_3-way'!B56)</f>
        <v>3.94</v>
      </c>
      <c r="C57" s="4">
        <f>IF('True_Odds_Calculator_3-way'!C56="","",'True_Odds_Calculator_3-way'!C56)</f>
        <v>1.9</v>
      </c>
      <c r="D57" s="9">
        <f t="shared" si="13"/>
        <v>0.23974920254568685</v>
      </c>
      <c r="E57" s="9">
        <f t="shared" si="14"/>
        <v>0.24528822943785369</v>
      </c>
      <c r="F57" s="9">
        <f t="shared" si="15"/>
        <v>0.51496256801645945</v>
      </c>
      <c r="G57" s="9">
        <f t="shared" si="16"/>
        <v>1.0465430177917052</v>
      </c>
      <c r="H57" s="9">
        <f t="shared" si="17"/>
        <v>4.1710253439088669</v>
      </c>
      <c r="I57" s="9">
        <f t="shared" si="18"/>
        <v>4.0768364723076136</v>
      </c>
      <c r="J57" s="9">
        <f t="shared" si="19"/>
        <v>1.9418887160125347</v>
      </c>
      <c r="K57" s="11">
        <f t="shared" si="20"/>
        <v>0.24813895781637715</v>
      </c>
      <c r="L57" s="11">
        <f t="shared" si="21"/>
        <v>0.25380710659898476</v>
      </c>
      <c r="M57" s="11">
        <f t="shared" si="22"/>
        <v>0.52631578947368418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-0.26575264729065795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0.22772036337142815</v>
      </c>
      <c r="Q57" s="11">
        <f>2*'OddsRatio_working_3-way'!K57*'OddsRatio_working_3-way'!L57*'OddsRatio_working_3-way'!M57</f>
        <v>6.6294137808276019E-2</v>
      </c>
      <c r="R57" s="11">
        <f t="shared" si="23"/>
        <v>0</v>
      </c>
      <c r="S57" s="11">
        <f t="shared" si="24"/>
        <v>-0.8568884099294285</v>
      </c>
      <c r="T57" s="11">
        <f t="shared" si="25"/>
        <v>-0.24945805238120189</v>
      </c>
      <c r="U57" s="11">
        <f>'OddsRatio_working_3-way'!S57-'OddsRatio_working_3-way'!R57^2/3</f>
        <v>-0.8568884099294285</v>
      </c>
      <c r="V57" s="11">
        <f>'OddsRatio_working_3-way'!S57*'OddsRatio_working_3-way'!R57/3-2*'OddsRatio_working_3-way'!R57^3/27-'OddsRatio_working_3-way'!T57</f>
        <v>0.24945805238120189</v>
      </c>
      <c r="W57" s="11">
        <f>'OddsRatio_working_3-way'!V57^2+4*'OddsRatio_working_3-way'!U57^3/27</f>
        <v>-3.0982080600897972E-2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0.15265271083305434</v>
      </c>
      <c r="Y57" s="11">
        <f>IF('OddsRatio_working_3-way'!W57&gt;=0,IF('OddsRatio_working_3-way'!V57+SQRT('OddsRatio_working_3-way'!W57)&gt;0,0,PI()),ACOS('OddsRatio_working_3-way'!V57/(2*'OddsRatio_working_3-way'!X57)))</f>
        <v>0.61447359591881423</v>
      </c>
      <c r="Z57" s="11">
        <f>'OddsRatio_working_3-way'!X57^(1/3)*COS('OddsRatio_working_3-way'!Y57/3)</f>
        <v>0.52327150889585261</v>
      </c>
      <c r="AA57" s="11">
        <f>'OddsRatio_working_3-way'!X57^(1/3)*COS(('OddsRatio_working_3-way'!Y57+2*PI())/3)</f>
        <v>-0.3557755359738588</v>
      </c>
      <c r="AB57" s="11">
        <f>'OddsRatio_working_3-way'!X57^(1/3)*COS(('OddsRatio_working_3-way'!Y57+4*PI())/3)</f>
        <v>-0.16749597292199353</v>
      </c>
      <c r="AC57" s="11">
        <f>'OddsRatio_working_3-way'!X57^(1/3)*SIN('OddsRatio_working_3-way'!Y57/3)</f>
        <v>0.10870325641089947</v>
      </c>
      <c r="AD57" s="11">
        <f>'OddsRatio_working_3-way'!X57^(1/3)*SIN(('OddsRatio_working_3-way'!Y57+2*PI())/3)</f>
        <v>0.39881479157497357</v>
      </c>
      <c r="AE57" s="11">
        <f>'OddsRatio_working_3-way'!X57^(1/3)*SIN(('OddsRatio_working_3-way'!Y57+4*PI())/3)</f>
        <v>-0.50751804798587308</v>
      </c>
      <c r="AF57" s="11">
        <f>-'OddsRatio_working_3-way'!U57/(3*'OddsRatio_working_3-way'!X57^(1/3))*COS(('OddsRatio_working_3-way'!Y57)/3)</f>
        <v>0.52327150889585272</v>
      </c>
      <c r="AG57" s="11">
        <f>-'OddsRatio_working_3-way'!U57/(3*'OddsRatio_working_3-way'!X57^(1/3))*COS(('OddsRatio_working_3-way'!Y57+2*PI())/3)</f>
        <v>-0.35577553597385886</v>
      </c>
      <c r="AH57" s="11">
        <f>-'OddsRatio_working_3-way'!U57/(3*'OddsRatio_working_3-way'!X57^(1/3))*COS(('OddsRatio_working_3-way'!Y57+4*PI())/3)</f>
        <v>-0.16749597292199356</v>
      </c>
      <c r="AI57" s="11">
        <f>'OddsRatio_working_3-way'!U57/(3*'OddsRatio_working_3-way'!X57^(1/3))*SIN(('OddsRatio_working_3-way'!Y57)/3)</f>
        <v>-0.10870325641089949</v>
      </c>
      <c r="AJ57" s="11">
        <f>'OddsRatio_working_3-way'!U57/(3*'OddsRatio_working_3-way'!X57^(1/3))*SIN(('OddsRatio_working_3-way'!Y57+2*PI())/3)</f>
        <v>-0.39881479157497368</v>
      </c>
      <c r="AK57" s="11">
        <f>'OddsRatio_working_3-way'!U57/(3*'OddsRatio_working_3-way'!X57^(1/3))*SIN(('OddsRatio_working_3-way'!Y57+4*PI())/3)</f>
        <v>0.50751804798587319</v>
      </c>
      <c r="AL57" s="11">
        <f>'OddsRatio_working_3-way'!Z57+'OddsRatio_working_3-way'!AF57</f>
        <v>1.0465430177917052</v>
      </c>
      <c r="AM57" s="11">
        <f>'OddsRatio_working_3-way'!AA57+'OddsRatio_working_3-way'!AG57</f>
        <v>-0.71155107194771761</v>
      </c>
      <c r="AN57" s="11">
        <f>'OddsRatio_working_3-way'!AB57+'OddsRatio_working_3-way'!AH57</f>
        <v>-0.33499194584398706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1.0465430177917052</v>
      </c>
      <c r="AS57" s="11">
        <f>IF(('OddsRatio_working_3-way'!X57=0),IF(Q57&gt;0,-Q57^(1/3),(-Q57)^(1/3)),'OddsRatio_working_3-way'!AM57-'OddsRatio_working_3-way'!R57/3)</f>
        <v>-0.71155107194771761</v>
      </c>
      <c r="AT57" s="11">
        <f>IF(('OddsRatio_working_3-way'!X57=0),IF(Q57&gt;0,-Q57^(1/3),(-Q57)^(1/3)),'OddsRatio_working_3-way'!AN57-'OddsRatio_working_3-way'!R57/3)</f>
        <v>-0.33499194584398706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1.72</v>
      </c>
      <c r="B58" s="4">
        <f>IF('True_Odds_Calculator_3-way'!B57="","",'True_Odds_Calculator_3-way'!B57)</f>
        <v>4.04</v>
      </c>
      <c r="C58" s="4">
        <f>IF('True_Odds_Calculator_3-way'!C57="","",'True_Odds_Calculator_3-way'!C57)</f>
        <v>4.97</v>
      </c>
      <c r="D58" s="9">
        <f t="shared" si="13"/>
        <v>0.56884250843683715</v>
      </c>
      <c r="E58" s="9">
        <f t="shared" si="14"/>
        <v>0.2380806177478369</v>
      </c>
      <c r="F58" s="9">
        <f t="shared" si="15"/>
        <v>0.1930768738153259</v>
      </c>
      <c r="G58" s="9">
        <f t="shared" si="16"/>
        <v>1.0527164206466375</v>
      </c>
      <c r="H58" s="9">
        <f t="shared" si="17"/>
        <v>1.7579558228655787</v>
      </c>
      <c r="I58" s="9">
        <f t="shared" si="18"/>
        <v>4.2002579187657769</v>
      </c>
      <c r="J58" s="9">
        <f t="shared" si="19"/>
        <v>5.1792841899671505</v>
      </c>
      <c r="K58" s="11">
        <f t="shared" si="20"/>
        <v>0.58139534883720934</v>
      </c>
      <c r="L58" s="11">
        <f t="shared" si="21"/>
        <v>0.24752475247524752</v>
      </c>
      <c r="M58" s="11">
        <f t="shared" si="22"/>
        <v>0.2012072434607646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-0.25161144161770055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0.2238274222817912</v>
      </c>
      <c r="Q58" s="11">
        <f>2*'OddsRatio_working_3-way'!K58*'OddsRatio_working_3-way'!L58*'OddsRatio_working_3-way'!M58</f>
        <v>5.7911364109130961E-2</v>
      </c>
      <c r="R58" s="11">
        <f t="shared" si="23"/>
        <v>0</v>
      </c>
      <c r="S58" s="11">
        <f t="shared" si="24"/>
        <v>-0.88957569195869679</v>
      </c>
      <c r="T58" s="11">
        <f t="shared" si="25"/>
        <v>-0.23016188666460455</v>
      </c>
      <c r="U58" s="11">
        <f>'OddsRatio_working_3-way'!S58-'OddsRatio_working_3-way'!R58^2/3</f>
        <v>-0.88957569195869679</v>
      </c>
      <c r="V58" s="11">
        <f>'OddsRatio_working_3-way'!S58*'OddsRatio_working_3-way'!R58/3-2*'OddsRatio_working_3-way'!R58^3/27-'OddsRatio_working_3-way'!T58</f>
        <v>0.23016188666460455</v>
      </c>
      <c r="W58" s="11">
        <f>'OddsRatio_working_3-way'!V58^2+4*'OddsRatio_working_3-way'!U58^3/27</f>
        <v>-5.1316053693610177E-2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0.16147023546664913</v>
      </c>
      <c r="Y58" s="11">
        <f>IF('OddsRatio_working_3-way'!W58&gt;=0,IF('OddsRatio_working_3-way'!V58+SQRT('OddsRatio_working_3-way'!W58)&gt;0,0,PI()),ACOS('OddsRatio_working_3-way'!V58/(2*'OddsRatio_working_3-way'!X58)))</f>
        <v>0.77744677029492315</v>
      </c>
      <c r="Z58" s="11">
        <f>'OddsRatio_working_3-way'!X58^(1/3)*COS('OddsRatio_working_3-way'!Y58/3)</f>
        <v>0.52635821032331875</v>
      </c>
      <c r="AA58" s="11">
        <f>'OddsRatio_working_3-way'!X58^(1/3)*COS(('OddsRatio_working_3-way'!Y58+2*PI())/3)</f>
        <v>-0.38402693844218971</v>
      </c>
      <c r="AB58" s="11">
        <f>'OddsRatio_working_3-way'!X58^(1/3)*COS(('OddsRatio_working_3-way'!Y58+4*PI())/3)</f>
        <v>-0.14233127188112921</v>
      </c>
      <c r="AC58" s="11">
        <f>'OddsRatio_working_3-way'!X58^(1/3)*SIN('OddsRatio_working_3-way'!Y58/3)</f>
        <v>0.13954305815099446</v>
      </c>
      <c r="AD58" s="11">
        <f>'OddsRatio_working_3-way'!X58^(1/3)*SIN(('OddsRatio_working_3-way'!Y58+2*PI())/3)</f>
        <v>0.38606805255500948</v>
      </c>
      <c r="AE58" s="11">
        <f>'OddsRatio_working_3-way'!X58^(1/3)*SIN(('OddsRatio_working_3-way'!Y58+4*PI())/3)</f>
        <v>-0.52561111070600375</v>
      </c>
      <c r="AF58" s="11">
        <f>-'OddsRatio_working_3-way'!U58/(3*'OddsRatio_working_3-way'!X58^(1/3))*COS(('OddsRatio_working_3-way'!Y58)/3)</f>
        <v>0.52635821032331875</v>
      </c>
      <c r="AG58" s="11">
        <f>-'OddsRatio_working_3-way'!U58/(3*'OddsRatio_working_3-way'!X58^(1/3))*COS(('OddsRatio_working_3-way'!Y58+2*PI())/3)</f>
        <v>-0.38402693844218971</v>
      </c>
      <c r="AH58" s="11">
        <f>-'OddsRatio_working_3-way'!U58/(3*'OddsRatio_working_3-way'!X58^(1/3))*COS(('OddsRatio_working_3-way'!Y58+4*PI())/3)</f>
        <v>-0.14233127188112921</v>
      </c>
      <c r="AI58" s="11">
        <f>'OddsRatio_working_3-way'!U58/(3*'OddsRatio_working_3-way'!X58^(1/3))*SIN(('OddsRatio_working_3-way'!Y58)/3)</f>
        <v>-0.13954305815099446</v>
      </c>
      <c r="AJ58" s="11">
        <f>'OddsRatio_working_3-way'!U58/(3*'OddsRatio_working_3-way'!X58^(1/3))*SIN(('OddsRatio_working_3-way'!Y58+2*PI())/3)</f>
        <v>-0.38606805255500948</v>
      </c>
      <c r="AK58" s="11">
        <f>'OddsRatio_working_3-way'!U58/(3*'OddsRatio_working_3-way'!X58^(1/3))*SIN(('OddsRatio_working_3-way'!Y58+4*PI())/3)</f>
        <v>0.52561111070600375</v>
      </c>
      <c r="AL58" s="11">
        <f>'OddsRatio_working_3-way'!Z58+'OddsRatio_working_3-way'!AF58</f>
        <v>1.0527164206466375</v>
      </c>
      <c r="AM58" s="11">
        <f>'OddsRatio_working_3-way'!AA58+'OddsRatio_working_3-way'!AG58</f>
        <v>-0.76805387688437943</v>
      </c>
      <c r="AN58" s="11">
        <f>'OddsRatio_working_3-way'!AB58+'OddsRatio_working_3-way'!AH58</f>
        <v>-0.28466254376225841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1.0527164206466375</v>
      </c>
      <c r="AS58" s="11">
        <f>IF(('OddsRatio_working_3-way'!X58=0),IF(Q58&gt;0,-Q58^(1/3),(-Q58)^(1/3)),'OddsRatio_working_3-way'!AM58-'OddsRatio_working_3-way'!R58/3)</f>
        <v>-0.76805387688437943</v>
      </c>
      <c r="AT58" s="11">
        <f>IF(('OddsRatio_working_3-way'!X58=0),IF(Q58&gt;0,-Q58^(1/3),(-Q58)^(1/3)),'OddsRatio_working_3-way'!AN58-'OddsRatio_working_3-way'!R58/3)</f>
        <v>-0.28466254376225841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1.75</v>
      </c>
      <c r="B59" s="4">
        <f>IF('True_Odds_Calculator_3-way'!B58="","",'True_Odds_Calculator_3-way'!B58)</f>
        <v>3.83</v>
      </c>
      <c r="C59" s="4">
        <f>IF('True_Odds_Calculator_3-way'!C58="","",'True_Odds_Calculator_3-way'!C58)</f>
        <v>5.0999999999999996</v>
      </c>
      <c r="D59" s="9">
        <f t="shared" si="13"/>
        <v>0.55955123807453577</v>
      </c>
      <c r="E59" s="9">
        <f t="shared" si="14"/>
        <v>0.25187864447592295</v>
      </c>
      <c r="F59" s="9">
        <f t="shared" si="15"/>
        <v>0.18857011744954133</v>
      </c>
      <c r="G59" s="9">
        <f t="shared" si="16"/>
        <v>1.0495285792261824</v>
      </c>
      <c r="H59" s="9">
        <f t="shared" si="17"/>
        <v>1.7871464344196368</v>
      </c>
      <c r="I59" s="9">
        <f t="shared" si="18"/>
        <v>3.9701658792100964</v>
      </c>
      <c r="J59" s="9">
        <f t="shared" si="19"/>
        <v>5.3030671748273459</v>
      </c>
      <c r="K59" s="11">
        <f t="shared" si="20"/>
        <v>0.5714285714285714</v>
      </c>
      <c r="L59" s="11">
        <f t="shared" si="21"/>
        <v>0.2610966057441253</v>
      </c>
      <c r="M59" s="11">
        <f t="shared" si="22"/>
        <v>0.19607843137254904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-0.25458016104614178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0.22467472628738178</v>
      </c>
      <c r="Q59" s="11">
        <f>2*'OddsRatio_working_3-way'!K59*'OddsRatio_working_3-way'!L59*'OddsRatio_working_3-way'!M59</f>
        <v>5.8509043304005671E-2</v>
      </c>
      <c r="R59" s="11">
        <f t="shared" si="23"/>
        <v>0</v>
      </c>
      <c r="S59" s="11">
        <f t="shared" si="24"/>
        <v>-0.88253038007411844</v>
      </c>
      <c r="T59" s="11">
        <f t="shared" si="25"/>
        <v>-0.22982561981096833</v>
      </c>
      <c r="U59" s="11">
        <f>'OddsRatio_working_3-way'!S59-'OddsRatio_working_3-way'!R59^2/3</f>
        <v>-0.88253038007411844</v>
      </c>
      <c r="V59" s="11">
        <f>'OddsRatio_working_3-way'!S59*'OddsRatio_working_3-way'!R59/3-2*'OddsRatio_working_3-way'!R59^3/27-'OddsRatio_working_3-way'!T59</f>
        <v>0.22982561981096833</v>
      </c>
      <c r="W59" s="11">
        <f>'OddsRatio_working_3-way'!V59^2+4*'OddsRatio_working_3-way'!U59^3/27</f>
        <v>-4.9012406499738606E-2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0.15955580686803156</v>
      </c>
      <c r="Y59" s="11">
        <f>IF('OddsRatio_working_3-way'!W59&gt;=0,IF('OddsRatio_working_3-way'!V59+SQRT('OddsRatio_working_3-way'!W59)&gt;0,0,PI()),ACOS('OddsRatio_working_3-way'!V59/(2*'OddsRatio_working_3-way'!X59)))</f>
        <v>0.76669928502132345</v>
      </c>
      <c r="Z59" s="11">
        <f>'OddsRatio_working_3-way'!X59^(1/3)*COS('OddsRatio_working_3-way'!Y59/3)</f>
        <v>0.52476428961309118</v>
      </c>
      <c r="AA59" s="11">
        <f>'OddsRatio_working_3-way'!X59^(1/3)*COS(('OddsRatio_working_3-way'!Y59+2*PI())/3)</f>
        <v>-0.38112314563894728</v>
      </c>
      <c r="AB59" s="11">
        <f>'OddsRatio_working_3-way'!X59^(1/3)*COS(('OddsRatio_working_3-way'!Y59+4*PI())/3)</f>
        <v>-0.14364114397414401</v>
      </c>
      <c r="AC59" s="11">
        <f>'OddsRatio_working_3-way'!X59^(1/3)*SIN('OddsRatio_working_3-way'!Y59/3)</f>
        <v>0.13711029758886545</v>
      </c>
      <c r="AD59" s="11">
        <f>'OddsRatio_working_3-way'!X59^(1/3)*SIN(('OddsRatio_working_3-way'!Y59+2*PI())/3)</f>
        <v>0.38590405700939867</v>
      </c>
      <c r="AE59" s="11">
        <f>'OddsRatio_working_3-way'!X59^(1/3)*SIN(('OddsRatio_working_3-way'!Y59+4*PI())/3)</f>
        <v>-0.52301435459826406</v>
      </c>
      <c r="AF59" s="11">
        <f>-'OddsRatio_working_3-way'!U59/(3*'OddsRatio_working_3-way'!X59^(1/3))*COS(('OddsRatio_working_3-way'!Y59)/3)</f>
        <v>0.52476428961309118</v>
      </c>
      <c r="AG59" s="11">
        <f>-'OddsRatio_working_3-way'!U59/(3*'OddsRatio_working_3-way'!X59^(1/3))*COS(('OddsRatio_working_3-way'!Y59+2*PI())/3)</f>
        <v>-0.38112314563894728</v>
      </c>
      <c r="AH59" s="11">
        <f>-'OddsRatio_working_3-way'!U59/(3*'OddsRatio_working_3-way'!X59^(1/3))*COS(('OddsRatio_working_3-way'!Y59+4*PI())/3)</f>
        <v>-0.14364114397414401</v>
      </c>
      <c r="AI59" s="11">
        <f>'OddsRatio_working_3-way'!U59/(3*'OddsRatio_working_3-way'!X59^(1/3))*SIN(('OddsRatio_working_3-way'!Y59)/3)</f>
        <v>-0.13711029758886545</v>
      </c>
      <c r="AJ59" s="11">
        <f>'OddsRatio_working_3-way'!U59/(3*'OddsRatio_working_3-way'!X59^(1/3))*SIN(('OddsRatio_working_3-way'!Y59+2*PI())/3)</f>
        <v>-0.38590405700939867</v>
      </c>
      <c r="AK59" s="11">
        <f>'OddsRatio_working_3-way'!U59/(3*'OddsRatio_working_3-way'!X59^(1/3))*SIN(('OddsRatio_working_3-way'!Y59+4*PI())/3)</f>
        <v>0.52301435459826406</v>
      </c>
      <c r="AL59" s="11">
        <f>'OddsRatio_working_3-way'!Z59+'OddsRatio_working_3-way'!AF59</f>
        <v>1.0495285792261824</v>
      </c>
      <c r="AM59" s="11">
        <f>'OddsRatio_working_3-way'!AA59+'OddsRatio_working_3-way'!AG59</f>
        <v>-0.76224629127789456</v>
      </c>
      <c r="AN59" s="11">
        <f>'OddsRatio_working_3-way'!AB59+'OddsRatio_working_3-way'!AH59</f>
        <v>-0.28728228794828803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1.0495285792261824</v>
      </c>
      <c r="AS59" s="11">
        <f>IF(('OddsRatio_working_3-way'!X59=0),IF(Q59&gt;0,-Q59^(1/3),(-Q59)^(1/3)),'OddsRatio_working_3-way'!AM59-'OddsRatio_working_3-way'!R59/3)</f>
        <v>-0.76224629127789456</v>
      </c>
      <c r="AT59" s="11">
        <f>IF(('OddsRatio_working_3-way'!X59=0),IF(Q59&gt;0,-Q59^(1/3),(-Q59)^(1/3)),'OddsRatio_working_3-way'!AN59-'OddsRatio_working_3-way'!R59/3)</f>
        <v>-0.28728228794828803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1.48</v>
      </c>
      <c r="B60" s="4">
        <f>IF('True_Odds_Calculator_3-way'!B59="","",'True_Odds_Calculator_3-way'!B59)</f>
        <v>4.9000000000000004</v>
      </c>
      <c r="C60" s="4">
        <f>IF('True_Odds_Calculator_3-way'!C59="","",'True_Odds_Calculator_3-way'!C59)</f>
        <v>6.55</v>
      </c>
      <c r="D60" s="9">
        <f t="shared" si="13"/>
        <v>0.66151664586240155</v>
      </c>
      <c r="E60" s="9">
        <f t="shared" si="14"/>
        <v>0.19389683412264017</v>
      </c>
      <c r="F60" s="9">
        <f t="shared" si="15"/>
        <v>0.14458652001495831</v>
      </c>
      <c r="G60" s="9">
        <f t="shared" si="16"/>
        <v>1.0659953288613231</v>
      </c>
      <c r="H60" s="9">
        <f t="shared" si="17"/>
        <v>1.5116777578534351</v>
      </c>
      <c r="I60" s="9">
        <f t="shared" si="18"/>
        <v>5.1573817825591615</v>
      </c>
      <c r="J60" s="9">
        <f t="shared" si="19"/>
        <v>6.9162740751803433</v>
      </c>
      <c r="K60" s="11">
        <f t="shared" si="20"/>
        <v>0.67567567567567566</v>
      </c>
      <c r="L60" s="11">
        <f t="shared" si="21"/>
        <v>0.2040816326530612</v>
      </c>
      <c r="M60" s="11">
        <f t="shared" si="22"/>
        <v>0.15267175572519084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-0.21872565820221224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0.20904999094748278</v>
      </c>
      <c r="Q60" s="11">
        <f>2*'OddsRatio_working_3-way'!K60*'OddsRatio_working_3-way'!L60*'OddsRatio_working_3-way'!M60</f>
        <v>4.2104731308657155E-2</v>
      </c>
      <c r="R60" s="11">
        <f t="shared" si="23"/>
        <v>0</v>
      </c>
      <c r="S60" s="11">
        <f t="shared" si="24"/>
        <v>-0.95576345576345556</v>
      </c>
      <c r="T60" s="11">
        <f t="shared" si="25"/>
        <v>-0.19250019250019246</v>
      </c>
      <c r="U60" s="11">
        <f>'OddsRatio_working_3-way'!S60-'OddsRatio_working_3-way'!R60^2/3</f>
        <v>-0.95576345576345556</v>
      </c>
      <c r="V60" s="11">
        <f>'OddsRatio_working_3-way'!S60*'OddsRatio_working_3-way'!R60/3-2*'OddsRatio_working_3-way'!R60^3/27-'OddsRatio_working_3-way'!T60</f>
        <v>0.19250019250019246</v>
      </c>
      <c r="W60" s="11">
        <f>'OddsRatio_working_3-way'!V60^2+4*'OddsRatio_working_3-way'!U60^3/27</f>
        <v>-9.2288034047442402E-2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0.17982238331201539</v>
      </c>
      <c r="Y60" s="11">
        <f>IF('OddsRatio_working_3-way'!W60&gt;=0,IF('OddsRatio_working_3-way'!V60+SQRT('OddsRatio_working_3-way'!W60)&gt;0,0,PI()),ACOS('OddsRatio_working_3-way'!V60/(2*'OddsRatio_working_3-way'!X60)))</f>
        <v>1.0059915520187741</v>
      </c>
      <c r="Z60" s="11">
        <f>'OddsRatio_working_3-way'!X60^(1/3)*COS('OddsRatio_working_3-way'!Y60/3)</f>
        <v>0.53299766443066166</v>
      </c>
      <c r="AA60" s="11">
        <f>'OddsRatio_working_3-way'!X60^(1/3)*COS(('OddsRatio_working_3-way'!Y60+2*PI())/3)</f>
        <v>-0.42735896159628955</v>
      </c>
      <c r="AB60" s="11">
        <f>'OddsRatio_working_3-way'!X60^(1/3)*COS(('OddsRatio_working_3-way'!Y60+4*PI())/3)</f>
        <v>-0.10563870283437217</v>
      </c>
      <c r="AC60" s="11">
        <f>'OddsRatio_working_3-way'!X60^(1/3)*SIN('OddsRatio_working_3-way'!Y60/3)</f>
        <v>0.18574527799994917</v>
      </c>
      <c r="AD60" s="11">
        <f>'OddsRatio_working_3-way'!X60^(1/3)*SIN(('OddsRatio_working_3-way'!Y60+2*PI())/3)</f>
        <v>0.36871687855475188</v>
      </c>
      <c r="AE60" s="11">
        <f>'OddsRatio_working_3-way'!X60^(1/3)*SIN(('OddsRatio_working_3-way'!Y60+4*PI())/3)</f>
        <v>-0.55446215655470099</v>
      </c>
      <c r="AF60" s="11">
        <f>-'OddsRatio_working_3-way'!U60/(3*'OddsRatio_working_3-way'!X60^(1/3))*COS(('OddsRatio_working_3-way'!Y60)/3)</f>
        <v>0.53299766443066154</v>
      </c>
      <c r="AG60" s="11">
        <f>-'OddsRatio_working_3-way'!U60/(3*'OddsRatio_working_3-way'!X60^(1/3))*COS(('OddsRatio_working_3-way'!Y60+2*PI())/3)</f>
        <v>-0.4273589615962895</v>
      </c>
      <c r="AH60" s="11">
        <f>-'OddsRatio_working_3-way'!U60/(3*'OddsRatio_working_3-way'!X60^(1/3))*COS(('OddsRatio_working_3-way'!Y60+4*PI())/3)</f>
        <v>-0.10563870283437214</v>
      </c>
      <c r="AI60" s="11">
        <f>'OddsRatio_working_3-way'!U60/(3*'OddsRatio_working_3-way'!X60^(1/3))*SIN(('OddsRatio_working_3-way'!Y60)/3)</f>
        <v>-0.18574527799994914</v>
      </c>
      <c r="AJ60" s="11">
        <f>'OddsRatio_working_3-way'!U60/(3*'OddsRatio_working_3-way'!X60^(1/3))*SIN(('OddsRatio_working_3-way'!Y60+2*PI())/3)</f>
        <v>-0.36871687855475183</v>
      </c>
      <c r="AK60" s="11">
        <f>'OddsRatio_working_3-way'!U60/(3*'OddsRatio_working_3-way'!X60^(1/3))*SIN(('OddsRatio_working_3-way'!Y60+4*PI())/3)</f>
        <v>0.55446215655470088</v>
      </c>
      <c r="AL60" s="11">
        <f>'OddsRatio_working_3-way'!Z60+'OddsRatio_working_3-way'!AF60</f>
        <v>1.0659953288613231</v>
      </c>
      <c r="AM60" s="11">
        <f>'OddsRatio_working_3-way'!AA60+'OddsRatio_working_3-way'!AG60</f>
        <v>-0.854717923192579</v>
      </c>
      <c r="AN60" s="11">
        <f>'OddsRatio_working_3-way'!AB60+'OddsRatio_working_3-way'!AH60</f>
        <v>-0.21127740566874431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1.0659953288613231</v>
      </c>
      <c r="AS60" s="11">
        <f>IF(('OddsRatio_working_3-way'!X60=0),IF(Q60&gt;0,-Q60^(1/3),(-Q60)^(1/3)),'OddsRatio_working_3-way'!AM60-'OddsRatio_working_3-way'!R60/3)</f>
        <v>-0.854717923192579</v>
      </c>
      <c r="AT60" s="11">
        <f>IF(('OddsRatio_working_3-way'!X60=0),IF(Q60&gt;0,-Q60^(1/3),(-Q60)^(1/3)),'OddsRatio_working_3-way'!AN60-'OddsRatio_working_3-way'!R60/3)</f>
        <v>-0.21127740566874431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1.76</v>
      </c>
      <c r="B61" s="4">
        <f>IF('True_Odds_Calculator_3-way'!B60="","",'True_Odds_Calculator_3-way'!B60)</f>
        <v>3.52</v>
      </c>
      <c r="C61" s="4">
        <f>IF('True_Odds_Calculator_3-way'!C60="","",'True_Odds_Calculator_3-way'!C60)</f>
        <v>5.08</v>
      </c>
      <c r="D61" s="9">
        <f t="shared" si="13"/>
        <v>0.54801072557618546</v>
      </c>
      <c r="E61" s="9">
        <f t="shared" si="14"/>
        <v>0.26775175233459003</v>
      </c>
      <c r="F61" s="9">
        <f t="shared" si="15"/>
        <v>0.1842375220892245</v>
      </c>
      <c r="G61" s="9">
        <f t="shared" si="16"/>
        <v>1.0852392147612075</v>
      </c>
      <c r="H61" s="9">
        <f t="shared" si="17"/>
        <v>1.8247818032185177</v>
      </c>
      <c r="I61" s="9">
        <f t="shared" si="18"/>
        <v>3.7348028211982425</v>
      </c>
      <c r="J61" s="9">
        <f t="shared" si="19"/>
        <v>5.4277759962257273</v>
      </c>
      <c r="K61" s="11">
        <f t="shared" si="20"/>
        <v>0.56818181818181823</v>
      </c>
      <c r="L61" s="11">
        <f t="shared" si="21"/>
        <v>0.28409090909090912</v>
      </c>
      <c r="M61" s="11">
        <f t="shared" si="22"/>
        <v>0.19685039370078738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-0.24828772694735479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0.23386152144205113</v>
      </c>
      <c r="Q61" s="11">
        <f>2*'OddsRatio_working_3-way'!K61*'OddsRatio_working_3-way'!L61*'OddsRatio_working_3-way'!M61</f>
        <v>6.3549326478818252E-2</v>
      </c>
      <c r="R61" s="11">
        <f t="shared" si="23"/>
        <v>0</v>
      </c>
      <c r="S61" s="11">
        <f t="shared" si="24"/>
        <v>-0.94189722672694776</v>
      </c>
      <c r="T61" s="11">
        <f t="shared" si="25"/>
        <v>-0.25595033334971412</v>
      </c>
      <c r="U61" s="11">
        <f>'OddsRatio_working_3-way'!S61-'OddsRatio_working_3-way'!R61^2/3</f>
        <v>-0.94189722672694776</v>
      </c>
      <c r="V61" s="11">
        <f>'OddsRatio_working_3-way'!S61*'OddsRatio_working_3-way'!R61/3-2*'OddsRatio_working_3-way'!R61^3/27-'OddsRatio_working_3-way'!T61</f>
        <v>0.25595033334971412</v>
      </c>
      <c r="W61" s="11">
        <f>'OddsRatio_working_3-way'!V61^2+4*'OddsRatio_working_3-way'!U61^3/27</f>
        <v>-5.8285475145592014E-2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0.17592331304251704</v>
      </c>
      <c r="Y61" s="11">
        <f>IF('OddsRatio_working_3-way'!W61&gt;=0,IF('OddsRatio_working_3-way'!V61+SQRT('OddsRatio_working_3-way'!W61)&gt;0,0,PI()),ACOS('OddsRatio_working_3-way'!V61/(2*'OddsRatio_working_3-way'!X61)))</f>
        <v>0.75620011499464479</v>
      </c>
      <c r="Z61" s="11">
        <f>'OddsRatio_working_3-way'!X61^(1/3)*COS('OddsRatio_working_3-way'!Y61/3)</f>
        <v>0.54261960738060377</v>
      </c>
      <c r="AA61" s="11">
        <f>'OddsRatio_working_3-way'!X61^(1/3)*COS(('OddsRatio_working_3-way'!Y61+2*PI())/3)</f>
        <v>-0.39233574283694328</v>
      </c>
      <c r="AB61" s="11">
        <f>'OddsRatio_working_3-way'!X61^(1/3)*COS(('OddsRatio_working_3-way'!Y61+4*PI())/3)</f>
        <v>-0.15028386454366041</v>
      </c>
      <c r="AC61" s="11">
        <f>'OddsRatio_working_3-way'!X61^(1/3)*SIN('OddsRatio_working_3-way'!Y61/3)</f>
        <v>0.13974871709048139</v>
      </c>
      <c r="AD61" s="11">
        <f>'OddsRatio_working_3-way'!X61^(1/3)*SIN(('OddsRatio_working_3-way'!Y61+2*PI())/3)</f>
        <v>0.40004800603790025</v>
      </c>
      <c r="AE61" s="11">
        <f>'OddsRatio_working_3-way'!X61^(1/3)*SIN(('OddsRatio_working_3-way'!Y61+4*PI())/3)</f>
        <v>-0.53979672312838167</v>
      </c>
      <c r="AF61" s="11">
        <f>-'OddsRatio_working_3-way'!U61/(3*'OddsRatio_working_3-way'!X61^(1/3))*COS(('OddsRatio_working_3-way'!Y61)/3)</f>
        <v>0.54261960738060366</v>
      </c>
      <c r="AG61" s="11">
        <f>-'OddsRatio_working_3-way'!U61/(3*'OddsRatio_working_3-way'!X61^(1/3))*COS(('OddsRatio_working_3-way'!Y61+2*PI())/3)</f>
        <v>-0.39233574283694317</v>
      </c>
      <c r="AH61" s="11">
        <f>-'OddsRatio_working_3-way'!U61/(3*'OddsRatio_working_3-way'!X61^(1/3))*COS(('OddsRatio_working_3-way'!Y61+4*PI())/3)</f>
        <v>-0.15028386454366038</v>
      </c>
      <c r="AI61" s="11">
        <f>'OddsRatio_working_3-way'!U61/(3*'OddsRatio_working_3-way'!X61^(1/3))*SIN(('OddsRatio_working_3-way'!Y61)/3)</f>
        <v>-0.13974871709048137</v>
      </c>
      <c r="AJ61" s="11">
        <f>'OddsRatio_working_3-way'!U61/(3*'OddsRatio_working_3-way'!X61^(1/3))*SIN(('OddsRatio_working_3-way'!Y61+2*PI())/3)</f>
        <v>-0.40004800603790019</v>
      </c>
      <c r="AK61" s="11">
        <f>'OddsRatio_working_3-way'!U61/(3*'OddsRatio_working_3-way'!X61^(1/3))*SIN(('OddsRatio_working_3-way'!Y61+4*PI())/3)</f>
        <v>0.53979672312838156</v>
      </c>
      <c r="AL61" s="11">
        <f>'OddsRatio_working_3-way'!Z61+'OddsRatio_working_3-way'!AF61</f>
        <v>1.0852392147612075</v>
      </c>
      <c r="AM61" s="11">
        <f>'OddsRatio_working_3-way'!AA61+'OddsRatio_working_3-way'!AG61</f>
        <v>-0.78467148567388645</v>
      </c>
      <c r="AN61" s="11">
        <f>'OddsRatio_working_3-way'!AB61+'OddsRatio_working_3-way'!AH61</f>
        <v>-0.30056772908732077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1.0852392147612075</v>
      </c>
      <c r="AS61" s="11">
        <f>IF(('OddsRatio_working_3-way'!X61=0),IF(Q61&gt;0,-Q61^(1/3),(-Q61)^(1/3)),'OddsRatio_working_3-way'!AM61-'OddsRatio_working_3-way'!R61/3)</f>
        <v>-0.78467148567388645</v>
      </c>
      <c r="AT61" s="11">
        <f>IF(('OddsRatio_working_3-way'!X61=0),IF(Q61&gt;0,-Q61^(1/3),(-Q61)^(1/3)),'OddsRatio_working_3-way'!AN61-'OddsRatio_working_3-way'!R61/3)</f>
        <v>-0.30056772908732077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2.84</v>
      </c>
      <c r="B62" s="4">
        <f>IF('True_Odds_Calculator_3-way'!B61="","",'True_Odds_Calculator_3-way'!B61)</f>
        <v>3.51</v>
      </c>
      <c r="C62" s="4">
        <f>IF('True_Odds_Calculator_3-way'!C61="","",'True_Odds_Calculator_3-way'!C61)</f>
        <v>2.46</v>
      </c>
      <c r="D62" s="9">
        <f t="shared" si="13"/>
        <v>0.33736351583487145</v>
      </c>
      <c r="E62" s="9">
        <f t="shared" si="14"/>
        <v>0.27178545930948633</v>
      </c>
      <c r="F62" s="9">
        <f t="shared" si="15"/>
        <v>0.39085102485564233</v>
      </c>
      <c r="G62" s="9">
        <f t="shared" si="16"/>
        <v>1.067479164460269</v>
      </c>
      <c r="H62" s="9">
        <f t="shared" si="17"/>
        <v>2.9641616626068945</v>
      </c>
      <c r="I62" s="9">
        <f t="shared" si="18"/>
        <v>3.6793727027952752</v>
      </c>
      <c r="J62" s="9">
        <f t="shared" si="19"/>
        <v>2.5585195801119927</v>
      </c>
      <c r="K62" s="11">
        <f t="shared" si="20"/>
        <v>0.35211267605633806</v>
      </c>
      <c r="L62" s="11">
        <f t="shared" si="21"/>
        <v>0.28490028490028491</v>
      </c>
      <c r="M62" s="11">
        <f t="shared" si="22"/>
        <v>0.4065040650406504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-0.27496906484654116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0.23692755285564174</v>
      </c>
      <c r="Q62" s="11">
        <f>2*'OddsRatio_working_3-way'!K62*'OddsRatio_working_3-way'!L62*'OddsRatio_working_3-way'!M62</f>
        <v>8.1558537988172711E-2</v>
      </c>
      <c r="R62" s="11">
        <f t="shared" si="23"/>
        <v>0</v>
      </c>
      <c r="S62" s="11">
        <f t="shared" si="24"/>
        <v>-0.86165166611694954</v>
      </c>
      <c r="T62" s="11">
        <f t="shared" si="25"/>
        <v>-0.2966098678543716</v>
      </c>
      <c r="U62" s="11">
        <f>'OddsRatio_working_3-way'!S62-'OddsRatio_working_3-way'!R62^2/3</f>
        <v>-0.86165166611694954</v>
      </c>
      <c r="V62" s="11">
        <f>'OddsRatio_working_3-way'!S62*'OddsRatio_working_3-way'!R62/3-2*'OddsRatio_working_3-way'!R62^3/27-'OddsRatio_working_3-way'!T62</f>
        <v>0.2966098678543716</v>
      </c>
      <c r="W62" s="11">
        <f>'OddsRatio_working_3-way'!V62^2+4*'OddsRatio_working_3-way'!U62^3/27</f>
        <v>-6.7970691845256892E-3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0.15392732286140226</v>
      </c>
      <c r="Y62" s="11">
        <f>IF('OddsRatio_working_3-way'!W62&gt;=0,IF('OddsRatio_working_3-way'!V62+SQRT('OddsRatio_working_3-way'!W62)&gt;0,0,PI()),ACOS('OddsRatio_working_3-way'!V62/(2*'OddsRatio_working_3-way'!X62)))</f>
        <v>0.27111182101527964</v>
      </c>
      <c r="Z62" s="11">
        <f>'OddsRatio_working_3-way'!X62^(1/3)*COS('OddsRatio_working_3-way'!Y62/3)</f>
        <v>0.53373958223013451</v>
      </c>
      <c r="AA62" s="11">
        <f>'OddsRatio_working_3-way'!X62^(1/3)*COS(('OddsRatio_working_3-way'!Y62+2*PI())/3)</f>
        <v>-0.30875606929585703</v>
      </c>
      <c r="AB62" s="11">
        <f>'OddsRatio_working_3-way'!X62^(1/3)*COS(('OddsRatio_working_3-way'!Y62+4*PI())/3)</f>
        <v>-0.22498351293427765</v>
      </c>
      <c r="AC62" s="11">
        <f>'OddsRatio_working_3-way'!X62^(1/3)*SIN('OddsRatio_working_3-way'!Y62/3)</f>
        <v>4.8366107966061028E-2</v>
      </c>
      <c r="AD62" s="11">
        <f>'OddsRatio_working_3-way'!X62^(1/3)*SIN(('OddsRatio_working_3-way'!Y62+2*PI())/3)</f>
        <v>0.43804898323355934</v>
      </c>
      <c r="AE62" s="11">
        <f>'OddsRatio_working_3-way'!X62^(1/3)*SIN(('OddsRatio_working_3-way'!Y62+4*PI())/3)</f>
        <v>-0.48641509119962029</v>
      </c>
      <c r="AF62" s="11">
        <f>-'OddsRatio_working_3-way'!U62/(3*'OddsRatio_working_3-way'!X62^(1/3))*COS(('OddsRatio_working_3-way'!Y62)/3)</f>
        <v>0.5337395822301344</v>
      </c>
      <c r="AG62" s="11">
        <f>-'OddsRatio_working_3-way'!U62/(3*'OddsRatio_working_3-way'!X62^(1/3))*COS(('OddsRatio_working_3-way'!Y62+2*PI())/3)</f>
        <v>-0.30875606929585697</v>
      </c>
      <c r="AH62" s="11">
        <f>-'OddsRatio_working_3-way'!U62/(3*'OddsRatio_working_3-way'!X62^(1/3))*COS(('OddsRatio_working_3-way'!Y62+4*PI())/3)</f>
        <v>-0.2249835129342776</v>
      </c>
      <c r="AI62" s="11">
        <f>'OddsRatio_working_3-way'!U62/(3*'OddsRatio_working_3-way'!X62^(1/3))*SIN(('OddsRatio_working_3-way'!Y62)/3)</f>
        <v>-4.8366107966061021E-2</v>
      </c>
      <c r="AJ62" s="11">
        <f>'OddsRatio_working_3-way'!U62/(3*'OddsRatio_working_3-way'!X62^(1/3))*SIN(('OddsRatio_working_3-way'!Y62+2*PI())/3)</f>
        <v>-0.43804898323355923</v>
      </c>
      <c r="AK62" s="11">
        <f>'OddsRatio_working_3-way'!U62/(3*'OddsRatio_working_3-way'!X62^(1/3))*SIN(('OddsRatio_working_3-way'!Y62+4*PI())/3)</f>
        <v>0.48641509119962018</v>
      </c>
      <c r="AL62" s="11">
        <f>'OddsRatio_working_3-way'!Z62+'OddsRatio_working_3-way'!AF62</f>
        <v>1.067479164460269</v>
      </c>
      <c r="AM62" s="11">
        <f>'OddsRatio_working_3-way'!AA62+'OddsRatio_working_3-way'!AG62</f>
        <v>-0.61751213859171394</v>
      </c>
      <c r="AN62" s="11">
        <f>'OddsRatio_working_3-way'!AB62+'OddsRatio_working_3-way'!AH62</f>
        <v>-0.44996702586855525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1.067479164460269</v>
      </c>
      <c r="AS62" s="11">
        <f>IF(('OddsRatio_working_3-way'!X62=0),IF(Q62&gt;0,-Q62^(1/3),(-Q62)^(1/3)),'OddsRatio_working_3-way'!AM62-'OddsRatio_working_3-way'!R62/3)</f>
        <v>-0.61751213859171394</v>
      </c>
      <c r="AT62" s="11">
        <f>IF(('OddsRatio_working_3-way'!X62=0),IF(Q62&gt;0,-Q62^(1/3),(-Q62)^(1/3)),'OddsRatio_working_3-way'!AN62-'OddsRatio_working_3-way'!R62/3)</f>
        <v>-0.44996702586855525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2.27</v>
      </c>
      <c r="B63" s="4">
        <f>IF('True_Odds_Calculator_3-way'!B62="","",'True_Odds_Calculator_3-way'!B62)</f>
        <v>3.34</v>
      </c>
      <c r="C63" s="4">
        <f>IF('True_Odds_Calculator_3-way'!C62="","",'True_Odds_Calculator_3-way'!C62)</f>
        <v>3.29</v>
      </c>
      <c r="D63" s="9">
        <f t="shared" si="13"/>
        <v>0.42423978535452439</v>
      </c>
      <c r="E63" s="9">
        <f t="shared" si="14"/>
        <v>0.2856661758689249</v>
      </c>
      <c r="F63" s="9">
        <f t="shared" si="15"/>
        <v>0.2900940387765506</v>
      </c>
      <c r="G63" s="9">
        <f t="shared" si="16"/>
        <v>1.0686279678884716</v>
      </c>
      <c r="H63" s="9">
        <f t="shared" si="17"/>
        <v>2.3571575192183594</v>
      </c>
      <c r="I63" s="9">
        <f t="shared" si="18"/>
        <v>3.5005894448590236</v>
      </c>
      <c r="J63" s="9">
        <f t="shared" si="19"/>
        <v>3.4471580464645997</v>
      </c>
      <c r="K63" s="11">
        <f t="shared" si="20"/>
        <v>0.44052863436123346</v>
      </c>
      <c r="L63" s="11">
        <f t="shared" si="21"/>
        <v>0.29940119760479045</v>
      </c>
      <c r="M63" s="11">
        <f t="shared" si="22"/>
        <v>0.303951367781155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-0.27282668036982827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0.23652866996080277</v>
      </c>
      <c r="Q63" s="11">
        <f>2*'OddsRatio_working_3-way'!K63*'OddsRatio_working_3-way'!L63*'OddsRatio_working_3-way'!M63</f>
        <v>8.0179210156204342E-2</v>
      </c>
      <c r="R63" s="11">
        <f t="shared" si="23"/>
        <v>0</v>
      </c>
      <c r="S63" s="11">
        <f t="shared" si="24"/>
        <v>-0.86695578907524007</v>
      </c>
      <c r="T63" s="11">
        <f t="shared" si="25"/>
        <v>-0.29388331833058989</v>
      </c>
      <c r="U63" s="11">
        <f>'OddsRatio_working_3-way'!S63-'OddsRatio_working_3-way'!R63^2/3</f>
        <v>-0.86695578907524007</v>
      </c>
      <c r="V63" s="11">
        <f>'OddsRatio_working_3-way'!S63*'OddsRatio_working_3-way'!R63/3-2*'OddsRatio_working_3-way'!R63^3/27-'OddsRatio_working_3-way'!T63</f>
        <v>0.29388331833058989</v>
      </c>
      <c r="W63" s="11">
        <f>'OddsRatio_working_3-way'!V63^2+4*'OddsRatio_working_3-way'!U63^3/27</f>
        <v>-1.0168101797575657E-2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0.15535081798189421</v>
      </c>
      <c r="Y63" s="11">
        <f>IF('OddsRatio_working_3-way'!W63&gt;=0,IF('OddsRatio_working_3-way'!V63+SQRT('OddsRatio_working_3-way'!W63)&gt;0,0,PI()),ACOS('OddsRatio_working_3-way'!V63/(2*'OddsRatio_working_3-way'!X63)))</f>
        <v>0.33053181921059371</v>
      </c>
      <c r="Z63" s="11">
        <f>'OddsRatio_working_3-way'!X63^(1/3)*COS('OddsRatio_working_3-way'!Y63/3)</f>
        <v>0.53431398394423579</v>
      </c>
      <c r="AA63" s="11">
        <f>'OddsRatio_working_3-way'!X63^(1/3)*COS(('OddsRatio_working_3-way'!Y63+2*PI())/3)</f>
        <v>-0.31834656307834291</v>
      </c>
      <c r="AB63" s="11">
        <f>'OddsRatio_working_3-way'!X63^(1/3)*COS(('OddsRatio_working_3-way'!Y63+4*PI())/3)</f>
        <v>-0.21596742086589296</v>
      </c>
      <c r="AC63" s="11">
        <f>'OddsRatio_working_3-way'!X63^(1/3)*SIN('OddsRatio_working_3-way'!Y63/3)</f>
        <v>5.9108625315761221E-2</v>
      </c>
      <c r="AD63" s="11">
        <f>'OddsRatio_working_3-way'!X63^(1/3)*SIN(('OddsRatio_working_3-way'!Y63+2*PI())/3)</f>
        <v>0.43317517103509834</v>
      </c>
      <c r="AE63" s="11">
        <f>'OddsRatio_working_3-way'!X63^(1/3)*SIN(('OddsRatio_working_3-way'!Y63+4*PI())/3)</f>
        <v>-0.49228379635085928</v>
      </c>
      <c r="AF63" s="11">
        <f>-'OddsRatio_working_3-way'!U63/(3*'OddsRatio_working_3-way'!X63^(1/3))*COS(('OddsRatio_working_3-way'!Y63)/3)</f>
        <v>0.53431398394423579</v>
      </c>
      <c r="AG63" s="11">
        <f>-'OddsRatio_working_3-way'!U63/(3*'OddsRatio_working_3-way'!X63^(1/3))*COS(('OddsRatio_working_3-way'!Y63+2*PI())/3)</f>
        <v>-0.31834656307834291</v>
      </c>
      <c r="AH63" s="11">
        <f>-'OddsRatio_working_3-way'!U63/(3*'OddsRatio_working_3-way'!X63^(1/3))*COS(('OddsRatio_working_3-way'!Y63+4*PI())/3)</f>
        <v>-0.21596742086589296</v>
      </c>
      <c r="AI63" s="11">
        <f>'OddsRatio_working_3-way'!U63/(3*'OddsRatio_working_3-way'!X63^(1/3))*SIN(('OddsRatio_working_3-way'!Y63)/3)</f>
        <v>-5.9108625315761221E-2</v>
      </c>
      <c r="AJ63" s="11">
        <f>'OddsRatio_working_3-way'!U63/(3*'OddsRatio_working_3-way'!X63^(1/3))*SIN(('OddsRatio_working_3-way'!Y63+2*PI())/3)</f>
        <v>-0.43317517103509834</v>
      </c>
      <c r="AK63" s="11">
        <f>'OddsRatio_working_3-way'!U63/(3*'OddsRatio_working_3-way'!X63^(1/3))*SIN(('OddsRatio_working_3-way'!Y63+4*PI())/3)</f>
        <v>0.49228379635085928</v>
      </c>
      <c r="AL63" s="11">
        <f>'OddsRatio_working_3-way'!Z63+'OddsRatio_working_3-way'!AF63</f>
        <v>1.0686279678884716</v>
      </c>
      <c r="AM63" s="11">
        <f>'OddsRatio_working_3-way'!AA63+'OddsRatio_working_3-way'!AG63</f>
        <v>-0.63669312615668583</v>
      </c>
      <c r="AN63" s="11">
        <f>'OddsRatio_working_3-way'!AB63+'OddsRatio_working_3-way'!AH63</f>
        <v>-0.43193484173178592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1.0686279678884716</v>
      </c>
      <c r="AS63" s="11">
        <f>IF(('OddsRatio_working_3-way'!X63=0),IF(Q63&gt;0,-Q63^(1/3),(-Q63)^(1/3)),'OddsRatio_working_3-way'!AM63-'OddsRatio_working_3-way'!R63/3)</f>
        <v>-0.63669312615668583</v>
      </c>
      <c r="AT63" s="11">
        <f>IF(('OddsRatio_working_3-way'!X63=0),IF(Q63&gt;0,-Q63^(1/3),(-Q63)^(1/3)),'OddsRatio_working_3-way'!AN63-'OddsRatio_working_3-way'!R63/3)</f>
        <v>-0.43193484173178592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3.11</v>
      </c>
      <c r="B64" s="4">
        <f>IF('True_Odds_Calculator_3-way'!B63="","",'True_Odds_Calculator_3-way'!B63)</f>
        <v>3.39</v>
      </c>
      <c r="C64" s="4">
        <f>IF('True_Odds_Calculator_3-way'!C63="","",'True_Odds_Calculator_3-way'!C63)</f>
        <v>2.33</v>
      </c>
      <c r="D64" s="9">
        <f t="shared" si="13"/>
        <v>0.30671527848022517</v>
      </c>
      <c r="E64" s="9">
        <f t="shared" si="14"/>
        <v>0.28087483102846439</v>
      </c>
      <c r="F64" s="9">
        <f t="shared" si="15"/>
        <v>0.41240989049131027</v>
      </c>
      <c r="G64" s="9">
        <f t="shared" si="16"/>
        <v>1.0712572249231074</v>
      </c>
      <c r="H64" s="9">
        <f t="shared" si="17"/>
        <v>3.260352744587756</v>
      </c>
      <c r="I64" s="9">
        <f t="shared" si="18"/>
        <v>3.5603047675662265</v>
      </c>
      <c r="J64" s="9">
        <f t="shared" si="19"/>
        <v>2.424772109147733</v>
      </c>
      <c r="K64" s="11">
        <f t="shared" si="20"/>
        <v>0.32154340836012862</v>
      </c>
      <c r="L64" s="11">
        <f t="shared" si="21"/>
        <v>0.29498525073746312</v>
      </c>
      <c r="M64" s="11">
        <f t="shared" si="22"/>
        <v>0.42918454935622319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-0.27303353309350376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0.23732994932578139</v>
      </c>
      <c r="Q64" s="11">
        <f>2*'OddsRatio_working_3-way'!K64*'OddsRatio_working_3-way'!L64*'OddsRatio_working_3-way'!M64</f>
        <v>8.1416792221537373E-2</v>
      </c>
      <c r="R64" s="11">
        <f t="shared" si="23"/>
        <v>0</v>
      </c>
      <c r="S64" s="11">
        <f t="shared" si="24"/>
        <v>-0.86923370414177215</v>
      </c>
      <c r="T64" s="11">
        <f t="shared" si="25"/>
        <v>-0.29819338049460459</v>
      </c>
      <c r="U64" s="11">
        <f>'OddsRatio_working_3-way'!S64-'OddsRatio_working_3-way'!R64^2/3</f>
        <v>-0.86923370414177215</v>
      </c>
      <c r="V64" s="11">
        <f>'OddsRatio_working_3-way'!S64*'OddsRatio_working_3-way'!R64/3-2*'OddsRatio_working_3-way'!R64^3/27-'OddsRatio_working_3-way'!T64</f>
        <v>0.29819338049460459</v>
      </c>
      <c r="W64" s="11">
        <f>'OddsRatio_working_3-way'!V64^2+4*'OddsRatio_working_3-way'!U64^3/27</f>
        <v>-8.3791528901080436E-3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0.15596349337337573</v>
      </c>
      <c r="Y64" s="11">
        <f>IF('OddsRatio_working_3-way'!W64&gt;=0,IF('OddsRatio_working_3-way'!V64+SQRT('OddsRatio_working_3-way'!W64)&gt;0,0,PI()),ACOS('OddsRatio_working_3-way'!V64/(2*'OddsRatio_working_3-way'!X64)))</f>
        <v>0.29784291620335401</v>
      </c>
      <c r="Z64" s="11">
        <f>'OddsRatio_working_3-way'!X64^(1/3)*COS('OddsRatio_working_3-way'!Y64/3)</f>
        <v>0.53562861246155358</v>
      </c>
      <c r="AA64" s="11">
        <f>'OddsRatio_working_3-way'!X64^(1/3)*COS(('OddsRatio_working_3-way'!Y64+2*PI())/3)</f>
        <v>-0.31401948093909438</v>
      </c>
      <c r="AB64" s="11">
        <f>'OddsRatio_working_3-way'!X64^(1/3)*COS(('OddsRatio_working_3-way'!Y64+4*PI())/3)</f>
        <v>-0.22160913152245931</v>
      </c>
      <c r="AC64" s="11">
        <f>'OddsRatio_working_3-way'!X64^(1/3)*SIN('OddsRatio_working_3-way'!Y64/3)</f>
        <v>5.3353140111601784E-2</v>
      </c>
      <c r="AD64" s="11">
        <f>'OddsRatio_working_3-way'!X64^(1/3)*SIN(('OddsRatio_working_3-way'!Y64+2*PI())/3)</f>
        <v>0.43719141532971467</v>
      </c>
      <c r="AE64" s="11">
        <f>'OddsRatio_working_3-way'!X64^(1/3)*SIN(('OddsRatio_working_3-way'!Y64+4*PI())/3)</f>
        <v>-0.49054455544131631</v>
      </c>
      <c r="AF64" s="11">
        <f>-'OddsRatio_working_3-way'!U64/(3*'OddsRatio_working_3-way'!X64^(1/3))*COS(('OddsRatio_working_3-way'!Y64)/3)</f>
        <v>0.53562861246155369</v>
      </c>
      <c r="AG64" s="11">
        <f>-'OddsRatio_working_3-way'!U64/(3*'OddsRatio_working_3-way'!X64^(1/3))*COS(('OddsRatio_working_3-way'!Y64+2*PI())/3)</f>
        <v>-0.31401948093909443</v>
      </c>
      <c r="AH64" s="11">
        <f>-'OddsRatio_working_3-way'!U64/(3*'OddsRatio_working_3-way'!X64^(1/3))*COS(('OddsRatio_working_3-way'!Y64+4*PI())/3)</f>
        <v>-0.22160913152245937</v>
      </c>
      <c r="AI64" s="11">
        <f>'OddsRatio_working_3-way'!U64/(3*'OddsRatio_working_3-way'!X64^(1/3))*SIN(('OddsRatio_working_3-way'!Y64)/3)</f>
        <v>-5.3353140111601798E-2</v>
      </c>
      <c r="AJ64" s="11">
        <f>'OddsRatio_working_3-way'!U64/(3*'OddsRatio_working_3-way'!X64^(1/3))*SIN(('OddsRatio_working_3-way'!Y64+2*PI())/3)</f>
        <v>-0.43719141532971478</v>
      </c>
      <c r="AK64" s="11">
        <f>'OddsRatio_working_3-way'!U64/(3*'OddsRatio_working_3-way'!X64^(1/3))*SIN(('OddsRatio_working_3-way'!Y64+4*PI())/3)</f>
        <v>0.49054455544131642</v>
      </c>
      <c r="AL64" s="11">
        <f>'OddsRatio_working_3-way'!Z64+'OddsRatio_working_3-way'!AF64</f>
        <v>1.0712572249231074</v>
      </c>
      <c r="AM64" s="11">
        <f>'OddsRatio_working_3-way'!AA64+'OddsRatio_working_3-way'!AG64</f>
        <v>-0.62803896187818875</v>
      </c>
      <c r="AN64" s="11">
        <f>'OddsRatio_working_3-way'!AB64+'OddsRatio_working_3-way'!AH64</f>
        <v>-0.44321826304491868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1.0712572249231074</v>
      </c>
      <c r="AS64" s="11">
        <f>IF(('OddsRatio_working_3-way'!X64=0),IF(Q64&gt;0,-Q64^(1/3),(-Q64)^(1/3)),'OddsRatio_working_3-way'!AM64-'OddsRatio_working_3-way'!R64/3)</f>
        <v>-0.62803896187818875</v>
      </c>
      <c r="AT64" s="11">
        <f>IF(('OddsRatio_working_3-way'!X64=0),IF(Q64&gt;0,-Q64^(1/3),(-Q64)^(1/3)),'OddsRatio_working_3-way'!AN64-'OddsRatio_working_3-way'!R64/3)</f>
        <v>-0.44321826304491868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3.87</v>
      </c>
      <c r="B65" s="4">
        <f>IF('True_Odds_Calculator_3-way'!B64="","",'True_Odds_Calculator_3-way'!B64)</f>
        <v>3.39</v>
      </c>
      <c r="C65" s="4">
        <f>IF('True_Odds_Calculator_3-way'!C64="","",'True_Odds_Calculator_3-way'!C64)</f>
        <v>2.0299999999999998</v>
      </c>
      <c r="D65" s="9">
        <f t="shared" si="13"/>
        <v>0.24492665528747687</v>
      </c>
      <c r="E65" s="9">
        <f t="shared" si="14"/>
        <v>0.28032755213592514</v>
      </c>
      <c r="F65" s="9">
        <f t="shared" si="15"/>
        <v>0.47474579257659794</v>
      </c>
      <c r="G65" s="9">
        <f t="shared" si="16"/>
        <v>1.0741654779499497</v>
      </c>
      <c r="H65" s="9">
        <f t="shared" si="17"/>
        <v>4.082854921716355</v>
      </c>
      <c r="I65" s="9">
        <f t="shared" si="18"/>
        <v>3.5672554923003799</v>
      </c>
      <c r="J65" s="9">
        <f t="shared" si="19"/>
        <v>2.1063904422884483</v>
      </c>
      <c r="K65" s="11">
        <f t="shared" si="20"/>
        <v>0.25839793281653745</v>
      </c>
      <c r="L65" s="11">
        <f t="shared" si="21"/>
        <v>0.29498525073746312</v>
      </c>
      <c r="M65" s="11">
        <f t="shared" si="22"/>
        <v>0.49261083743842371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-0.26528355039968743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0.23618044922272413</v>
      </c>
      <c r="Q65" s="11">
        <f>2*'OddsRatio_working_3-way'!K65*'OddsRatio_working_3-way'!L65*'OddsRatio_working_3-way'!M65</f>
        <v>7.5097122169387645E-2</v>
      </c>
      <c r="R65" s="11">
        <f t="shared" si="23"/>
        <v>0</v>
      </c>
      <c r="S65" s="11">
        <f t="shared" si="24"/>
        <v>-0.89029436188894739</v>
      </c>
      <c r="T65" s="11">
        <f t="shared" si="25"/>
        <v>-0.28308246800920428</v>
      </c>
      <c r="U65" s="11">
        <f>'OddsRatio_working_3-way'!S65-'OddsRatio_working_3-way'!R65^2/3</f>
        <v>-0.89029436188894739</v>
      </c>
      <c r="V65" s="11">
        <f>'OddsRatio_working_3-way'!S65*'OddsRatio_working_3-way'!R65/3-2*'OddsRatio_working_3-way'!R65^3/27-'OddsRatio_working_3-way'!T65</f>
        <v>0.28308246800920428</v>
      </c>
      <c r="W65" s="11">
        <f>'OddsRatio_working_3-way'!V65^2+4*'OddsRatio_working_3-way'!U65^3/27</f>
        <v>-2.4407830903570821E-2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0.16166594771144061</v>
      </c>
      <c r="Y65" s="11">
        <f>IF('OddsRatio_working_3-way'!W65&gt;=0,IF('OddsRatio_working_3-way'!V65+SQRT('OddsRatio_working_3-way'!W65)&gt;0,0,PI()),ACOS('OddsRatio_working_3-way'!V65/(2*'OddsRatio_working_3-way'!X65)))</f>
        <v>0.50429222664275408</v>
      </c>
      <c r="Z65" s="11">
        <f>'OddsRatio_working_3-way'!X65^(1/3)*COS('OddsRatio_working_3-way'!Y65/3)</f>
        <v>0.53708273897497494</v>
      </c>
      <c r="AA65" s="11">
        <f>'OddsRatio_working_3-way'!X65^(1/3)*COS(('OddsRatio_working_3-way'!Y65+2*PI())/3)</f>
        <v>-0.34747291637205763</v>
      </c>
      <c r="AB65" s="11">
        <f>'OddsRatio_working_3-way'!X65^(1/3)*COS(('OddsRatio_working_3-way'!Y65+4*PI())/3)</f>
        <v>-0.18960982260291742</v>
      </c>
      <c r="AC65" s="11">
        <f>'OddsRatio_working_3-way'!X65^(1/3)*SIN('OddsRatio_working_3-way'!Y65/3)</f>
        <v>9.1142299682720446E-2</v>
      </c>
      <c r="AD65" s="11">
        <f>'OddsRatio_working_3-way'!X65^(1/3)*SIN(('OddsRatio_working_3-way'!Y65+2*PI())/3)</f>
        <v>0.41955614604509478</v>
      </c>
      <c r="AE65" s="11">
        <f>'OddsRatio_working_3-way'!X65^(1/3)*SIN(('OddsRatio_working_3-way'!Y65+4*PI())/3)</f>
        <v>-0.51069844572781498</v>
      </c>
      <c r="AF65" s="11">
        <f>-'OddsRatio_working_3-way'!U65/(3*'OddsRatio_working_3-way'!X65^(1/3))*COS(('OddsRatio_working_3-way'!Y65)/3)</f>
        <v>0.53708273897497483</v>
      </c>
      <c r="AG65" s="11">
        <f>-'OddsRatio_working_3-way'!U65/(3*'OddsRatio_working_3-way'!X65^(1/3))*COS(('OddsRatio_working_3-way'!Y65+2*PI())/3)</f>
        <v>-0.34747291637205757</v>
      </c>
      <c r="AH65" s="11">
        <f>-'OddsRatio_working_3-way'!U65/(3*'OddsRatio_working_3-way'!X65^(1/3))*COS(('OddsRatio_working_3-way'!Y65+4*PI())/3)</f>
        <v>-0.18960982260291739</v>
      </c>
      <c r="AI65" s="11">
        <f>'OddsRatio_working_3-way'!U65/(3*'OddsRatio_working_3-way'!X65^(1/3))*SIN(('OddsRatio_working_3-way'!Y65)/3)</f>
        <v>-9.1142299682720432E-2</v>
      </c>
      <c r="AJ65" s="11">
        <f>'OddsRatio_working_3-way'!U65/(3*'OddsRatio_working_3-way'!X65^(1/3))*SIN(('OddsRatio_working_3-way'!Y65+2*PI())/3)</f>
        <v>-0.41955614604509472</v>
      </c>
      <c r="AK65" s="11">
        <f>'OddsRatio_working_3-way'!U65/(3*'OddsRatio_working_3-way'!X65^(1/3))*SIN(('OddsRatio_working_3-way'!Y65+4*PI())/3)</f>
        <v>0.51069844572781486</v>
      </c>
      <c r="AL65" s="11">
        <f>'OddsRatio_working_3-way'!Z65+'OddsRatio_working_3-way'!AF65</f>
        <v>1.0741654779499497</v>
      </c>
      <c r="AM65" s="11">
        <f>'OddsRatio_working_3-way'!AA65+'OddsRatio_working_3-way'!AG65</f>
        <v>-0.69494583274411514</v>
      </c>
      <c r="AN65" s="11">
        <f>'OddsRatio_working_3-way'!AB65+'OddsRatio_working_3-way'!AH65</f>
        <v>-0.37921964520583484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1.0741654779499497</v>
      </c>
      <c r="AS65" s="11">
        <f>IF(('OddsRatio_working_3-way'!X65=0),IF(Q65&gt;0,-Q65^(1/3),(-Q65)^(1/3)),'OddsRatio_working_3-way'!AM65-'OddsRatio_working_3-way'!R65/3)</f>
        <v>-0.69494583274411514</v>
      </c>
      <c r="AT65" s="11">
        <f>IF(('OddsRatio_working_3-way'!X65=0),IF(Q65&gt;0,-Q65^(1/3),(-Q65)^(1/3)),'OddsRatio_working_3-way'!AN65-'OddsRatio_working_3-way'!R65/3)</f>
        <v>-0.37921964520583484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1.88</v>
      </c>
      <c r="B66" s="4">
        <f>IF('True_Odds_Calculator_3-way'!B65="","",'True_Odds_Calculator_3-way'!B65)</f>
        <v>3.9</v>
      </c>
      <c r="C66" s="4">
        <f>IF('True_Odds_Calculator_3-way'!C65="","",'True_Odds_Calculator_3-way'!C65)</f>
        <v>4.13</v>
      </c>
      <c r="D66" s="9">
        <f t="shared" si="13"/>
        <v>0.51964496576174524</v>
      </c>
      <c r="E66" s="9">
        <f t="shared" si="14"/>
        <v>0.24714009981197907</v>
      </c>
      <c r="F66" s="9">
        <f t="shared" si="15"/>
        <v>0.23321493442627556</v>
      </c>
      <c r="G66" s="9">
        <f t="shared" si="16"/>
        <v>1.0504441097632713</v>
      </c>
      <c r="H66" s="9">
        <f t="shared" si="17"/>
        <v>1.924390816591679</v>
      </c>
      <c r="I66" s="9">
        <f t="shared" si="18"/>
        <v>4.0462879183134861</v>
      </c>
      <c r="J66" s="9">
        <f t="shared" si="19"/>
        <v>4.2878900635590398</v>
      </c>
      <c r="K66" s="11">
        <f t="shared" si="20"/>
        <v>0.53191489361702127</v>
      </c>
      <c r="L66" s="11">
        <f t="shared" si="21"/>
        <v>0.25641025641025644</v>
      </c>
      <c r="M66" s="11">
        <f t="shared" si="22"/>
        <v>0.24213075060532688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-0.26378645996388506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0.22819469267359643</v>
      </c>
      <c r="Q66" s="11">
        <f>2*'OddsRatio_working_3-way'!K66*'OddsRatio_working_3-way'!L66*'OddsRatio_working_3-way'!M66</f>
        <v>6.6047667922893322E-2</v>
      </c>
      <c r="R66" s="11">
        <f t="shared" si="23"/>
        <v>0</v>
      </c>
      <c r="S66" s="11">
        <f t="shared" si="24"/>
        <v>-0.865073562550703</v>
      </c>
      <c r="T66" s="11">
        <f t="shared" si="25"/>
        <v>-0.25038308612176641</v>
      </c>
      <c r="U66" s="11">
        <f>'OddsRatio_working_3-way'!S66-'OddsRatio_working_3-way'!R66^2/3</f>
        <v>-0.865073562550703</v>
      </c>
      <c r="V66" s="11">
        <f>'OddsRatio_working_3-way'!S66*'OddsRatio_working_3-way'!R66/3-2*'OddsRatio_working_3-way'!R66^3/27-'OddsRatio_working_3-way'!T66</f>
        <v>0.25038308612176641</v>
      </c>
      <c r="W66" s="11">
        <f>'OddsRatio_working_3-way'!V66^2+4*'OddsRatio_working_3-way'!U66^3/27</f>
        <v>-3.3216423230304132E-2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0.15484517513161655</v>
      </c>
      <c r="Y66" s="11">
        <f>IF('OddsRatio_working_3-way'!W66&gt;=0,IF('OddsRatio_working_3-way'!V66+SQRT('OddsRatio_working_3-way'!W66)&gt;0,0,PI()),ACOS('OddsRatio_working_3-way'!V66/(2*'OddsRatio_working_3-way'!X66)))</f>
        <v>0.62920613331627295</v>
      </c>
      <c r="Z66" s="11">
        <f>'OddsRatio_working_3-way'!X66^(1/3)*COS('OddsRatio_working_3-way'!Y66/3)</f>
        <v>0.52522205488163565</v>
      </c>
      <c r="AA66" s="11">
        <f>'OddsRatio_working_3-way'!X66^(1/3)*COS(('OddsRatio_working_3-way'!Y66+2*PI())/3)</f>
        <v>-0.35943424488947412</v>
      </c>
      <c r="AB66" s="11">
        <f>'OddsRatio_working_3-way'!X66^(1/3)*COS(('OddsRatio_working_3-way'!Y66+4*PI())/3)</f>
        <v>-0.16578780999216172</v>
      </c>
      <c r="AC66" s="11">
        <f>'OddsRatio_working_3-way'!X66^(1/3)*SIN('OddsRatio_working_3-way'!Y66/3)</f>
        <v>0.11180182131557476</v>
      </c>
      <c r="AD66" s="11">
        <f>'OddsRatio_working_3-way'!X66^(1/3)*SIN(('OddsRatio_working_3-way'!Y66+2*PI())/3)</f>
        <v>0.39895473149757382</v>
      </c>
      <c r="AE66" s="11">
        <f>'OddsRatio_working_3-way'!X66^(1/3)*SIN(('OddsRatio_working_3-way'!Y66+4*PI())/3)</f>
        <v>-0.51075655281314847</v>
      </c>
      <c r="AF66" s="11">
        <f>-'OddsRatio_working_3-way'!U66/(3*'OddsRatio_working_3-way'!X66^(1/3))*COS(('OddsRatio_working_3-way'!Y66)/3)</f>
        <v>0.52522205488163565</v>
      </c>
      <c r="AG66" s="11">
        <f>-'OddsRatio_working_3-way'!U66/(3*'OddsRatio_working_3-way'!X66^(1/3))*COS(('OddsRatio_working_3-way'!Y66+2*PI())/3)</f>
        <v>-0.35943424488947412</v>
      </c>
      <c r="AH66" s="11">
        <f>-'OddsRatio_working_3-way'!U66/(3*'OddsRatio_working_3-way'!X66^(1/3))*COS(('OddsRatio_working_3-way'!Y66+4*PI())/3)</f>
        <v>-0.16578780999216172</v>
      </c>
      <c r="AI66" s="11">
        <f>'OddsRatio_working_3-way'!U66/(3*'OddsRatio_working_3-way'!X66^(1/3))*SIN(('OddsRatio_working_3-way'!Y66)/3)</f>
        <v>-0.11180182131557476</v>
      </c>
      <c r="AJ66" s="11">
        <f>'OddsRatio_working_3-way'!U66/(3*'OddsRatio_working_3-way'!X66^(1/3))*SIN(('OddsRatio_working_3-way'!Y66+2*PI())/3)</f>
        <v>-0.39895473149757382</v>
      </c>
      <c r="AK66" s="11">
        <f>'OddsRatio_working_3-way'!U66/(3*'OddsRatio_working_3-way'!X66^(1/3))*SIN(('OddsRatio_working_3-way'!Y66+4*PI())/3)</f>
        <v>0.51075655281314847</v>
      </c>
      <c r="AL66" s="11">
        <f>'OddsRatio_working_3-way'!Z66+'OddsRatio_working_3-way'!AF66</f>
        <v>1.0504441097632713</v>
      </c>
      <c r="AM66" s="11">
        <f>'OddsRatio_working_3-way'!AA66+'OddsRatio_working_3-way'!AG66</f>
        <v>-0.71886848977894824</v>
      </c>
      <c r="AN66" s="11">
        <f>'OddsRatio_working_3-way'!AB66+'OddsRatio_working_3-way'!AH66</f>
        <v>-0.33157561998432344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1.0504441097632713</v>
      </c>
      <c r="AS66" s="11">
        <f>IF(('OddsRatio_working_3-way'!X66=0),IF(Q66&gt;0,-Q66^(1/3),(-Q66)^(1/3)),'OddsRatio_working_3-way'!AM66-'OddsRatio_working_3-way'!R66/3)</f>
        <v>-0.71886848977894824</v>
      </c>
      <c r="AT66" s="11">
        <f>IF(('OddsRatio_working_3-way'!X66=0),IF(Q66&gt;0,-Q66^(1/3),(-Q66)^(1/3)),'OddsRatio_working_3-way'!AN66-'OddsRatio_working_3-way'!R66/3)</f>
        <v>-0.33157561998432344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2.81</v>
      </c>
      <c r="B67" s="4">
        <f>IF('True_Odds_Calculator_3-way'!B66="","",'True_Odds_Calculator_3-way'!B66)</f>
        <v>3.64</v>
      </c>
      <c r="C67" s="4">
        <f>IF('True_Odds_Calculator_3-way'!C66="","",'True_Odds_Calculator_3-way'!C66)</f>
        <v>2.52</v>
      </c>
      <c r="D67" s="9">
        <f t="shared" si="13"/>
        <v>0.34645572279527737</v>
      </c>
      <c r="E67" s="9">
        <f t="shared" si="14"/>
        <v>0.26656764539999678</v>
      </c>
      <c r="F67" s="9">
        <f t="shared" si="15"/>
        <v>0.38697663180472591</v>
      </c>
      <c r="G67" s="9">
        <f t="shared" si="16"/>
        <v>1.0421943196311769</v>
      </c>
      <c r="H67" s="9">
        <f t="shared" si="17"/>
        <v>2.8863717185324305</v>
      </c>
      <c r="I67" s="9">
        <f t="shared" si="18"/>
        <v>3.7513930038263079</v>
      </c>
      <c r="J67" s="9">
        <f t="shared" si="19"/>
        <v>2.5841353658393893</v>
      </c>
      <c r="K67" s="11">
        <f t="shared" si="20"/>
        <v>0.35587188612099646</v>
      </c>
      <c r="L67" s="11">
        <f t="shared" si="21"/>
        <v>0.27472527472527469</v>
      </c>
      <c r="M67" s="11">
        <f t="shared" si="22"/>
        <v>0.3968253968253968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-0.28178498336098745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0.23161468255520107</v>
      </c>
      <c r="Q67" s="11">
        <f>2*'OddsRatio_working_3-way'!K67*'OddsRatio_working_3-way'!L67*'OddsRatio_working_3-way'!M67</f>
        <v>7.7592858477454299E-2</v>
      </c>
      <c r="R67" s="11">
        <f t="shared" si="23"/>
        <v>0</v>
      </c>
      <c r="S67" s="11">
        <f t="shared" si="24"/>
        <v>-0.82195537814903885</v>
      </c>
      <c r="T67" s="11">
        <f t="shared" si="25"/>
        <v>-0.27536193572832124</v>
      </c>
      <c r="U67" s="11">
        <f>'OddsRatio_working_3-way'!S67-'OddsRatio_working_3-way'!R67^2/3</f>
        <v>-0.82195537814903885</v>
      </c>
      <c r="V67" s="11">
        <f>'OddsRatio_working_3-way'!S67*'OddsRatio_working_3-way'!R67/3-2*'OddsRatio_working_3-way'!R67^3/27-'OddsRatio_working_3-way'!T67</f>
        <v>0.27536193572832124</v>
      </c>
      <c r="W67" s="11">
        <f>'OddsRatio_working_3-way'!V67^2+4*'OddsRatio_working_3-way'!U67^3/27</f>
        <v>-6.4457009590263986E-3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0.14341364702066756</v>
      </c>
      <c r="Y67" s="11">
        <f>IF('OddsRatio_working_3-way'!W67&gt;=0,IF('OddsRatio_working_3-way'!V67+SQRT('OddsRatio_working_3-way'!W67)&gt;0,0,PI()),ACOS('OddsRatio_working_3-way'!V67/(2*'OddsRatio_working_3-way'!X67)))</f>
        <v>0.28369780031166458</v>
      </c>
      <c r="Z67" s="11">
        <f>'OddsRatio_working_3-way'!X67^(1/3)*COS('OddsRatio_working_3-way'!Y67/3)</f>
        <v>0.52109715981558857</v>
      </c>
      <c r="AA67" s="11">
        <f>'OddsRatio_working_3-way'!X67^(1/3)*COS(('OddsRatio_working_3-way'!Y67+2*PI())/3)</f>
        <v>-0.30335228373532491</v>
      </c>
      <c r="AB67" s="11">
        <f>'OddsRatio_working_3-way'!X67^(1/3)*COS(('OddsRatio_working_3-way'!Y67+4*PI())/3)</f>
        <v>-0.21774487608026363</v>
      </c>
      <c r="AC67" s="11">
        <f>'OddsRatio_working_3-way'!X67^(1/3)*SIN('OddsRatio_working_3-way'!Y67/3)</f>
        <v>4.9425459854275718E-2</v>
      </c>
      <c r="AD67" s="11">
        <f>'OddsRatio_working_3-way'!X67^(1/3)*SIN(('OddsRatio_working_3-way'!Y67+2*PI())/3)</f>
        <v>0.4265706483130815</v>
      </c>
      <c r="AE67" s="11">
        <f>'OddsRatio_working_3-way'!X67^(1/3)*SIN(('OddsRatio_working_3-way'!Y67+4*PI())/3)</f>
        <v>-0.4759961081673571</v>
      </c>
      <c r="AF67" s="11">
        <f>-'OddsRatio_working_3-way'!U67/(3*'OddsRatio_working_3-way'!X67^(1/3))*COS(('OddsRatio_working_3-way'!Y67)/3)</f>
        <v>0.52109715981558846</v>
      </c>
      <c r="AG67" s="11">
        <f>-'OddsRatio_working_3-way'!U67/(3*'OddsRatio_working_3-way'!X67^(1/3))*COS(('OddsRatio_working_3-way'!Y67+2*PI())/3)</f>
        <v>-0.30335228373532486</v>
      </c>
      <c r="AH67" s="11">
        <f>-'OddsRatio_working_3-way'!U67/(3*'OddsRatio_working_3-way'!X67^(1/3))*COS(('OddsRatio_working_3-way'!Y67+4*PI())/3)</f>
        <v>-0.21774487608026358</v>
      </c>
      <c r="AI67" s="11">
        <f>'OddsRatio_working_3-way'!U67/(3*'OddsRatio_working_3-way'!X67^(1/3))*SIN(('OddsRatio_working_3-way'!Y67)/3)</f>
        <v>-4.9425459854275704E-2</v>
      </c>
      <c r="AJ67" s="11">
        <f>'OddsRatio_working_3-way'!U67/(3*'OddsRatio_working_3-way'!X67^(1/3))*SIN(('OddsRatio_working_3-way'!Y67+2*PI())/3)</f>
        <v>-0.42657064831308139</v>
      </c>
      <c r="AK67" s="11">
        <f>'OddsRatio_working_3-way'!U67/(3*'OddsRatio_working_3-way'!X67^(1/3))*SIN(('OddsRatio_working_3-way'!Y67+4*PI())/3)</f>
        <v>0.47599610816735699</v>
      </c>
      <c r="AL67" s="11">
        <f>'OddsRatio_working_3-way'!Z67+'OddsRatio_working_3-way'!AF67</f>
        <v>1.0421943196311769</v>
      </c>
      <c r="AM67" s="11">
        <f>'OddsRatio_working_3-way'!AA67+'OddsRatio_working_3-way'!AG67</f>
        <v>-0.60670456747064971</v>
      </c>
      <c r="AN67" s="11">
        <f>'OddsRatio_working_3-way'!AB67+'OddsRatio_working_3-way'!AH67</f>
        <v>-0.43548975216052721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1.0421943196311769</v>
      </c>
      <c r="AS67" s="11">
        <f>IF(('OddsRatio_working_3-way'!X67=0),IF(Q67&gt;0,-Q67^(1/3),(-Q67)^(1/3)),'OddsRatio_working_3-way'!AM67-'OddsRatio_working_3-way'!R67/3)</f>
        <v>-0.60670456747064971</v>
      </c>
      <c r="AT67" s="11">
        <f>IF(('OddsRatio_working_3-way'!X67=0),IF(Q67&gt;0,-Q67^(1/3),(-Q67)^(1/3)),'OddsRatio_working_3-way'!AN67-'OddsRatio_working_3-way'!R67/3)</f>
        <v>-0.43548975216052721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</v>
      </c>
      <c r="B68" s="4">
        <f>IF('True_Odds_Calculator_3-way'!B67="","",'True_Odds_Calculator_3-way'!B67)</f>
        <v>3.94</v>
      </c>
      <c r="C68" s="4">
        <f>IF('True_Odds_Calculator_3-way'!C67="","",'True_Odds_Calculator_3-way'!C67)</f>
        <v>3.63</v>
      </c>
      <c r="D68" s="9">
        <f t="shared" ref="D68:D131" si="26">(K68/(AR68+K68-(AR68*K68)))</f>
        <v>0.48846531823006101</v>
      </c>
      <c r="E68" s="9">
        <f t="shared" ref="E68:E131" si="27">(L68/(AR68+L68-(AR68*L68)))</f>
        <v>0.24516707878959995</v>
      </c>
      <c r="F68" s="9">
        <f t="shared" ref="F68:F131" si="28">(M68/(AR68+M68-(AR68*M68)))</f>
        <v>0.26636760298033912</v>
      </c>
      <c r="G68" s="9">
        <f t="shared" ref="G68:G131" si="29">AR68</f>
        <v>1.0472282528132584</v>
      </c>
      <c r="H68" s="9">
        <f t="shared" ref="H68:H131" si="30">IF(A68="","",1/D68)</f>
        <v>2.0472282528132584</v>
      </c>
      <c r="I68" s="9">
        <f t="shared" ref="I68:I131" si="31">IF(B68="","",1/E68)</f>
        <v>4.0788510632709807</v>
      </c>
      <c r="J68" s="9">
        <f t="shared" ref="J68:J131" si="32">IF(C68="","",1/F68)</f>
        <v>3.7542103048988698</v>
      </c>
      <c r="K68" s="11">
        <f t="shared" ref="K68:K131" si="33">1/A68</f>
        <v>0.5</v>
      </c>
      <c r="L68" s="11">
        <f t="shared" ref="L68:L131" si="34">1/B68</f>
        <v>0.25380710659898476</v>
      </c>
      <c r="M68" s="11">
        <f t="shared" ref="M68:M131" si="35">1/C68</f>
        <v>0.27548209366391185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-0.27031505642488574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0.22968494357511432</v>
      </c>
      <c r="Q68" s="11">
        <f>2*'OddsRatio_working_3-way'!K68*'OddsRatio_working_3-way'!L68*'OddsRatio_working_3-way'!M68</f>
        <v>6.9919313112667983E-2</v>
      </c>
      <c r="R68" s="11">
        <f t="shared" ref="R68:R131" si="36">O68/N68</f>
        <v>0</v>
      </c>
      <c r="S68" s="11">
        <f t="shared" ref="S68:S131" si="37">P68/N68</f>
        <v>-0.84969348956312551</v>
      </c>
      <c r="T68" s="11">
        <f t="shared" ref="T68:T131" si="38">Q68/N68</f>
        <v>-0.25865859651845524</v>
      </c>
      <c r="U68" s="11">
        <f>'OddsRatio_working_3-way'!S68-'OddsRatio_working_3-way'!R68^2/3</f>
        <v>-0.84969348956312551</v>
      </c>
      <c r="V68" s="11">
        <f>'OddsRatio_working_3-way'!S68*'OddsRatio_working_3-way'!R68/3-2*'OddsRatio_working_3-way'!R68^3/27-'OddsRatio_working_3-way'!T68</f>
        <v>0.25865859651845524</v>
      </c>
      <c r="W68" s="11">
        <f>'OddsRatio_working_3-way'!V68^2+4*'OddsRatio_working_3-way'!U68^3/27</f>
        <v>-2.3978823509077873E-2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0.15073411447145507</v>
      </c>
      <c r="Y68" s="11">
        <f>IF('OddsRatio_working_3-way'!W68&gt;=0,IF('OddsRatio_working_3-way'!V68+SQRT('OddsRatio_working_3-way'!W68)&gt;0,0,PI()),ACOS('OddsRatio_working_3-way'!V68/(2*'OddsRatio_working_3-way'!X68)))</f>
        <v>0.53944050129556897</v>
      </c>
      <c r="Z68" s="11">
        <f>'OddsRatio_working_3-way'!X68^(1/3)*COS('OddsRatio_working_3-way'!Y68/3)</f>
        <v>0.52361412640662919</v>
      </c>
      <c r="AA68" s="11">
        <f>'OddsRatio_working_3-way'!X68^(1/3)*COS(('OddsRatio_working_3-way'!Y68+2*PI())/3)</f>
        <v>-0.34423616826547238</v>
      </c>
      <c r="AB68" s="11">
        <f>'OddsRatio_working_3-way'!X68^(1/3)*COS(('OddsRatio_working_3-way'!Y68+4*PI())/3)</f>
        <v>-0.17937795814115676</v>
      </c>
      <c r="AC68" s="11">
        <f>'OddsRatio_working_3-way'!X68^(1/3)*SIN('OddsRatio_working_3-way'!Y68/3)</f>
        <v>9.5180931993393419E-2</v>
      </c>
      <c r="AD68" s="11">
        <f>'OddsRatio_working_3-way'!X68^(1/3)*SIN(('OddsRatio_working_3-way'!Y68+2*PI())/3)</f>
        <v>0.40587266925184046</v>
      </c>
      <c r="AE68" s="11">
        <f>'OddsRatio_working_3-way'!X68^(1/3)*SIN(('OddsRatio_working_3-way'!Y68+4*PI())/3)</f>
        <v>-0.5010536012452339</v>
      </c>
      <c r="AF68" s="11">
        <f>-'OddsRatio_working_3-way'!U68/(3*'OddsRatio_working_3-way'!X68^(1/3))*COS(('OddsRatio_working_3-way'!Y68)/3)</f>
        <v>0.52361412640662919</v>
      </c>
      <c r="AG68" s="11">
        <f>-'OddsRatio_working_3-way'!U68/(3*'OddsRatio_working_3-way'!X68^(1/3))*COS(('OddsRatio_working_3-way'!Y68+2*PI())/3)</f>
        <v>-0.34423616826547238</v>
      </c>
      <c r="AH68" s="11">
        <f>-'OddsRatio_working_3-way'!U68/(3*'OddsRatio_working_3-way'!X68^(1/3))*COS(('OddsRatio_working_3-way'!Y68+4*PI())/3)</f>
        <v>-0.17937795814115676</v>
      </c>
      <c r="AI68" s="11">
        <f>'OddsRatio_working_3-way'!U68/(3*'OddsRatio_working_3-way'!X68^(1/3))*SIN(('OddsRatio_working_3-way'!Y68)/3)</f>
        <v>-9.5180931993393419E-2</v>
      </c>
      <c r="AJ68" s="11">
        <f>'OddsRatio_working_3-way'!U68/(3*'OddsRatio_working_3-way'!X68^(1/3))*SIN(('OddsRatio_working_3-way'!Y68+2*PI())/3)</f>
        <v>-0.40587266925184046</v>
      </c>
      <c r="AK68" s="11">
        <f>'OddsRatio_working_3-way'!U68/(3*'OddsRatio_working_3-way'!X68^(1/3))*SIN(('OddsRatio_working_3-way'!Y68+4*PI())/3)</f>
        <v>0.5010536012452339</v>
      </c>
      <c r="AL68" s="11">
        <f>'OddsRatio_working_3-way'!Z68+'OddsRatio_working_3-way'!AF68</f>
        <v>1.0472282528132584</v>
      </c>
      <c r="AM68" s="11">
        <f>'OddsRatio_working_3-way'!AA68+'OddsRatio_working_3-way'!AG68</f>
        <v>-0.68847233653094475</v>
      </c>
      <c r="AN68" s="11">
        <f>'OddsRatio_working_3-way'!AB68+'OddsRatio_working_3-way'!AH68</f>
        <v>-0.35875591628231351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1.0472282528132584</v>
      </c>
      <c r="AS68" s="11">
        <f>IF(('OddsRatio_working_3-way'!X68=0),IF(Q68&gt;0,-Q68^(1/3),(-Q68)^(1/3)),'OddsRatio_working_3-way'!AM68-'OddsRatio_working_3-way'!R68/3)</f>
        <v>-0.68847233653094475</v>
      </c>
      <c r="AT68" s="11">
        <f>IF(('OddsRatio_working_3-way'!X68=0),IF(Q68&gt;0,-Q68^(1/3),(-Q68)^(1/3)),'OddsRatio_working_3-way'!AN68-'OddsRatio_working_3-way'!R68/3)</f>
        <v>-0.35875591628231351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2.4500000000000002</v>
      </c>
      <c r="B69" s="4">
        <f>IF('True_Odds_Calculator_3-way'!B68="","",'True_Odds_Calculator_3-way'!B68)</f>
        <v>3.18</v>
      </c>
      <c r="C69" s="4">
        <f>IF('True_Odds_Calculator_3-way'!C68="","",'True_Odds_Calculator_3-way'!C68)</f>
        <v>3.22</v>
      </c>
      <c r="D69" s="9">
        <f t="shared" si="26"/>
        <v>0.39618374203239254</v>
      </c>
      <c r="E69" s="9">
        <f t="shared" si="27"/>
        <v>0.30382415881841862</v>
      </c>
      <c r="F69" s="9">
        <f t="shared" si="28"/>
        <v>0.29999209914918895</v>
      </c>
      <c r="G69" s="9">
        <f t="shared" si="29"/>
        <v>1.0510905958903636</v>
      </c>
      <c r="H69" s="9">
        <f t="shared" si="30"/>
        <v>2.5240813640410278</v>
      </c>
      <c r="I69" s="9">
        <f t="shared" si="31"/>
        <v>3.2913774990409927</v>
      </c>
      <c r="J69" s="9">
        <f t="shared" si="32"/>
        <v>3.3334211228766075</v>
      </c>
      <c r="K69" s="11">
        <f t="shared" si="33"/>
        <v>0.4081632653061224</v>
      </c>
      <c r="L69" s="11">
        <f t="shared" si="34"/>
        <v>0.31446540880503143</v>
      </c>
      <c r="M69" s="11">
        <f t="shared" si="35"/>
        <v>0.3105590062111801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-0.27972313969534857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0.23318831810234933</v>
      </c>
      <c r="Q69" s="11">
        <f>2*'OddsRatio_working_3-way'!K69*'OddsRatio_working_3-way'!L69*'OddsRatio_working_3-way'!M69</f>
        <v>7.9722501915333102E-2</v>
      </c>
      <c r="R69" s="11">
        <f t="shared" si="36"/>
        <v>0</v>
      </c>
      <c r="S69" s="11">
        <f t="shared" si="37"/>
        <v>-0.83363971374094703</v>
      </c>
      <c r="T69" s="11">
        <f t="shared" si="38"/>
        <v>-0.28500503033878533</v>
      </c>
      <c r="U69" s="11">
        <f>'OddsRatio_working_3-way'!S69-'OddsRatio_working_3-way'!R69^2/3</f>
        <v>-0.83363971374094703</v>
      </c>
      <c r="V69" s="11">
        <f>'OddsRatio_working_3-way'!S69*'OddsRatio_working_3-way'!R69/3-2*'OddsRatio_working_3-way'!R69^3/27-'OddsRatio_working_3-way'!T69</f>
        <v>0.28500503033878533</v>
      </c>
      <c r="W69" s="11">
        <f>'OddsRatio_working_3-way'!V69^2+4*'OddsRatio_working_3-way'!U69^3/27</f>
        <v>-4.6006113365081452E-3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0.14648248927339411</v>
      </c>
      <c r="Y69" s="11">
        <f>IF('OddsRatio_working_3-way'!W69&gt;=0,IF('OddsRatio_working_3-way'!V69+SQRT('OddsRatio_working_3-way'!W69)&gt;0,0,PI()),ACOS('OddsRatio_working_3-way'!V69/(2*'OddsRatio_working_3-way'!X69)))</f>
        <v>0.23364179091167236</v>
      </c>
      <c r="Z69" s="11">
        <f>'OddsRatio_working_3-way'!X69^(1/3)*COS('OddsRatio_working_3-way'!Y69/3)</f>
        <v>0.52554529794518179</v>
      </c>
      <c r="AA69" s="11">
        <f>'OddsRatio_working_3-way'!X69^(1/3)*COS(('OddsRatio_working_3-way'!Y69+2*PI())/3)</f>
        <v>-0.29829071889508685</v>
      </c>
      <c r="AB69" s="11">
        <f>'OddsRatio_working_3-way'!X69^(1/3)*COS(('OddsRatio_working_3-way'!Y69+4*PI())/3)</f>
        <v>-0.22725457905009513</v>
      </c>
      <c r="AC69" s="11">
        <f>'OddsRatio_working_3-way'!X69^(1/3)*SIN('OddsRatio_working_3-way'!Y69/3)</f>
        <v>4.1012734461697849E-2</v>
      </c>
      <c r="AD69" s="11">
        <f>'OddsRatio_working_3-way'!X69^(1/3)*SIN(('OddsRatio_working_3-way'!Y69+2*PI())/3)</f>
        <v>0.43462921162914026</v>
      </c>
      <c r="AE69" s="11">
        <f>'OddsRatio_working_3-way'!X69^(1/3)*SIN(('OddsRatio_working_3-way'!Y69+4*PI())/3)</f>
        <v>-0.47564194609083815</v>
      </c>
      <c r="AF69" s="11">
        <f>-'OddsRatio_working_3-way'!U69/(3*'OddsRatio_working_3-way'!X69^(1/3))*COS(('OddsRatio_working_3-way'!Y69)/3)</f>
        <v>0.52554529794518168</v>
      </c>
      <c r="AG69" s="11">
        <f>-'OddsRatio_working_3-way'!U69/(3*'OddsRatio_working_3-way'!X69^(1/3))*COS(('OddsRatio_working_3-way'!Y69+2*PI())/3)</f>
        <v>-0.29829071889508679</v>
      </c>
      <c r="AH69" s="11">
        <f>-'OddsRatio_working_3-way'!U69/(3*'OddsRatio_working_3-way'!X69^(1/3))*COS(('OddsRatio_working_3-way'!Y69+4*PI())/3)</f>
        <v>-0.22725457905009508</v>
      </c>
      <c r="AI69" s="11">
        <f>'OddsRatio_working_3-way'!U69/(3*'OddsRatio_working_3-way'!X69^(1/3))*SIN(('OddsRatio_working_3-way'!Y69)/3)</f>
        <v>-4.1012734461697842E-2</v>
      </c>
      <c r="AJ69" s="11">
        <f>'OddsRatio_working_3-way'!U69/(3*'OddsRatio_working_3-way'!X69^(1/3))*SIN(('OddsRatio_working_3-way'!Y69+2*PI())/3)</f>
        <v>-0.4346292116291402</v>
      </c>
      <c r="AK69" s="11">
        <f>'OddsRatio_working_3-way'!U69/(3*'OddsRatio_working_3-way'!X69^(1/3))*SIN(('OddsRatio_working_3-way'!Y69+4*PI())/3)</f>
        <v>0.47564194609083804</v>
      </c>
      <c r="AL69" s="11">
        <f>'OddsRatio_working_3-way'!Z69+'OddsRatio_working_3-way'!AF69</f>
        <v>1.0510905958903636</v>
      </c>
      <c r="AM69" s="11">
        <f>'OddsRatio_working_3-way'!AA69+'OddsRatio_working_3-way'!AG69</f>
        <v>-0.5965814377901737</v>
      </c>
      <c r="AN69" s="11">
        <f>'OddsRatio_working_3-way'!AB69+'OddsRatio_working_3-way'!AH69</f>
        <v>-0.45450915810019021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1.0510905958903636</v>
      </c>
      <c r="AS69" s="11">
        <f>IF(('OddsRatio_working_3-way'!X69=0),IF(Q69&gt;0,-Q69^(1/3),(-Q69)^(1/3)),'OddsRatio_working_3-way'!AM69-'OddsRatio_working_3-way'!R69/3)</f>
        <v>-0.5965814377901737</v>
      </c>
      <c r="AT69" s="11">
        <f>IF(('OddsRatio_working_3-way'!X69=0),IF(Q69&gt;0,-Q69^(1/3),(-Q69)^(1/3)),'OddsRatio_working_3-way'!AN69-'OddsRatio_working_3-way'!R69/3)</f>
        <v>-0.45450915810019021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2.5099999999999998</v>
      </c>
      <c r="B70" s="4">
        <f>IF('True_Odds_Calculator_3-way'!B69="","",'True_Odds_Calculator_3-way'!B69)</f>
        <v>3.02</v>
      </c>
      <c r="C70" s="4">
        <f>IF('True_Odds_Calculator_3-way'!C69="","",'True_Odds_Calculator_3-way'!C69)</f>
        <v>3.31</v>
      </c>
      <c r="D70" s="9">
        <f t="shared" si="26"/>
        <v>0.38709115675893191</v>
      </c>
      <c r="E70" s="9">
        <f t="shared" si="27"/>
        <v>0.32070280647332744</v>
      </c>
      <c r="F70" s="9">
        <f t="shared" si="28"/>
        <v>0.29220603676774082</v>
      </c>
      <c r="G70" s="9">
        <f t="shared" si="29"/>
        <v>1.0485899486433357</v>
      </c>
      <c r="H70" s="9">
        <f t="shared" si="30"/>
        <v>2.5833708224514367</v>
      </c>
      <c r="I70" s="9">
        <f t="shared" si="31"/>
        <v>3.1181516962595373</v>
      </c>
      <c r="J70" s="9">
        <f t="shared" si="32"/>
        <v>3.4222427813661063</v>
      </c>
      <c r="K70" s="11">
        <f t="shared" si="33"/>
        <v>0.39840637450199207</v>
      </c>
      <c r="L70" s="11">
        <f t="shared" si="34"/>
        <v>0.33112582781456956</v>
      </c>
      <c r="M70" s="11">
        <f t="shared" si="35"/>
        <v>0.30211480362537763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-0.28082233001528645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0.23275777066201497</v>
      </c>
      <c r="Q70" s="11">
        <f>2*'OddsRatio_working_3-way'!K70*'OddsRatio_working_3-way'!L70*'OddsRatio_working_3-way'!M70</f>
        <v>7.971156529521059E-2</v>
      </c>
      <c r="R70" s="11">
        <f t="shared" si="36"/>
        <v>0</v>
      </c>
      <c r="S70" s="11">
        <f t="shared" si="37"/>
        <v>-0.82884352768294778</v>
      </c>
      <c r="T70" s="11">
        <f t="shared" si="38"/>
        <v>-0.28385052317909165</v>
      </c>
      <c r="U70" s="11">
        <f>'OddsRatio_working_3-way'!S70-'OddsRatio_working_3-way'!R70^2/3</f>
        <v>-0.82884352768294778</v>
      </c>
      <c r="V70" s="11">
        <f>'OddsRatio_working_3-way'!S70*'OddsRatio_working_3-way'!R70/3-2*'OddsRatio_working_3-way'!R70^3/27-'OddsRatio_working_3-way'!T70</f>
        <v>0.28385052317909165</v>
      </c>
      <c r="W70" s="11">
        <f>'OddsRatio_working_3-way'!V70^2+4*'OddsRatio_working_3-way'!U70^3/27</f>
        <v>-3.7844726853140942E-3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0.14522017094257098</v>
      </c>
      <c r="Y70" s="11">
        <f>IF('OddsRatio_working_3-way'!W70&gt;=0,IF('OddsRatio_working_3-way'!V70+SQRT('OddsRatio_working_3-way'!W70)&gt;0,0,PI()),ACOS('OddsRatio_working_3-way'!V70/(2*'OddsRatio_working_3-way'!X70)))</f>
        <v>0.2134262547159016</v>
      </c>
      <c r="Z70" s="11">
        <f>'OddsRatio_working_3-way'!X70^(1/3)*COS('OddsRatio_working_3-way'!Y70/3)</f>
        <v>0.52429497432166783</v>
      </c>
      <c r="AA70" s="11">
        <f>'OddsRatio_working_3-way'!X70^(1/3)*COS(('OddsRatio_working_3-way'!Y70+2*PI())/3)</f>
        <v>-0.29450435422979127</v>
      </c>
      <c r="AB70" s="11">
        <f>'OddsRatio_working_3-way'!X70^(1/3)*COS(('OddsRatio_working_3-way'!Y70+4*PI())/3)</f>
        <v>-0.22979062009187665</v>
      </c>
      <c r="AC70" s="11">
        <f>'OddsRatio_working_3-way'!X70^(1/3)*SIN('OddsRatio_working_3-way'!Y70/3)</f>
        <v>3.7362491824791032E-2</v>
      </c>
      <c r="AD70" s="11">
        <f>'OddsRatio_working_3-way'!X70^(1/3)*SIN(('OddsRatio_working_3-way'!Y70+2*PI())/3)</f>
        <v>0.4353715209266788</v>
      </c>
      <c r="AE70" s="11">
        <f>'OddsRatio_working_3-way'!X70^(1/3)*SIN(('OddsRatio_working_3-way'!Y70+4*PI())/3)</f>
        <v>-0.4727340127514697</v>
      </c>
      <c r="AF70" s="11">
        <f>-'OddsRatio_working_3-way'!U70/(3*'OddsRatio_working_3-way'!X70^(1/3))*COS(('OddsRatio_working_3-way'!Y70)/3)</f>
        <v>0.52429497432166783</v>
      </c>
      <c r="AG70" s="11">
        <f>-'OddsRatio_working_3-way'!U70/(3*'OddsRatio_working_3-way'!X70^(1/3))*COS(('OddsRatio_working_3-way'!Y70+2*PI())/3)</f>
        <v>-0.29450435422979127</v>
      </c>
      <c r="AH70" s="11">
        <f>-'OddsRatio_working_3-way'!U70/(3*'OddsRatio_working_3-way'!X70^(1/3))*COS(('OddsRatio_working_3-way'!Y70+4*PI())/3)</f>
        <v>-0.22979062009187665</v>
      </c>
      <c r="AI70" s="11">
        <f>'OddsRatio_working_3-way'!U70/(3*'OddsRatio_working_3-way'!X70^(1/3))*SIN(('OddsRatio_working_3-way'!Y70)/3)</f>
        <v>-3.7362491824791032E-2</v>
      </c>
      <c r="AJ70" s="11">
        <f>'OddsRatio_working_3-way'!U70/(3*'OddsRatio_working_3-way'!X70^(1/3))*SIN(('OddsRatio_working_3-way'!Y70+2*PI())/3)</f>
        <v>-0.4353715209266788</v>
      </c>
      <c r="AK70" s="11">
        <f>'OddsRatio_working_3-way'!U70/(3*'OddsRatio_working_3-way'!X70^(1/3))*SIN(('OddsRatio_working_3-way'!Y70+4*PI())/3)</f>
        <v>0.4727340127514697</v>
      </c>
      <c r="AL70" s="11">
        <f>'OddsRatio_working_3-way'!Z70+'OddsRatio_working_3-way'!AF70</f>
        <v>1.0485899486433357</v>
      </c>
      <c r="AM70" s="11">
        <f>'OddsRatio_working_3-way'!AA70+'OddsRatio_working_3-way'!AG70</f>
        <v>-0.58900870845958253</v>
      </c>
      <c r="AN70" s="11">
        <f>'OddsRatio_working_3-way'!AB70+'OddsRatio_working_3-way'!AH70</f>
        <v>-0.45958124018375329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1.0485899486433357</v>
      </c>
      <c r="AS70" s="11">
        <f>IF(('OddsRatio_working_3-way'!X70=0),IF(Q70&gt;0,-Q70^(1/3),(-Q70)^(1/3)),'OddsRatio_working_3-way'!AM70-'OddsRatio_working_3-way'!R70/3)</f>
        <v>-0.58900870845958253</v>
      </c>
      <c r="AT70" s="11">
        <f>IF(('OddsRatio_working_3-way'!X70=0),IF(Q70&gt;0,-Q70^(1/3),(-Q70)^(1/3)),'OddsRatio_working_3-way'!AN70-'OddsRatio_working_3-way'!R70/3)</f>
        <v>-0.45958124018375329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3.06</v>
      </c>
      <c r="B71" s="4">
        <f>IF('True_Odds_Calculator_3-way'!B70="","",'True_Odds_Calculator_3-way'!B70)</f>
        <v>3.36</v>
      </c>
      <c r="C71" s="4">
        <f>IF('True_Odds_Calculator_3-way'!C70="","",'True_Odds_Calculator_3-way'!C70)</f>
        <v>2.4500000000000002</v>
      </c>
      <c r="D71" s="9">
        <f t="shared" si="26"/>
        <v>0.31611978719143285</v>
      </c>
      <c r="E71" s="9">
        <f t="shared" si="27"/>
        <v>0.28748768003570563</v>
      </c>
      <c r="F71" s="9">
        <f t="shared" si="28"/>
        <v>0.39639253277286157</v>
      </c>
      <c r="G71" s="9">
        <f t="shared" si="29"/>
        <v>1.0501736976950571</v>
      </c>
      <c r="H71" s="9">
        <f t="shared" si="30"/>
        <v>3.1633578172518173</v>
      </c>
      <c r="I71" s="9">
        <f t="shared" si="31"/>
        <v>3.4784099265603352</v>
      </c>
      <c r="J71" s="9">
        <f t="shared" si="32"/>
        <v>2.5227518616578326</v>
      </c>
      <c r="K71" s="11">
        <f t="shared" si="33"/>
        <v>0.32679738562091504</v>
      </c>
      <c r="L71" s="11">
        <f t="shared" si="34"/>
        <v>0.29761904761904762</v>
      </c>
      <c r="M71" s="11">
        <f t="shared" si="35"/>
        <v>0.4081632653061224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-0.27984685937867204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0.23302971982443765</v>
      </c>
      <c r="Q71" s="11">
        <f>2*'OddsRatio_working_3-way'!K71*'OddsRatio_working_3-way'!L71*'OddsRatio_working_3-way'!M71</f>
        <v>7.9396838100319486E-2</v>
      </c>
      <c r="R71" s="11">
        <f t="shared" si="36"/>
        <v>0</v>
      </c>
      <c r="S71" s="11">
        <f t="shared" si="37"/>
        <v>-0.83270443106569147</v>
      </c>
      <c r="T71" s="11">
        <f t="shared" si="38"/>
        <v>-0.28371530871062745</v>
      </c>
      <c r="U71" s="11">
        <f>'OddsRatio_working_3-way'!S71-'OddsRatio_working_3-way'!R71^2/3</f>
        <v>-0.83270443106569147</v>
      </c>
      <c r="V71" s="11">
        <f>'OddsRatio_working_3-way'!S71*'OddsRatio_working_3-way'!R71/3-2*'OddsRatio_working_3-way'!R71^3/27-'OddsRatio_working_3-way'!T71</f>
        <v>0.28371530871062745</v>
      </c>
      <c r="W71" s="11">
        <f>'OddsRatio_working_3-way'!V71^2+4*'OddsRatio_working_3-way'!U71^3/27</f>
        <v>-5.0455464465711253E-3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0.14623604449941349</v>
      </c>
      <c r="Y71" s="11">
        <f>IF('OddsRatio_working_3-way'!W71&gt;=0,IF('OddsRatio_working_3-way'!V71+SQRT('OddsRatio_working_3-way'!W71)&gt;0,0,PI()),ACOS('OddsRatio_working_3-way'!V71/(2*'OddsRatio_working_3-way'!X71)))</f>
        <v>0.24532092503884351</v>
      </c>
      <c r="Z71" s="11">
        <f>'OddsRatio_working_3-way'!X71^(1/3)*COS('OddsRatio_working_3-way'!Y71/3)</f>
        <v>0.52508684884752854</v>
      </c>
      <c r="AA71" s="11">
        <f>'OddsRatio_working_3-way'!X71^(1/3)*COS(('OddsRatio_working_3-way'!Y71+2*PI())/3)</f>
        <v>-0.29981215987256032</v>
      </c>
      <c r="AB71" s="11">
        <f>'OddsRatio_working_3-way'!X71^(1/3)*COS(('OddsRatio_working_3-way'!Y71+4*PI())/3)</f>
        <v>-0.22527468897496833</v>
      </c>
      <c r="AC71" s="11">
        <f>'OddsRatio_working_3-way'!X71^(1/3)*SIN('OddsRatio_working_3-way'!Y71/3)</f>
        <v>4.3034228887438859E-2</v>
      </c>
      <c r="AD71" s="11">
        <f>'OddsRatio_working_3-way'!X71^(1/3)*SIN(('OddsRatio_working_3-way'!Y71+2*PI())/3)</f>
        <v>0.43322143585136008</v>
      </c>
      <c r="AE71" s="11">
        <f>'OddsRatio_working_3-way'!X71^(1/3)*SIN(('OddsRatio_working_3-way'!Y71+4*PI())/3)</f>
        <v>-0.47625566473879871</v>
      </c>
      <c r="AF71" s="11">
        <f>-'OddsRatio_working_3-way'!U71/(3*'OddsRatio_working_3-way'!X71^(1/3))*COS(('OddsRatio_working_3-way'!Y71)/3)</f>
        <v>0.52508684884752854</v>
      </c>
      <c r="AG71" s="11">
        <f>-'OddsRatio_working_3-way'!U71/(3*'OddsRatio_working_3-way'!X71^(1/3))*COS(('OddsRatio_working_3-way'!Y71+2*PI())/3)</f>
        <v>-0.29981215987256032</v>
      </c>
      <c r="AH71" s="11">
        <f>-'OddsRatio_working_3-way'!U71/(3*'OddsRatio_working_3-way'!X71^(1/3))*COS(('OddsRatio_working_3-way'!Y71+4*PI())/3)</f>
        <v>-0.22527468897496833</v>
      </c>
      <c r="AI71" s="11">
        <f>'OddsRatio_working_3-way'!U71/(3*'OddsRatio_working_3-way'!X71^(1/3))*SIN(('OddsRatio_working_3-way'!Y71)/3)</f>
        <v>-4.3034228887438859E-2</v>
      </c>
      <c r="AJ71" s="11">
        <f>'OddsRatio_working_3-way'!U71/(3*'OddsRatio_working_3-way'!X71^(1/3))*SIN(('OddsRatio_working_3-way'!Y71+2*PI())/3)</f>
        <v>-0.43322143585136008</v>
      </c>
      <c r="AK71" s="11">
        <f>'OddsRatio_working_3-way'!U71/(3*'OddsRatio_working_3-way'!X71^(1/3))*SIN(('OddsRatio_working_3-way'!Y71+4*PI())/3)</f>
        <v>0.47625566473879871</v>
      </c>
      <c r="AL71" s="11">
        <f>'OddsRatio_working_3-way'!Z71+'OddsRatio_working_3-way'!AF71</f>
        <v>1.0501736976950571</v>
      </c>
      <c r="AM71" s="11">
        <f>'OddsRatio_working_3-way'!AA71+'OddsRatio_working_3-way'!AG71</f>
        <v>-0.59962431974512065</v>
      </c>
      <c r="AN71" s="11">
        <f>'OddsRatio_working_3-way'!AB71+'OddsRatio_working_3-way'!AH71</f>
        <v>-0.45054937794993666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1.0501736976950571</v>
      </c>
      <c r="AS71" s="11">
        <f>IF(('OddsRatio_working_3-way'!X71=0),IF(Q71&gt;0,-Q71^(1/3),(-Q71)^(1/3)),'OddsRatio_working_3-way'!AM71-'OddsRatio_working_3-way'!R71/3)</f>
        <v>-0.59962431974512065</v>
      </c>
      <c r="AT71" s="11">
        <f>IF(('OddsRatio_working_3-way'!X71=0),IF(Q71&gt;0,-Q71^(1/3),(-Q71)^(1/3)),'OddsRatio_working_3-way'!AN71-'OddsRatio_working_3-way'!R71/3)</f>
        <v>-0.45054937794993666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1.98</v>
      </c>
      <c r="B72" s="4">
        <f>IF('True_Odds_Calculator_3-way'!B71="","",'True_Odds_Calculator_3-way'!B71)</f>
        <v>3.53</v>
      </c>
      <c r="C72" s="4">
        <f>IF('True_Odds_Calculator_3-way'!C71="","",'True_Odds_Calculator_3-way'!C71)</f>
        <v>4.0599999999999996</v>
      </c>
      <c r="D72" s="9">
        <f t="shared" si="26"/>
        <v>0.49138374631624543</v>
      </c>
      <c r="E72" s="9">
        <f t="shared" si="27"/>
        <v>0.27231863442311427</v>
      </c>
      <c r="F72" s="9">
        <f t="shared" si="28"/>
        <v>0.23629761926064019</v>
      </c>
      <c r="G72" s="9">
        <f t="shared" si="29"/>
        <v>1.0561932117598063</v>
      </c>
      <c r="H72" s="9">
        <f t="shared" si="30"/>
        <v>2.03506934752461</v>
      </c>
      <c r="I72" s="9">
        <f t="shared" si="31"/>
        <v>3.6721688257523097</v>
      </c>
      <c r="J72" s="9">
        <f t="shared" si="32"/>
        <v>4.2319512279850073</v>
      </c>
      <c r="K72" s="11">
        <f t="shared" si="33"/>
        <v>0.50505050505050508</v>
      </c>
      <c r="L72" s="11">
        <f t="shared" si="34"/>
        <v>0.28328611898016998</v>
      </c>
      <c r="M72" s="11">
        <f t="shared" si="35"/>
        <v>0.24630541871921185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-0.26736348539611199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0.23152582496140178</v>
      </c>
      <c r="Q72" s="11">
        <f>2*'OddsRatio_working_3-way'!K72*'OddsRatio_working_3-way'!L72*'OddsRatio_working_3-way'!M72</f>
        <v>7.0479703184597203E-2</v>
      </c>
      <c r="R72" s="11">
        <f t="shared" si="36"/>
        <v>0</v>
      </c>
      <c r="S72" s="11">
        <f t="shared" si="37"/>
        <v>-0.86595903183407796</v>
      </c>
      <c r="T72" s="11">
        <f t="shared" si="38"/>
        <v>-0.2636100553528396</v>
      </c>
      <c r="U72" s="11">
        <f>'OddsRatio_working_3-way'!S72-'OddsRatio_working_3-way'!R72^2/3</f>
        <v>-0.86595903183407796</v>
      </c>
      <c r="V72" s="11">
        <f>'OddsRatio_working_3-way'!S72*'OddsRatio_working_3-way'!R72/3-2*'OddsRatio_working_3-way'!R72^3/27-'OddsRatio_working_3-way'!T72</f>
        <v>0.2636100553528396</v>
      </c>
      <c r="W72" s="11">
        <f>'OddsRatio_working_3-way'!V72^2+4*'OddsRatio_working_3-way'!U72^3/27</f>
        <v>-2.6712661293889634E-2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0.1550829798664386</v>
      </c>
      <c r="Y72" s="11">
        <f>IF('OddsRatio_working_3-way'!W72&gt;=0,IF('OddsRatio_working_3-way'!V72+SQRT('OddsRatio_working_3-way'!W72)&gt;0,0,PI()),ACOS('OddsRatio_working_3-way'!V72/(2*'OddsRatio_working_3-way'!X72)))</f>
        <v>0.55500079772922084</v>
      </c>
      <c r="Z72" s="11">
        <f>'OddsRatio_working_3-way'!X72^(1/3)*COS('OddsRatio_working_3-way'!Y72/3)</f>
        <v>0.52809660587990315</v>
      </c>
      <c r="AA72" s="11">
        <f>'OddsRatio_working_3-way'!X72^(1/3)*COS(('OddsRatio_working_3-way'!Y72+2*PI())/3)</f>
        <v>-0.34963591362113716</v>
      </c>
      <c r="AB72" s="11">
        <f>'OddsRatio_working_3-way'!X72^(1/3)*COS(('OddsRatio_working_3-way'!Y72+4*PI())/3)</f>
        <v>-0.17846069225876579</v>
      </c>
      <c r="AC72" s="11">
        <f>'OddsRatio_working_3-way'!X72^(1/3)*SIN('OddsRatio_working_3-way'!Y72/3)</f>
        <v>9.8828060132158835E-2</v>
      </c>
      <c r="AD72" s="11">
        <f>'OddsRatio_working_3-way'!X72^(1/3)*SIN(('OddsRatio_working_3-way'!Y72+2*PI())/3)</f>
        <v>0.40793104627825527</v>
      </c>
      <c r="AE72" s="11">
        <f>'OddsRatio_working_3-way'!X72^(1/3)*SIN(('OddsRatio_working_3-way'!Y72+4*PI())/3)</f>
        <v>-0.50675910641041411</v>
      </c>
      <c r="AF72" s="11">
        <f>-'OddsRatio_working_3-way'!U72/(3*'OddsRatio_working_3-way'!X72^(1/3))*COS(('OddsRatio_working_3-way'!Y72)/3)</f>
        <v>0.52809660587990315</v>
      </c>
      <c r="AG72" s="11">
        <f>-'OddsRatio_working_3-way'!U72/(3*'OddsRatio_working_3-way'!X72^(1/3))*COS(('OddsRatio_working_3-way'!Y72+2*PI())/3)</f>
        <v>-0.34963591362113716</v>
      </c>
      <c r="AH72" s="11">
        <f>-'OddsRatio_working_3-way'!U72/(3*'OddsRatio_working_3-way'!X72^(1/3))*COS(('OddsRatio_working_3-way'!Y72+4*PI())/3)</f>
        <v>-0.17846069225876579</v>
      </c>
      <c r="AI72" s="11">
        <f>'OddsRatio_working_3-way'!U72/(3*'OddsRatio_working_3-way'!X72^(1/3))*SIN(('OddsRatio_working_3-way'!Y72)/3)</f>
        <v>-9.8828060132158835E-2</v>
      </c>
      <c r="AJ72" s="11">
        <f>'OddsRatio_working_3-way'!U72/(3*'OddsRatio_working_3-way'!X72^(1/3))*SIN(('OddsRatio_working_3-way'!Y72+2*PI())/3)</f>
        <v>-0.40793104627825527</v>
      </c>
      <c r="AK72" s="11">
        <f>'OddsRatio_working_3-way'!U72/(3*'OddsRatio_working_3-way'!X72^(1/3))*SIN(('OddsRatio_working_3-way'!Y72+4*PI())/3)</f>
        <v>0.50675910641041411</v>
      </c>
      <c r="AL72" s="11">
        <f>'OddsRatio_working_3-way'!Z72+'OddsRatio_working_3-way'!AF72</f>
        <v>1.0561932117598063</v>
      </c>
      <c r="AM72" s="11">
        <f>'OddsRatio_working_3-way'!AA72+'OddsRatio_working_3-way'!AG72</f>
        <v>-0.69927182724227432</v>
      </c>
      <c r="AN72" s="11">
        <f>'OddsRatio_working_3-way'!AB72+'OddsRatio_working_3-way'!AH72</f>
        <v>-0.35692138451753158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1.0561932117598063</v>
      </c>
      <c r="AS72" s="11">
        <f>IF(('OddsRatio_working_3-way'!X72=0),IF(Q72&gt;0,-Q72^(1/3),(-Q72)^(1/3)),'OddsRatio_working_3-way'!AM72-'OddsRatio_working_3-way'!R72/3)</f>
        <v>-0.69927182724227432</v>
      </c>
      <c r="AT72" s="11">
        <f>IF(('OddsRatio_working_3-way'!X72=0),IF(Q72&gt;0,-Q72^(1/3),(-Q72)^(1/3)),'OddsRatio_working_3-way'!AN72-'OddsRatio_working_3-way'!R72/3)</f>
        <v>-0.35692138451753158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2.71</v>
      </c>
      <c r="B73" s="4">
        <f>IF('True_Odds_Calculator_3-way'!B72="","",'True_Odds_Calculator_3-way'!B72)</f>
        <v>2.89</v>
      </c>
      <c r="C73" s="4">
        <f>IF('True_Odds_Calculator_3-way'!C72="","",'True_Odds_Calculator_3-way'!C72)</f>
        <v>3.14</v>
      </c>
      <c r="D73" s="9">
        <f t="shared" si="26"/>
        <v>0.35745583891079746</v>
      </c>
      <c r="E73" s="9">
        <f t="shared" si="27"/>
        <v>0.33481051851667742</v>
      </c>
      <c r="F73" s="9">
        <f t="shared" si="28"/>
        <v>0.30773364257252506</v>
      </c>
      <c r="G73" s="9">
        <f t="shared" si="29"/>
        <v>1.051197878024257</v>
      </c>
      <c r="H73" s="9">
        <f t="shared" si="30"/>
        <v>2.7975483714214788</v>
      </c>
      <c r="I73" s="9">
        <f t="shared" si="31"/>
        <v>2.986763989465846</v>
      </c>
      <c r="J73" s="9">
        <f t="shared" si="32"/>
        <v>3.24956345897191</v>
      </c>
      <c r="K73" s="11">
        <f t="shared" si="33"/>
        <v>0.36900369003690037</v>
      </c>
      <c r="L73" s="11">
        <f t="shared" si="34"/>
        <v>0.34602076124567471</v>
      </c>
      <c r="M73" s="11">
        <f t="shared" si="35"/>
        <v>0.31847133757961782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-0.28123858630427256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0.23340766323714629</v>
      </c>
      <c r="Q73" s="11">
        <f>2*'OddsRatio_working_3-way'!K73*'OddsRatio_working_3-way'!L73*'OddsRatio_working_3-way'!M73</f>
        <v>8.1326711929319256E-2</v>
      </c>
      <c r="R73" s="11">
        <f t="shared" si="36"/>
        <v>0</v>
      </c>
      <c r="S73" s="11">
        <f t="shared" si="37"/>
        <v>-0.82992759387796844</v>
      </c>
      <c r="T73" s="11">
        <f t="shared" si="38"/>
        <v>-0.28917337765782869</v>
      </c>
      <c r="U73" s="11">
        <f>'OddsRatio_working_3-way'!S73-'OddsRatio_working_3-way'!R73^2/3</f>
        <v>-0.82992759387796844</v>
      </c>
      <c r="V73" s="11">
        <f>'OddsRatio_working_3-way'!S73*'OddsRatio_working_3-way'!R73/3-2*'OddsRatio_working_3-way'!R73^3/27-'OddsRatio_working_3-way'!T73</f>
        <v>0.28917337765782869</v>
      </c>
      <c r="W73" s="11">
        <f>'OddsRatio_working_3-way'!V73^2+4*'OddsRatio_working_3-way'!U73^3/27</f>
        <v>-1.0657756275046504E-3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0.14550516998851093</v>
      </c>
      <c r="Y73" s="11">
        <f>IF('OddsRatio_working_3-way'!W73&gt;=0,IF('OddsRatio_working_3-way'!V73+SQRT('OddsRatio_working_3-way'!W73)&gt;0,0,PI()),ACOS('OddsRatio_working_3-way'!V73/(2*'OddsRatio_working_3-way'!X73)))</f>
        <v>0.11241897686746039</v>
      </c>
      <c r="Z73" s="11">
        <f>'OddsRatio_working_3-way'!X73^(1/3)*COS('OddsRatio_working_3-way'!Y73/3)</f>
        <v>0.52559893901212851</v>
      </c>
      <c r="AA73" s="11">
        <f>'OddsRatio_working_3-way'!X73^(1/3)*COS(('OddsRatio_working_3-way'!Y73+2*PI())/3)</f>
        <v>-0.27986449079189091</v>
      </c>
      <c r="AB73" s="11">
        <f>'OddsRatio_working_3-way'!X73^(1/3)*COS(('OddsRatio_working_3-way'!Y73+4*PI())/3)</f>
        <v>-0.24573444822023785</v>
      </c>
      <c r="AC73" s="11">
        <f>'OddsRatio_working_3-way'!X73^(1/3)*SIN('OddsRatio_working_3-way'!Y73/3)</f>
        <v>1.9704989266197469E-2</v>
      </c>
      <c r="AD73" s="11">
        <f>'OddsRatio_working_3-way'!X73^(1/3)*SIN(('OddsRatio_working_3-way'!Y73+2*PI())/3)</f>
        <v>0.44532953875355241</v>
      </c>
      <c r="AE73" s="11">
        <f>'OddsRatio_working_3-way'!X73^(1/3)*SIN(('OddsRatio_working_3-way'!Y73+4*PI())/3)</f>
        <v>-0.46503452801974965</v>
      </c>
      <c r="AF73" s="11">
        <f>-'OddsRatio_working_3-way'!U73/(3*'OddsRatio_working_3-way'!X73^(1/3))*COS(('OddsRatio_working_3-way'!Y73)/3)</f>
        <v>0.52559893901212862</v>
      </c>
      <c r="AG73" s="11">
        <f>-'OddsRatio_working_3-way'!U73/(3*'OddsRatio_working_3-way'!X73^(1/3))*COS(('OddsRatio_working_3-way'!Y73+2*PI())/3)</f>
        <v>-0.27986449079189096</v>
      </c>
      <c r="AH73" s="11">
        <f>-'OddsRatio_working_3-way'!U73/(3*'OddsRatio_working_3-way'!X73^(1/3))*COS(('OddsRatio_working_3-way'!Y73+4*PI())/3)</f>
        <v>-0.24573444822023791</v>
      </c>
      <c r="AI73" s="11">
        <f>'OddsRatio_working_3-way'!U73/(3*'OddsRatio_working_3-way'!X73^(1/3))*SIN(('OddsRatio_working_3-way'!Y73)/3)</f>
        <v>-1.9704989266197473E-2</v>
      </c>
      <c r="AJ73" s="11">
        <f>'OddsRatio_working_3-way'!U73/(3*'OddsRatio_working_3-way'!X73^(1/3))*SIN(('OddsRatio_working_3-way'!Y73+2*PI())/3)</f>
        <v>-0.44532953875355252</v>
      </c>
      <c r="AK73" s="11">
        <f>'OddsRatio_working_3-way'!U73/(3*'OddsRatio_working_3-way'!X73^(1/3))*SIN(('OddsRatio_working_3-way'!Y73+4*PI())/3)</f>
        <v>0.46503452801974976</v>
      </c>
      <c r="AL73" s="11">
        <f>'OddsRatio_working_3-way'!Z73+'OddsRatio_working_3-way'!AF73</f>
        <v>1.051197878024257</v>
      </c>
      <c r="AM73" s="11">
        <f>'OddsRatio_working_3-way'!AA73+'OddsRatio_working_3-way'!AG73</f>
        <v>-0.55972898158378181</v>
      </c>
      <c r="AN73" s="11">
        <f>'OddsRatio_working_3-way'!AB73+'OddsRatio_working_3-way'!AH73</f>
        <v>-0.49146889644047576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1.051197878024257</v>
      </c>
      <c r="AS73" s="11">
        <f>IF(('OddsRatio_working_3-way'!X73=0),IF(Q73&gt;0,-Q73^(1/3),(-Q73)^(1/3)),'OddsRatio_working_3-way'!AM73-'OddsRatio_working_3-way'!R73/3)</f>
        <v>-0.55972898158378181</v>
      </c>
      <c r="AT73" s="11">
        <f>IF(('OddsRatio_working_3-way'!X73=0),IF(Q73&gt;0,-Q73^(1/3),(-Q73)^(1/3)),'OddsRatio_working_3-way'!AN73-'OddsRatio_working_3-way'!R73/3)</f>
        <v>-0.49146889644047576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2.81</v>
      </c>
      <c r="B74" s="4">
        <f>IF('True_Odds_Calculator_3-way'!B73="","",'True_Odds_Calculator_3-way'!B73)</f>
        <v>3.66</v>
      </c>
      <c r="C74" s="4">
        <f>IF('True_Odds_Calculator_3-way'!C73="","",'True_Odds_Calculator_3-way'!C73)</f>
        <v>2.44</v>
      </c>
      <c r="D74" s="9">
        <f t="shared" si="26"/>
        <v>0.34254177380079109</v>
      </c>
      <c r="E74" s="9">
        <f t="shared" si="27"/>
        <v>0.2617317942405108</v>
      </c>
      <c r="F74" s="9">
        <f t="shared" si="28"/>
        <v>0.39572643195869811</v>
      </c>
      <c r="G74" s="9">
        <f t="shared" si="29"/>
        <v>1.0604154495666878</v>
      </c>
      <c r="H74" s="9">
        <f t="shared" si="30"/>
        <v>2.9193519637157039</v>
      </c>
      <c r="I74" s="9">
        <f t="shared" si="31"/>
        <v>3.8207050958473894</v>
      </c>
      <c r="J74" s="9">
        <f t="shared" si="32"/>
        <v>2.5269982473760302</v>
      </c>
      <c r="K74" s="11">
        <f t="shared" si="33"/>
        <v>0.35587188612099646</v>
      </c>
      <c r="L74" s="11">
        <f t="shared" si="34"/>
        <v>0.27322404371584696</v>
      </c>
      <c r="M74" s="11">
        <f t="shared" si="35"/>
        <v>0.4098360655737705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-0.27627747104296951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0.23551048631361299</v>
      </c>
      <c r="Q74" s="11">
        <f>2*'OddsRatio_working_3-way'!K74*'OddsRatio_working_3-way'!L74*'OddsRatio_working_3-way'!M74</f>
        <v>7.9698980139970538E-2</v>
      </c>
      <c r="R74" s="11">
        <f t="shared" si="36"/>
        <v>0</v>
      </c>
      <c r="S74" s="11">
        <f t="shared" si="37"/>
        <v>-0.85244187817610351</v>
      </c>
      <c r="T74" s="11">
        <f t="shared" si="38"/>
        <v>-0.28847440885824138</v>
      </c>
      <c r="U74" s="11">
        <f>'OddsRatio_working_3-way'!S74-'OddsRatio_working_3-way'!R74^2/3</f>
        <v>-0.85244187817610351</v>
      </c>
      <c r="V74" s="11">
        <f>'OddsRatio_working_3-way'!S74*'OddsRatio_working_3-way'!R74/3-2*'OddsRatio_working_3-way'!R74^3/27-'OddsRatio_working_3-way'!T74</f>
        <v>0.28847440885824138</v>
      </c>
      <c r="W74" s="11">
        <f>'OddsRatio_working_3-way'!V74^2+4*'OddsRatio_working_3-way'!U74^3/27</f>
        <v>-8.550365888418357E-3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0.15146604442459222</v>
      </c>
      <c r="Y74" s="11">
        <f>IF('OddsRatio_working_3-way'!W74&gt;=0,IF('OddsRatio_working_3-way'!V74+SQRT('OddsRatio_working_3-way'!W74)&gt;0,0,PI()),ACOS('OddsRatio_working_3-way'!V74/(2*'OddsRatio_working_3-way'!X74)))</f>
        <v>0.3101945989309578</v>
      </c>
      <c r="Z74" s="11">
        <f>'OddsRatio_working_3-way'!X74^(1/3)*COS('OddsRatio_working_3-way'!Y74/3)</f>
        <v>0.53020772478334388</v>
      </c>
      <c r="AA74" s="11">
        <f>'OddsRatio_working_3-way'!X74^(1/3)*COS(('OddsRatio_working_3-way'!Y74+2*PI())/3)</f>
        <v>-0.31275148540770814</v>
      </c>
      <c r="AB74" s="11">
        <f>'OddsRatio_working_3-way'!X74^(1/3)*COS(('OddsRatio_working_3-way'!Y74+4*PI())/3)</f>
        <v>-0.21745623937563566</v>
      </c>
      <c r="AC74" s="11">
        <f>'OddsRatio_working_3-way'!X74^(1/3)*SIN('OddsRatio_working_3-way'!Y74/3)</f>
        <v>5.5018735949108721E-2</v>
      </c>
      <c r="AD74" s="11">
        <f>'OddsRatio_working_3-way'!X74^(1/3)*SIN(('OddsRatio_working_3-way'!Y74+2*PI())/3)</f>
        <v>0.43166399097056962</v>
      </c>
      <c r="AE74" s="11">
        <f>'OddsRatio_working_3-way'!X74^(1/3)*SIN(('OddsRatio_working_3-way'!Y74+4*PI())/3)</f>
        <v>-0.48668272691967829</v>
      </c>
      <c r="AF74" s="11">
        <f>-'OddsRatio_working_3-way'!U74/(3*'OddsRatio_working_3-way'!X74^(1/3))*COS(('OddsRatio_working_3-way'!Y74)/3)</f>
        <v>0.53020772478334377</v>
      </c>
      <c r="AG74" s="11">
        <f>-'OddsRatio_working_3-way'!U74/(3*'OddsRatio_working_3-way'!X74^(1/3))*COS(('OddsRatio_working_3-way'!Y74+2*PI())/3)</f>
        <v>-0.31275148540770809</v>
      </c>
      <c r="AH74" s="11">
        <f>-'OddsRatio_working_3-way'!U74/(3*'OddsRatio_working_3-way'!X74^(1/3))*COS(('OddsRatio_working_3-way'!Y74+4*PI())/3)</f>
        <v>-0.2174562393756356</v>
      </c>
      <c r="AI74" s="11">
        <f>'OddsRatio_working_3-way'!U74/(3*'OddsRatio_working_3-way'!X74^(1/3))*SIN(('OddsRatio_working_3-way'!Y74)/3)</f>
        <v>-5.5018735949108714E-2</v>
      </c>
      <c r="AJ74" s="11">
        <f>'OddsRatio_working_3-way'!U74/(3*'OddsRatio_working_3-way'!X74^(1/3))*SIN(('OddsRatio_working_3-way'!Y74+2*PI())/3)</f>
        <v>-0.43166399097056951</v>
      </c>
      <c r="AK74" s="11">
        <f>'OddsRatio_working_3-way'!U74/(3*'OddsRatio_working_3-way'!X74^(1/3))*SIN(('OddsRatio_working_3-way'!Y74+4*PI())/3)</f>
        <v>0.48668272691967818</v>
      </c>
      <c r="AL74" s="11">
        <f>'OddsRatio_working_3-way'!Z74+'OddsRatio_working_3-way'!AF74</f>
        <v>1.0604154495666878</v>
      </c>
      <c r="AM74" s="11">
        <f>'OddsRatio_working_3-way'!AA74+'OddsRatio_working_3-way'!AG74</f>
        <v>-0.62550297081541628</v>
      </c>
      <c r="AN74" s="11">
        <f>'OddsRatio_working_3-way'!AB74+'OddsRatio_working_3-way'!AH74</f>
        <v>-0.43491247875127126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1.0604154495666878</v>
      </c>
      <c r="AS74" s="11">
        <f>IF(('OddsRatio_working_3-way'!X74=0),IF(Q74&gt;0,-Q74^(1/3),(-Q74)^(1/3)),'OddsRatio_working_3-way'!AM74-'OddsRatio_working_3-way'!R74/3)</f>
        <v>-0.62550297081541628</v>
      </c>
      <c r="AT74" s="11">
        <f>IF(('OddsRatio_working_3-way'!X74=0),IF(Q74&gt;0,-Q74^(1/3),(-Q74)^(1/3)),'OddsRatio_working_3-way'!AN74-'OddsRatio_working_3-way'!R74/3)</f>
        <v>-0.43491247875127126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3.27</v>
      </c>
      <c r="B75" s="4">
        <f>IF('True_Odds_Calculator_3-way'!B74="","",'True_Odds_Calculator_3-way'!B74)</f>
        <v>3.52</v>
      </c>
      <c r="C75" s="4">
        <f>IF('True_Odds_Calculator_3-way'!C74="","",'True_Odds_Calculator_3-way'!C74)</f>
        <v>2.23</v>
      </c>
      <c r="D75" s="9">
        <f t="shared" si="26"/>
        <v>0.29357011103885816</v>
      </c>
      <c r="E75" s="9">
        <f t="shared" si="27"/>
        <v>0.2723788591424523</v>
      </c>
      <c r="F75" s="9">
        <f t="shared" si="28"/>
        <v>0.43405102981868982</v>
      </c>
      <c r="G75" s="9">
        <f t="shared" si="29"/>
        <v>1.0600622561838986</v>
      </c>
      <c r="H75" s="9">
        <f t="shared" si="30"/>
        <v>3.4063413215374498</v>
      </c>
      <c r="I75" s="9">
        <f t="shared" si="31"/>
        <v>3.6713568855834247</v>
      </c>
      <c r="J75" s="9">
        <f t="shared" si="32"/>
        <v>2.3038765751061949</v>
      </c>
      <c r="K75" s="11">
        <f t="shared" si="33"/>
        <v>0.3058103975535168</v>
      </c>
      <c r="L75" s="11">
        <f t="shared" si="34"/>
        <v>0.28409090909090912</v>
      </c>
      <c r="M75" s="11">
        <f t="shared" si="35"/>
        <v>0.44843049327354262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-0.27411716415398502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0.23453151667246375</v>
      </c>
      <c r="Q75" s="11">
        <f>2*'OddsRatio_working_3-way'!K75*'OddsRatio_working_3-way'!L75*'OddsRatio_working_3-way'!M75</f>
        <v>7.7917447399489609E-2</v>
      </c>
      <c r="R75" s="11">
        <f t="shared" si="36"/>
        <v>0</v>
      </c>
      <c r="S75" s="11">
        <f t="shared" si="37"/>
        <v>-0.8555885852544276</v>
      </c>
      <c r="T75" s="11">
        <f t="shared" si="38"/>
        <v>-0.28424869942007558</v>
      </c>
      <c r="U75" s="11">
        <f>'OddsRatio_working_3-way'!S75-'OddsRatio_working_3-way'!R75^2/3</f>
        <v>-0.8555885852544276</v>
      </c>
      <c r="V75" s="11">
        <f>'OddsRatio_working_3-way'!S75*'OddsRatio_working_3-way'!R75/3-2*'OddsRatio_working_3-way'!R75^3/27-'OddsRatio_working_3-way'!T75</f>
        <v>0.28424869942007558</v>
      </c>
      <c r="W75" s="11">
        <f>'OddsRatio_working_3-way'!V75^2+4*'OddsRatio_working_3-way'!U75^3/27</f>
        <v>-1.1990539901755859E-2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0.15230550139748755</v>
      </c>
      <c r="Y75" s="11">
        <f>IF('OddsRatio_working_3-way'!W75&gt;=0,IF('OddsRatio_working_3-way'!V75+SQRT('OddsRatio_working_3-way'!W75)&gt;0,0,PI()),ACOS('OddsRatio_working_3-way'!V75/(2*'OddsRatio_working_3-way'!X75)))</f>
        <v>0.36770974021661851</v>
      </c>
      <c r="Z75" s="11">
        <f>'OddsRatio_working_3-way'!X75^(1/3)*COS('OddsRatio_working_3-way'!Y75/3)</f>
        <v>0.5300311280919493</v>
      </c>
      <c r="AA75" s="11">
        <f>'OddsRatio_working_3-way'!X75^(1/3)*COS(('OddsRatio_working_3-way'!Y75+2*PI())/3)</f>
        <v>-0.32156110988106756</v>
      </c>
      <c r="AB75" s="11">
        <f>'OddsRatio_working_3-way'!X75^(1/3)*COS(('OddsRatio_working_3-way'!Y75+4*PI())/3)</f>
        <v>-0.20847001821088168</v>
      </c>
      <c r="AC75" s="11">
        <f>'OddsRatio_working_3-way'!X75^(1/3)*SIN('OddsRatio_working_3-way'!Y75/3)</f>
        <v>6.5293172218730475E-2</v>
      </c>
      <c r="AD75" s="11">
        <f>'OddsRatio_working_3-way'!X75^(1/3)*SIN(('OddsRatio_working_3-way'!Y75+2*PI())/3)</f>
        <v>0.42637383561478676</v>
      </c>
      <c r="AE75" s="11">
        <f>'OddsRatio_working_3-way'!X75^(1/3)*SIN(('OddsRatio_working_3-way'!Y75+4*PI())/3)</f>
        <v>-0.49166700783351719</v>
      </c>
      <c r="AF75" s="11">
        <f>-'OddsRatio_working_3-way'!U75/(3*'OddsRatio_working_3-way'!X75^(1/3))*COS(('OddsRatio_working_3-way'!Y75)/3)</f>
        <v>0.5300311280919493</v>
      </c>
      <c r="AG75" s="11">
        <f>-'OddsRatio_working_3-way'!U75/(3*'OddsRatio_working_3-way'!X75^(1/3))*COS(('OddsRatio_working_3-way'!Y75+2*PI())/3)</f>
        <v>-0.32156110988106756</v>
      </c>
      <c r="AH75" s="11">
        <f>-'OddsRatio_working_3-way'!U75/(3*'OddsRatio_working_3-way'!X75^(1/3))*COS(('OddsRatio_working_3-way'!Y75+4*PI())/3)</f>
        <v>-0.20847001821088168</v>
      </c>
      <c r="AI75" s="11">
        <f>'OddsRatio_working_3-way'!U75/(3*'OddsRatio_working_3-way'!X75^(1/3))*SIN(('OddsRatio_working_3-way'!Y75)/3)</f>
        <v>-6.5293172218730475E-2</v>
      </c>
      <c r="AJ75" s="11">
        <f>'OddsRatio_working_3-way'!U75/(3*'OddsRatio_working_3-way'!X75^(1/3))*SIN(('OddsRatio_working_3-way'!Y75+2*PI())/3)</f>
        <v>-0.42637383561478676</v>
      </c>
      <c r="AK75" s="11">
        <f>'OddsRatio_working_3-way'!U75/(3*'OddsRatio_working_3-way'!X75^(1/3))*SIN(('OddsRatio_working_3-way'!Y75+4*PI())/3)</f>
        <v>0.49166700783351719</v>
      </c>
      <c r="AL75" s="11">
        <f>'OddsRatio_working_3-way'!Z75+'OddsRatio_working_3-way'!AF75</f>
        <v>1.0600622561838986</v>
      </c>
      <c r="AM75" s="11">
        <f>'OddsRatio_working_3-way'!AA75+'OddsRatio_working_3-way'!AG75</f>
        <v>-0.64312221976213513</v>
      </c>
      <c r="AN75" s="11">
        <f>'OddsRatio_working_3-way'!AB75+'OddsRatio_working_3-way'!AH75</f>
        <v>-0.41694003642176336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1.0600622561838986</v>
      </c>
      <c r="AS75" s="11">
        <f>IF(('OddsRatio_working_3-way'!X75=0),IF(Q75&gt;0,-Q75^(1/3),(-Q75)^(1/3)),'OddsRatio_working_3-way'!AM75-'OddsRatio_working_3-way'!R75/3)</f>
        <v>-0.64312221976213513</v>
      </c>
      <c r="AT75" s="11">
        <f>IF(('OddsRatio_working_3-way'!X75=0),IF(Q75&gt;0,-Q75^(1/3),(-Q75)^(1/3)),'OddsRatio_working_3-way'!AN75-'OddsRatio_working_3-way'!R75/3)</f>
        <v>-0.41694003642176336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1.31</v>
      </c>
      <c r="B76" s="4">
        <f>IF('True_Odds_Calculator_3-way'!B75="","",'True_Odds_Calculator_3-way'!B75)</f>
        <v>5.63</v>
      </c>
      <c r="C76" s="4">
        <f>IF('True_Odds_Calculator_3-way'!C75="","",'True_Odds_Calculator_3-way'!C75)</f>
        <v>9.75</v>
      </c>
      <c r="D76" s="9">
        <f t="shared" si="26"/>
        <v>0.74388754541635405</v>
      </c>
      <c r="E76" s="9">
        <f t="shared" si="27"/>
        <v>0.16281007777585468</v>
      </c>
      <c r="F76" s="9">
        <f t="shared" si="28"/>
        <v>9.3302376807790965E-2</v>
      </c>
      <c r="G76" s="9">
        <f t="shared" si="29"/>
        <v>1.110610351557821</v>
      </c>
      <c r="H76" s="9">
        <f t="shared" si="30"/>
        <v>1.3442892089829246</v>
      </c>
      <c r="I76" s="9">
        <f t="shared" si="31"/>
        <v>6.1421259277127103</v>
      </c>
      <c r="J76" s="9">
        <f t="shared" si="32"/>
        <v>10.717840576130936</v>
      </c>
      <c r="K76" s="11">
        <f t="shared" si="33"/>
        <v>0.76335877862595414</v>
      </c>
      <c r="L76" s="11">
        <f t="shared" si="34"/>
        <v>0.17761989342806395</v>
      </c>
      <c r="M76" s="11">
        <f t="shared" si="35"/>
        <v>0.10256410256410256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-0.17464913204747501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0.19037904412058684</v>
      </c>
      <c r="Q76" s="11">
        <f>2*'OddsRatio_working_3-way'!K76*'OddsRatio_working_3-way'!L76*'OddsRatio_working_3-way'!M76</f>
        <v>2.7812862545009035E-2</v>
      </c>
      <c r="R76" s="11">
        <f t="shared" si="36"/>
        <v>0</v>
      </c>
      <c r="S76" s="11">
        <f t="shared" si="37"/>
        <v>-1.0900657901284958</v>
      </c>
      <c r="T76" s="11">
        <f t="shared" si="38"/>
        <v>-0.15924993281643474</v>
      </c>
      <c r="U76" s="11">
        <f>'OddsRatio_working_3-way'!S76-'OddsRatio_working_3-way'!R76^2/3</f>
        <v>-1.0900657901284958</v>
      </c>
      <c r="V76" s="11">
        <f>'OddsRatio_working_3-way'!S76*'OddsRatio_working_3-way'!R76/3-2*'OddsRatio_working_3-way'!R76^3/27-'OddsRatio_working_3-way'!T76</f>
        <v>0.15924993281643474</v>
      </c>
      <c r="W76" s="11">
        <f>'OddsRatio_working_3-way'!V76^2+4*'OddsRatio_working_3-way'!U76^3/27</f>
        <v>-0.16653034925484358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0.21902676226712717</v>
      </c>
      <c r="Y76" s="11">
        <f>IF('OddsRatio_working_3-way'!W76&gt;=0,IF('OddsRatio_working_3-way'!V76+SQRT('OddsRatio_working_3-way'!W76)&gt;0,0,PI()),ACOS('OddsRatio_working_3-way'!V76/(2*'OddsRatio_working_3-way'!X76)))</f>
        <v>1.1987313476335812</v>
      </c>
      <c r="Z76" s="11">
        <f>'OddsRatio_working_3-way'!X76^(1/3)*COS('OddsRatio_working_3-way'!Y76/3)</f>
        <v>0.55530517577891048</v>
      </c>
      <c r="AA76" s="11">
        <f>'OddsRatio_working_3-way'!X76^(1/3)*COS(('OddsRatio_working_3-way'!Y76+2*PI())/3)</f>
        <v>-0.48073771498395462</v>
      </c>
      <c r="AB76" s="11">
        <f>'OddsRatio_working_3-way'!X76^(1/3)*COS(('OddsRatio_working_3-way'!Y76+4*PI())/3)</f>
        <v>-7.4567460794955742E-2</v>
      </c>
      <c r="AC76" s="11">
        <f>'OddsRatio_working_3-way'!X76^(1/3)*SIN('OddsRatio_working_3-way'!Y76/3)</f>
        <v>0.23450250559283725</v>
      </c>
      <c r="AD76" s="11">
        <f>'OddsRatio_working_3-way'!X76^(1/3)*SIN(('OddsRatio_working_3-way'!Y76+2*PI())/3)</f>
        <v>0.36365713628110108</v>
      </c>
      <c r="AE76" s="11">
        <f>'OddsRatio_working_3-way'!X76^(1/3)*SIN(('OddsRatio_working_3-way'!Y76+4*PI())/3)</f>
        <v>-0.59815964187393822</v>
      </c>
      <c r="AF76" s="11">
        <f>-'OddsRatio_working_3-way'!U76/(3*'OddsRatio_working_3-way'!X76^(1/3))*COS(('OddsRatio_working_3-way'!Y76)/3)</f>
        <v>0.55530517577891036</v>
      </c>
      <c r="AG76" s="11">
        <f>-'OddsRatio_working_3-way'!U76/(3*'OddsRatio_working_3-way'!X76^(1/3))*COS(('OddsRatio_working_3-way'!Y76+2*PI())/3)</f>
        <v>-0.48073771498395457</v>
      </c>
      <c r="AH76" s="11">
        <f>-'OddsRatio_working_3-way'!U76/(3*'OddsRatio_working_3-way'!X76^(1/3))*COS(('OddsRatio_working_3-way'!Y76+4*PI())/3)</f>
        <v>-7.4567460794955728E-2</v>
      </c>
      <c r="AI76" s="11">
        <f>'OddsRatio_working_3-way'!U76/(3*'OddsRatio_working_3-way'!X76^(1/3))*SIN(('OddsRatio_working_3-way'!Y76)/3)</f>
        <v>-0.23450250559283722</v>
      </c>
      <c r="AJ76" s="11">
        <f>'OddsRatio_working_3-way'!U76/(3*'OddsRatio_working_3-way'!X76^(1/3))*SIN(('OddsRatio_working_3-way'!Y76+2*PI())/3)</f>
        <v>-0.36365713628110102</v>
      </c>
      <c r="AK76" s="11">
        <f>'OddsRatio_working_3-way'!U76/(3*'OddsRatio_working_3-way'!X76^(1/3))*SIN(('OddsRatio_working_3-way'!Y76+4*PI())/3)</f>
        <v>0.59815964187393811</v>
      </c>
      <c r="AL76" s="11">
        <f>'OddsRatio_working_3-way'!Z76+'OddsRatio_working_3-way'!AF76</f>
        <v>1.110610351557821</v>
      </c>
      <c r="AM76" s="11">
        <f>'OddsRatio_working_3-way'!AA76+'OddsRatio_working_3-way'!AG76</f>
        <v>-0.96147542996790913</v>
      </c>
      <c r="AN76" s="11">
        <f>'OddsRatio_working_3-way'!AB76+'OddsRatio_working_3-way'!AH76</f>
        <v>-0.14913492158991148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1.110610351557821</v>
      </c>
      <c r="AS76" s="11">
        <f>IF(('OddsRatio_working_3-way'!X76=0),IF(Q76&gt;0,-Q76^(1/3),(-Q76)^(1/3)),'OddsRatio_working_3-way'!AM76-'OddsRatio_working_3-way'!R76/3)</f>
        <v>-0.96147542996790913</v>
      </c>
      <c r="AT76" s="11">
        <f>IF(('OddsRatio_working_3-way'!X76=0),IF(Q76&gt;0,-Q76^(1/3),(-Q76)^(1/3)),'OddsRatio_working_3-way'!AN76-'OddsRatio_working_3-way'!R76/3)</f>
        <v>-0.14913492158991148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2.7</v>
      </c>
      <c r="B77" s="4">
        <f>IF('True_Odds_Calculator_3-way'!B76="","",'True_Odds_Calculator_3-way'!B76)</f>
        <v>3.66</v>
      </c>
      <c r="C77" s="4">
        <f>IF('True_Odds_Calculator_3-way'!C76="","",'True_Odds_Calculator_3-way'!C76)</f>
        <v>2.54</v>
      </c>
      <c r="D77" s="9">
        <f t="shared" si="26"/>
        <v>0.3573840326847515</v>
      </c>
      <c r="E77" s="9">
        <f t="shared" si="27"/>
        <v>0.26222533769786366</v>
      </c>
      <c r="F77" s="9">
        <f t="shared" si="28"/>
        <v>0.38039062961738501</v>
      </c>
      <c r="G77" s="9">
        <f t="shared" si="29"/>
        <v>1.0577120351423863</v>
      </c>
      <c r="H77" s="9">
        <f t="shared" si="30"/>
        <v>2.7981104597420559</v>
      </c>
      <c r="I77" s="9">
        <f t="shared" si="31"/>
        <v>3.8135140134787475</v>
      </c>
      <c r="J77" s="9">
        <f t="shared" si="32"/>
        <v>2.628876534119275</v>
      </c>
      <c r="K77" s="11">
        <f t="shared" si="33"/>
        <v>0.37037037037037035</v>
      </c>
      <c r="L77" s="11">
        <f t="shared" si="34"/>
        <v>0.27322404371584696</v>
      </c>
      <c r="M77" s="11">
        <f t="shared" si="35"/>
        <v>0.39370078740157477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-0.27744232335256824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0.23505713880482604</v>
      </c>
      <c r="Q77" s="11">
        <f>2*'OddsRatio_working_3-way'!K77*'OddsRatio_working_3-way'!L77*'OddsRatio_working_3-way'!M77</f>
        <v>7.9680386035534248E-2</v>
      </c>
      <c r="R77" s="11">
        <f t="shared" si="36"/>
        <v>0</v>
      </c>
      <c r="S77" s="11">
        <f t="shared" si="37"/>
        <v>-0.84722884369058593</v>
      </c>
      <c r="T77" s="11">
        <f t="shared" si="38"/>
        <v>-0.28719621820019864</v>
      </c>
      <c r="U77" s="11">
        <f>'OddsRatio_working_3-way'!S77-'OddsRatio_working_3-way'!R77^2/3</f>
        <v>-0.84722884369058593</v>
      </c>
      <c r="V77" s="11">
        <f>'OddsRatio_working_3-way'!S77*'OddsRatio_working_3-way'!R77/3-2*'OddsRatio_working_3-way'!R77^3/27-'OddsRatio_working_3-way'!T77</f>
        <v>0.28719621820019864</v>
      </c>
      <c r="W77" s="11">
        <f>'OddsRatio_working_3-way'!V77^2+4*'OddsRatio_working_3-way'!U77^3/27</f>
        <v>-7.6128625703745234E-3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0.15007875459143996</v>
      </c>
      <c r="Y77" s="11">
        <f>IF('OddsRatio_working_3-way'!W77&gt;=0,IF('OddsRatio_working_3-way'!V77+SQRT('OddsRatio_working_3-way'!W77)&gt;0,0,PI()),ACOS('OddsRatio_working_3-way'!V77/(2*'OddsRatio_working_3-way'!X77)))</f>
        <v>0.29494418524980093</v>
      </c>
      <c r="Z77" s="11">
        <f>'OddsRatio_working_3-way'!X77^(1/3)*COS('OddsRatio_working_3-way'!Y77/3)</f>
        <v>0.52885601757119316</v>
      </c>
      <c r="AA77" s="11">
        <f>'OddsRatio_working_3-way'!X77^(1/3)*COS(('OddsRatio_working_3-way'!Y77+2*PI())/3)</f>
        <v>-0.30960206585046346</v>
      </c>
      <c r="AB77" s="11">
        <f>'OddsRatio_working_3-way'!X77^(1/3)*COS(('OddsRatio_working_3-way'!Y77+4*PI())/3)</f>
        <v>-0.21925395172072984</v>
      </c>
      <c r="AC77" s="11">
        <f>'OddsRatio_working_3-way'!X77^(1/3)*SIN('OddsRatio_working_3-way'!Y77/3)</f>
        <v>5.2162508013576997E-2</v>
      </c>
      <c r="AD77" s="11">
        <f>'OddsRatio_working_3-way'!X77^(1/3)*SIN(('OddsRatio_working_3-way'!Y77+2*PI())/3)</f>
        <v>0.43192149215413439</v>
      </c>
      <c r="AE77" s="11">
        <f>'OddsRatio_working_3-way'!X77^(1/3)*SIN(('OddsRatio_working_3-way'!Y77+4*PI())/3)</f>
        <v>-0.48408400016771108</v>
      </c>
      <c r="AF77" s="11">
        <f>-'OddsRatio_working_3-way'!U77/(3*'OddsRatio_working_3-way'!X77^(1/3))*COS(('OddsRatio_working_3-way'!Y77)/3)</f>
        <v>0.52885601757119316</v>
      </c>
      <c r="AG77" s="11">
        <f>-'OddsRatio_working_3-way'!U77/(3*'OddsRatio_working_3-way'!X77^(1/3))*COS(('OddsRatio_working_3-way'!Y77+2*PI())/3)</f>
        <v>-0.30960206585046346</v>
      </c>
      <c r="AH77" s="11">
        <f>-'OddsRatio_working_3-way'!U77/(3*'OddsRatio_working_3-way'!X77^(1/3))*COS(('OddsRatio_working_3-way'!Y77+4*PI())/3)</f>
        <v>-0.21925395172072984</v>
      </c>
      <c r="AI77" s="11">
        <f>'OddsRatio_working_3-way'!U77/(3*'OddsRatio_working_3-way'!X77^(1/3))*SIN(('OddsRatio_working_3-way'!Y77)/3)</f>
        <v>-5.2162508013576997E-2</v>
      </c>
      <c r="AJ77" s="11">
        <f>'OddsRatio_working_3-way'!U77/(3*'OddsRatio_working_3-way'!X77^(1/3))*SIN(('OddsRatio_working_3-way'!Y77+2*PI())/3)</f>
        <v>-0.43192149215413439</v>
      </c>
      <c r="AK77" s="11">
        <f>'OddsRatio_working_3-way'!U77/(3*'OddsRatio_working_3-way'!X77^(1/3))*SIN(('OddsRatio_working_3-way'!Y77+4*PI())/3)</f>
        <v>0.48408400016771108</v>
      </c>
      <c r="AL77" s="11">
        <f>'OddsRatio_working_3-way'!Z77+'OddsRatio_working_3-way'!AF77</f>
        <v>1.0577120351423863</v>
      </c>
      <c r="AM77" s="11">
        <f>'OddsRatio_working_3-way'!AA77+'OddsRatio_working_3-way'!AG77</f>
        <v>-0.61920413170092692</v>
      </c>
      <c r="AN77" s="11">
        <f>'OddsRatio_working_3-way'!AB77+'OddsRatio_working_3-way'!AH77</f>
        <v>-0.43850790344145968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1.0577120351423863</v>
      </c>
      <c r="AS77" s="11">
        <f>IF(('OddsRatio_working_3-way'!X77=0),IF(Q77&gt;0,-Q77^(1/3),(-Q77)^(1/3)),'OddsRatio_working_3-way'!AM77-'OddsRatio_working_3-way'!R77/3)</f>
        <v>-0.61920413170092692</v>
      </c>
      <c r="AT77" s="11">
        <f>IF(('OddsRatio_working_3-way'!X77=0),IF(Q77&gt;0,-Q77^(1/3),(-Q77)^(1/3)),'OddsRatio_working_3-way'!AN77-'OddsRatio_working_3-way'!R77/3)</f>
        <v>-0.43850790344145968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3.05</v>
      </c>
      <c r="B78" s="4">
        <f>IF('True_Odds_Calculator_3-way'!B77="","",'True_Odds_Calculator_3-way'!B77)</f>
        <v>3.45</v>
      </c>
      <c r="C78" s="4">
        <f>IF('True_Odds_Calculator_3-way'!C77="","",'True_Odds_Calculator_3-way'!C77)</f>
        <v>2.38</v>
      </c>
      <c r="D78" s="9">
        <f t="shared" si="26"/>
        <v>0.31541823426965637</v>
      </c>
      <c r="E78" s="9">
        <f t="shared" si="27"/>
        <v>0.27825040008345076</v>
      </c>
      <c r="F78" s="9">
        <f t="shared" si="28"/>
        <v>0.40633136564689293</v>
      </c>
      <c r="G78" s="9">
        <f t="shared" si="29"/>
        <v>1.0587286607565507</v>
      </c>
      <c r="H78" s="9">
        <f t="shared" si="30"/>
        <v>3.1703937545509278</v>
      </c>
      <c r="I78" s="9">
        <f t="shared" si="31"/>
        <v>3.5938852188535488</v>
      </c>
      <c r="J78" s="9">
        <f t="shared" si="32"/>
        <v>2.4610455518440402</v>
      </c>
      <c r="K78" s="11">
        <f t="shared" si="33"/>
        <v>0.32786885245901642</v>
      </c>
      <c r="L78" s="11">
        <f t="shared" si="34"/>
        <v>0.28985507246376813</v>
      </c>
      <c r="M78" s="11">
        <f t="shared" si="35"/>
        <v>0.42016806722689076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-0.27675988428158138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0.2347909940882982</v>
      </c>
      <c r="Q78" s="11">
        <f>2*'OddsRatio_working_3-way'!K78*'OddsRatio_working_3-way'!L78*'OddsRatio_working_3-way'!M78</f>
        <v>7.9860882342958572E-2</v>
      </c>
      <c r="R78" s="11">
        <f t="shared" si="36"/>
        <v>0</v>
      </c>
      <c r="S78" s="11">
        <f t="shared" si="37"/>
        <v>-0.84835630965005338</v>
      </c>
      <c r="T78" s="11">
        <f t="shared" si="38"/>
        <v>-0.28855656790818141</v>
      </c>
      <c r="U78" s="11">
        <f>'OddsRatio_working_3-way'!S78-'OddsRatio_working_3-way'!R78^2/3</f>
        <v>-0.84835630965005338</v>
      </c>
      <c r="V78" s="11">
        <f>'OddsRatio_working_3-way'!S78*'OddsRatio_working_3-way'!R78/3-2*'OddsRatio_working_3-way'!R78^3/27-'OddsRatio_working_3-way'!T78</f>
        <v>0.28855656790818141</v>
      </c>
      <c r="W78" s="11">
        <f>'OddsRatio_working_3-way'!V78^2+4*'OddsRatio_working_3-way'!U78^3/27</f>
        <v>-7.1898013550537043E-3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0.15037843448945945</v>
      </c>
      <c r="Y78" s="11">
        <f>IF('OddsRatio_working_3-way'!W78&gt;=0,IF('OddsRatio_working_3-way'!V78+SQRT('OddsRatio_working_3-way'!W78)&gt;0,0,PI()),ACOS('OddsRatio_working_3-way'!V78/(2*'OddsRatio_working_3-way'!X78)))</f>
        <v>0.28580619922754136</v>
      </c>
      <c r="Z78" s="11">
        <f>'OddsRatio_working_3-way'!X78^(1/3)*COS('OddsRatio_working_3-way'!Y78/3)</f>
        <v>0.52936433037827546</v>
      </c>
      <c r="AA78" s="11">
        <f>'OddsRatio_working_3-way'!X78^(1/3)*COS(('OddsRatio_working_3-way'!Y78+2*PI())/3)</f>
        <v>-0.30849006065198098</v>
      </c>
      <c r="AB78" s="11">
        <f>'OddsRatio_working_3-way'!X78^(1/3)*COS(('OddsRatio_working_3-way'!Y78+4*PI())/3)</f>
        <v>-0.22087426972629418</v>
      </c>
      <c r="AC78" s="11">
        <f>'OddsRatio_working_3-way'!X78^(1/3)*SIN('OddsRatio_working_3-way'!Y78/3)</f>
        <v>5.0585000476207211E-2</v>
      </c>
      <c r="AD78" s="11">
        <f>'OddsRatio_working_3-way'!X78^(1/3)*SIN(('OddsRatio_working_3-way'!Y78+2*PI())/3)</f>
        <v>0.43315045772682148</v>
      </c>
      <c r="AE78" s="11">
        <f>'OddsRatio_working_3-way'!X78^(1/3)*SIN(('OddsRatio_working_3-way'!Y78+4*PI())/3)</f>
        <v>-0.48373545820302866</v>
      </c>
      <c r="AF78" s="11">
        <f>-'OddsRatio_working_3-way'!U78/(3*'OddsRatio_working_3-way'!X78^(1/3))*COS(('OddsRatio_working_3-way'!Y78)/3)</f>
        <v>0.52936433037827535</v>
      </c>
      <c r="AG78" s="11">
        <f>-'OddsRatio_working_3-way'!U78/(3*'OddsRatio_working_3-way'!X78^(1/3))*COS(('OddsRatio_working_3-way'!Y78+2*PI())/3)</f>
        <v>-0.30849006065198092</v>
      </c>
      <c r="AH78" s="11">
        <f>-'OddsRatio_working_3-way'!U78/(3*'OddsRatio_working_3-way'!X78^(1/3))*COS(('OddsRatio_working_3-way'!Y78+4*PI())/3)</f>
        <v>-0.22087426972629415</v>
      </c>
      <c r="AI78" s="11">
        <f>'OddsRatio_working_3-way'!U78/(3*'OddsRatio_working_3-way'!X78^(1/3))*SIN(('OddsRatio_working_3-way'!Y78)/3)</f>
        <v>-5.0585000476207204E-2</v>
      </c>
      <c r="AJ78" s="11">
        <f>'OddsRatio_working_3-way'!U78/(3*'OddsRatio_working_3-way'!X78^(1/3))*SIN(('OddsRatio_working_3-way'!Y78+2*PI())/3)</f>
        <v>-0.43315045772682143</v>
      </c>
      <c r="AK78" s="11">
        <f>'OddsRatio_working_3-way'!U78/(3*'OddsRatio_working_3-way'!X78^(1/3))*SIN(('OddsRatio_working_3-way'!Y78+4*PI())/3)</f>
        <v>0.48373545820302855</v>
      </c>
      <c r="AL78" s="11">
        <f>'OddsRatio_working_3-way'!Z78+'OddsRatio_working_3-way'!AF78</f>
        <v>1.0587286607565507</v>
      </c>
      <c r="AM78" s="11">
        <f>'OddsRatio_working_3-way'!AA78+'OddsRatio_working_3-way'!AG78</f>
        <v>-0.61698012130396185</v>
      </c>
      <c r="AN78" s="11">
        <f>'OddsRatio_working_3-way'!AB78+'OddsRatio_working_3-way'!AH78</f>
        <v>-0.4417485394525883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1.0587286607565507</v>
      </c>
      <c r="AS78" s="11">
        <f>IF(('OddsRatio_working_3-way'!X78=0),IF(Q78&gt;0,-Q78^(1/3),(-Q78)^(1/3)),'OddsRatio_working_3-way'!AM78-'OddsRatio_working_3-way'!R78/3)</f>
        <v>-0.61698012130396185</v>
      </c>
      <c r="AT78" s="11">
        <f>IF(('OddsRatio_working_3-way'!X78=0),IF(Q78&gt;0,-Q78^(1/3),(-Q78)^(1/3)),'OddsRatio_working_3-way'!AN78-'OddsRatio_working_3-way'!R78/3)</f>
        <v>-0.4417485394525883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1.94</v>
      </c>
      <c r="B79" s="4">
        <f>IF('True_Odds_Calculator_3-way'!B78="","",'True_Odds_Calculator_3-way'!B78)</f>
        <v>4.28</v>
      </c>
      <c r="C79" s="4">
        <f>IF('True_Odds_Calculator_3-way'!C78="","",'True_Odds_Calculator_3-way'!C78)</f>
        <v>3.56</v>
      </c>
      <c r="D79" s="9">
        <f t="shared" si="26"/>
        <v>0.50349491946635061</v>
      </c>
      <c r="E79" s="9">
        <f t="shared" si="27"/>
        <v>0.22517855908698337</v>
      </c>
      <c r="F79" s="9">
        <f t="shared" si="28"/>
        <v>0.2713265214466663</v>
      </c>
      <c r="G79" s="9">
        <f t="shared" si="29"/>
        <v>1.0490610208034759</v>
      </c>
      <c r="H79" s="9">
        <f t="shared" si="30"/>
        <v>1.9861173595552668</v>
      </c>
      <c r="I79" s="9">
        <f t="shared" si="31"/>
        <v>4.4409201482354002</v>
      </c>
      <c r="J79" s="9">
        <f t="shared" si="32"/>
        <v>3.6855962132568987</v>
      </c>
      <c r="K79" s="11">
        <f t="shared" si="33"/>
        <v>0.51546391752577325</v>
      </c>
      <c r="L79" s="11">
        <f t="shared" si="34"/>
        <v>0.23364485981308411</v>
      </c>
      <c r="M79" s="11">
        <f t="shared" si="35"/>
        <v>0.2808988764044944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-0.26702145971067348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0.22936872314559109</v>
      </c>
      <c r="Q79" s="11">
        <f>2*'OddsRatio_working_3-way'!K79*'OddsRatio_working_3-way'!L79*'OddsRatio_working_3-way'!M79</f>
        <v>6.766039030843396E-2</v>
      </c>
      <c r="R79" s="11">
        <f t="shared" si="36"/>
        <v>0</v>
      </c>
      <c r="S79" s="11">
        <f t="shared" si="37"/>
        <v>-0.85898984820965185</v>
      </c>
      <c r="T79" s="11">
        <f t="shared" si="38"/>
        <v>-0.25338933575505956</v>
      </c>
      <c r="U79" s="11">
        <f>'OddsRatio_working_3-way'!S79-'OddsRatio_working_3-way'!R79^2/3</f>
        <v>-0.85898984820965185</v>
      </c>
      <c r="V79" s="11">
        <f>'OddsRatio_working_3-way'!S79*'OddsRatio_working_3-way'!R79/3-2*'OddsRatio_working_3-way'!R79^3/27-'OddsRatio_working_3-way'!T79</f>
        <v>0.25338933575505956</v>
      </c>
      <c r="W79" s="11">
        <f>'OddsRatio_working_3-way'!V79^2+4*'OddsRatio_working_3-way'!U79^3/27</f>
        <v>-2.9692704796119324E-2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0.153214604615968</v>
      </c>
      <c r="Y79" s="11">
        <f>IF('OddsRatio_working_3-way'!W79&gt;=0,IF('OddsRatio_working_3-way'!V79+SQRT('OddsRatio_working_3-way'!W79)&gt;0,0,PI()),ACOS('OddsRatio_working_3-way'!V79/(2*'OddsRatio_working_3-way'!X79)))</f>
        <v>0.59720624609644446</v>
      </c>
      <c r="Z79" s="11">
        <f>'OddsRatio_working_3-way'!X79^(1/3)*COS('OddsRatio_working_3-way'!Y79/3)</f>
        <v>0.52453051040173793</v>
      </c>
      <c r="AA79" s="11">
        <f>'OddsRatio_working_3-way'!X79^(1/3)*COS(('OddsRatio_working_3-way'!Y79+2*PI())/3)</f>
        <v>-0.35390732957548232</v>
      </c>
      <c r="AB79" s="11">
        <f>'OddsRatio_working_3-way'!X79^(1/3)*COS(('OddsRatio_working_3-way'!Y79+4*PI())/3)</f>
        <v>-0.17062318082625549</v>
      </c>
      <c r="AC79" s="11">
        <f>'OddsRatio_working_3-way'!X79^(1/3)*SIN('OddsRatio_working_3-way'!Y79/3)</f>
        <v>0.10581915261855751</v>
      </c>
      <c r="AD79" s="11">
        <f>'OddsRatio_working_3-way'!X79^(1/3)*SIN(('OddsRatio_working_3-way'!Y79+2*PI())/3)</f>
        <v>0.40134717075864401</v>
      </c>
      <c r="AE79" s="11">
        <f>'OddsRatio_working_3-way'!X79^(1/3)*SIN(('OddsRatio_working_3-way'!Y79+4*PI())/3)</f>
        <v>-0.50716632337720158</v>
      </c>
      <c r="AF79" s="11">
        <f>-'OddsRatio_working_3-way'!U79/(3*'OddsRatio_working_3-way'!X79^(1/3))*COS(('OddsRatio_working_3-way'!Y79)/3)</f>
        <v>0.52453051040173804</v>
      </c>
      <c r="AG79" s="11">
        <f>-'OddsRatio_working_3-way'!U79/(3*'OddsRatio_working_3-way'!X79^(1/3))*COS(('OddsRatio_working_3-way'!Y79+2*PI())/3)</f>
        <v>-0.35390732957548243</v>
      </c>
      <c r="AH79" s="11">
        <f>-'OddsRatio_working_3-way'!U79/(3*'OddsRatio_working_3-way'!X79^(1/3))*COS(('OddsRatio_working_3-way'!Y79+4*PI())/3)</f>
        <v>-0.17062318082625552</v>
      </c>
      <c r="AI79" s="11">
        <f>'OddsRatio_working_3-way'!U79/(3*'OddsRatio_working_3-way'!X79^(1/3))*SIN(('OddsRatio_working_3-way'!Y79)/3)</f>
        <v>-0.10581915261855752</v>
      </c>
      <c r="AJ79" s="11">
        <f>'OddsRatio_working_3-way'!U79/(3*'OddsRatio_working_3-way'!X79^(1/3))*SIN(('OddsRatio_working_3-way'!Y79+2*PI())/3)</f>
        <v>-0.40134717075864412</v>
      </c>
      <c r="AK79" s="11">
        <f>'OddsRatio_working_3-way'!U79/(3*'OddsRatio_working_3-way'!X79^(1/3))*SIN(('OddsRatio_working_3-way'!Y79+4*PI())/3)</f>
        <v>0.50716632337720169</v>
      </c>
      <c r="AL79" s="11">
        <f>'OddsRatio_working_3-way'!Z79+'OddsRatio_working_3-way'!AF79</f>
        <v>1.0490610208034759</v>
      </c>
      <c r="AM79" s="11">
        <f>'OddsRatio_working_3-way'!AA79+'OddsRatio_working_3-way'!AG79</f>
        <v>-0.70781465915096475</v>
      </c>
      <c r="AN79" s="11">
        <f>'OddsRatio_working_3-way'!AB79+'OddsRatio_working_3-way'!AH79</f>
        <v>-0.34124636165251099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1.0490610208034759</v>
      </c>
      <c r="AS79" s="11">
        <f>IF(('OddsRatio_working_3-way'!X79=0),IF(Q79&gt;0,-Q79^(1/3),(-Q79)^(1/3)),'OddsRatio_working_3-way'!AM79-'OddsRatio_working_3-way'!R79/3)</f>
        <v>-0.70781465915096475</v>
      </c>
      <c r="AT79" s="11">
        <f>IF(('OddsRatio_working_3-way'!X79=0),IF(Q79&gt;0,-Q79^(1/3),(-Q79)^(1/3)),'OddsRatio_working_3-way'!AN79-'OddsRatio_working_3-way'!R79/3)</f>
        <v>-0.34124636165251099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1.76</v>
      </c>
      <c r="B80" s="4">
        <f>IF('True_Odds_Calculator_3-way'!B79="","",'True_Odds_Calculator_3-way'!B79)</f>
        <v>4.18</v>
      </c>
      <c r="C80" s="4">
        <f>IF('True_Odds_Calculator_3-way'!C79="","",'True_Odds_Calculator_3-way'!C79)</f>
        <v>4.5</v>
      </c>
      <c r="D80" s="9">
        <f t="shared" si="26"/>
        <v>0.55594632138589162</v>
      </c>
      <c r="E80" s="9">
        <f t="shared" si="27"/>
        <v>0.2303046569932827</v>
      </c>
      <c r="F80" s="9">
        <f t="shared" si="28"/>
        <v>0.21374902162082562</v>
      </c>
      <c r="G80" s="9">
        <f t="shared" si="29"/>
        <v>1.0509668534448955</v>
      </c>
      <c r="H80" s="9">
        <f t="shared" si="30"/>
        <v>1.7987348086181207</v>
      </c>
      <c r="I80" s="9">
        <f t="shared" si="31"/>
        <v>4.3420745939547674</v>
      </c>
      <c r="J80" s="9">
        <f t="shared" si="32"/>
        <v>4.6783839870571349</v>
      </c>
      <c r="K80" s="11">
        <f t="shared" si="33"/>
        <v>0.56818181818181823</v>
      </c>
      <c r="L80" s="11">
        <f t="shared" si="34"/>
        <v>0.23923444976076558</v>
      </c>
      <c r="M80" s="11">
        <f t="shared" si="35"/>
        <v>0.22222222222222221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-0.25550964187327829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0.22473539219950711</v>
      </c>
      <c r="Q80" s="11">
        <f>2*'OddsRatio_working_3-way'!K80*'OddsRatio_working_3-way'!L80*'OddsRatio_working_3-way'!M80</f>
        <v>6.0412739838577173E-2</v>
      </c>
      <c r="R80" s="11">
        <f t="shared" si="36"/>
        <v>0</v>
      </c>
      <c r="S80" s="11">
        <f t="shared" si="37"/>
        <v>-0.87955738402610306</v>
      </c>
      <c r="T80" s="11">
        <f t="shared" si="38"/>
        <v>-0.23644015699626425</v>
      </c>
      <c r="U80" s="11">
        <f>'OddsRatio_working_3-way'!S80-'OddsRatio_working_3-way'!R80^2/3</f>
        <v>-0.87955738402610306</v>
      </c>
      <c r="V80" s="11">
        <f>'OddsRatio_working_3-way'!S80*'OddsRatio_working_3-way'!R80/3-2*'OddsRatio_working_3-way'!R80^3/27-'OddsRatio_working_3-way'!T80</f>
        <v>0.23644015699626425</v>
      </c>
      <c r="W80" s="11">
        <f>'OddsRatio_working_3-way'!V80^2+4*'OddsRatio_working_3-way'!U80^3/27</f>
        <v>-4.4902605001393363E-2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0.15875023845794015</v>
      </c>
      <c r="Y80" s="11">
        <f>IF('OddsRatio_working_3-way'!W80&gt;=0,IF('OddsRatio_working_3-way'!V80+SQRT('OddsRatio_working_3-way'!W80)&gt;0,0,PI()),ACOS('OddsRatio_working_3-way'!V80/(2*'OddsRatio_working_3-way'!X80)))</f>
        <v>0.73072265780552803</v>
      </c>
      <c r="Z80" s="11">
        <f>'OddsRatio_working_3-way'!X80^(1/3)*COS('OddsRatio_working_3-way'!Y80/3)</f>
        <v>0.52548342672244774</v>
      </c>
      <c r="AA80" s="11">
        <f>'OddsRatio_working_3-way'!X80^(1/3)*COS(('OddsRatio_working_3-way'!Y80+2*PI())/3)</f>
        <v>-0.3758333672820644</v>
      </c>
      <c r="AB80" s="11">
        <f>'OddsRatio_working_3-way'!X80^(1/3)*COS(('OddsRatio_working_3-way'!Y80+4*PI())/3)</f>
        <v>-0.14965005944038348</v>
      </c>
      <c r="AC80" s="11">
        <f>'OddsRatio_working_3-way'!X80^(1/3)*SIN('OddsRatio_working_3-way'!Y80/3)</f>
        <v>0.13058699366859444</v>
      </c>
      <c r="AD80" s="11">
        <f>'OddsRatio_working_3-way'!X80^(1/3)*SIN(('OddsRatio_working_3-way'!Y80+2*PI())/3)</f>
        <v>0.38978849997504106</v>
      </c>
      <c r="AE80" s="11">
        <f>'OddsRatio_working_3-way'!X80^(1/3)*SIN(('OddsRatio_working_3-way'!Y80+4*PI())/3)</f>
        <v>-0.52037549364363556</v>
      </c>
      <c r="AF80" s="11">
        <f>-'OddsRatio_working_3-way'!U80/(3*'OddsRatio_working_3-way'!X80^(1/3))*COS(('OddsRatio_working_3-way'!Y80)/3)</f>
        <v>0.52548342672244774</v>
      </c>
      <c r="AG80" s="11">
        <f>-'OddsRatio_working_3-way'!U80/(3*'OddsRatio_working_3-way'!X80^(1/3))*COS(('OddsRatio_working_3-way'!Y80+2*PI())/3)</f>
        <v>-0.3758333672820644</v>
      </c>
      <c r="AH80" s="11">
        <f>-'OddsRatio_working_3-way'!U80/(3*'OddsRatio_working_3-way'!X80^(1/3))*COS(('OddsRatio_working_3-way'!Y80+4*PI())/3)</f>
        <v>-0.14965005944038348</v>
      </c>
      <c r="AI80" s="11">
        <f>'OddsRatio_working_3-way'!U80/(3*'OddsRatio_working_3-way'!X80^(1/3))*SIN(('OddsRatio_working_3-way'!Y80)/3)</f>
        <v>-0.13058699366859444</v>
      </c>
      <c r="AJ80" s="11">
        <f>'OddsRatio_working_3-way'!U80/(3*'OddsRatio_working_3-way'!X80^(1/3))*SIN(('OddsRatio_working_3-way'!Y80+2*PI())/3)</f>
        <v>-0.38978849997504106</v>
      </c>
      <c r="AK80" s="11">
        <f>'OddsRatio_working_3-way'!U80/(3*'OddsRatio_working_3-way'!X80^(1/3))*SIN(('OddsRatio_working_3-way'!Y80+4*PI())/3)</f>
        <v>0.52037549364363556</v>
      </c>
      <c r="AL80" s="11">
        <f>'OddsRatio_working_3-way'!Z80+'OddsRatio_working_3-way'!AF80</f>
        <v>1.0509668534448955</v>
      </c>
      <c r="AM80" s="11">
        <f>'OddsRatio_working_3-way'!AA80+'OddsRatio_working_3-way'!AG80</f>
        <v>-0.7516667345641288</v>
      </c>
      <c r="AN80" s="11">
        <f>'OddsRatio_working_3-way'!AB80+'OddsRatio_working_3-way'!AH80</f>
        <v>-0.29930011888076696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1.0509668534448955</v>
      </c>
      <c r="AS80" s="11">
        <f>IF(('OddsRatio_working_3-way'!X80=0),IF(Q80&gt;0,-Q80^(1/3),(-Q80)^(1/3)),'OddsRatio_working_3-way'!AM80-'OddsRatio_working_3-way'!R80/3)</f>
        <v>-0.7516667345641288</v>
      </c>
      <c r="AT80" s="11">
        <f>IF(('OddsRatio_working_3-way'!X80=0),IF(Q80&gt;0,-Q80^(1/3),(-Q80)^(1/3)),'OddsRatio_working_3-way'!AN80-'OddsRatio_working_3-way'!R80/3)</f>
        <v>-0.29930011888076696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2.74</v>
      </c>
      <c r="B81" s="4">
        <f>IF('True_Odds_Calculator_3-way'!B80="","",'True_Odds_Calculator_3-way'!B80)</f>
        <v>3.68</v>
      </c>
      <c r="C81" s="4">
        <f>IF('True_Odds_Calculator_3-way'!C80="","",'True_Odds_Calculator_3-way'!C80)</f>
        <v>2.56</v>
      </c>
      <c r="D81" s="9">
        <f t="shared" si="26"/>
        <v>0.35547066441873509</v>
      </c>
      <c r="E81" s="9">
        <f t="shared" si="27"/>
        <v>0.26366432581522004</v>
      </c>
      <c r="F81" s="9">
        <f t="shared" si="28"/>
        <v>0.38086500976604487</v>
      </c>
      <c r="G81" s="9">
        <f t="shared" si="29"/>
        <v>1.0420526796092893</v>
      </c>
      <c r="H81" s="9">
        <f t="shared" si="30"/>
        <v>2.8131716625201633</v>
      </c>
      <c r="I81" s="9">
        <f t="shared" si="31"/>
        <v>3.7927011813528964</v>
      </c>
      <c r="J81" s="9">
        <f t="shared" si="32"/>
        <v>2.6256021801904907</v>
      </c>
      <c r="K81" s="11">
        <f t="shared" si="33"/>
        <v>0.36496350364963503</v>
      </c>
      <c r="L81" s="11">
        <f t="shared" si="34"/>
        <v>0.27173913043478259</v>
      </c>
      <c r="M81" s="11">
        <f t="shared" si="35"/>
        <v>0.390625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-0.28181901578863855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0.2316662864963504</v>
      </c>
      <c r="Q81" s="11">
        <f>2*'OddsRatio_working_3-way'!K81*'OddsRatio_working_3-way'!L81*'OddsRatio_working_3-way'!M81</f>
        <v>7.7480363376705802E-2</v>
      </c>
      <c r="R81" s="11">
        <f t="shared" si="36"/>
        <v>0</v>
      </c>
      <c r="S81" s="11">
        <f t="shared" si="37"/>
        <v>-0.82203922914164818</v>
      </c>
      <c r="T81" s="11">
        <f t="shared" si="38"/>
        <v>-0.27492950807412975</v>
      </c>
      <c r="U81" s="11">
        <f>'OddsRatio_working_3-way'!S81-'OddsRatio_working_3-way'!R81^2/3</f>
        <v>-0.82203922914164818</v>
      </c>
      <c r="V81" s="11">
        <f>'OddsRatio_working_3-way'!S81*'OddsRatio_working_3-way'!R81/3-2*'OddsRatio_working_3-way'!R81^3/27-'OddsRatio_working_3-way'!T81</f>
        <v>0.27492950807412975</v>
      </c>
      <c r="W81" s="11">
        <f>'OddsRatio_working_3-way'!V81^2+4*'OddsRatio_working_3-way'!U81^3/27</f>
        <v>-6.7088428205002854E-3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0.14343559288961655</v>
      </c>
      <c r="Y81" s="11">
        <f>IF('OddsRatio_working_3-way'!W81&gt;=0,IF('OddsRatio_working_3-way'!V81+SQRT('OddsRatio_working_3-way'!W81)&gt;0,0,PI()),ACOS('OddsRatio_working_3-way'!V81/(2*'OddsRatio_working_3-way'!X81)))</f>
        <v>0.28954920740014223</v>
      </c>
      <c r="Z81" s="11">
        <f>'OddsRatio_working_3-way'!X81^(1/3)*COS('OddsRatio_working_3-way'!Y81/3)</f>
        <v>0.52102633980464463</v>
      </c>
      <c r="AA81" s="11">
        <f>'OddsRatio_working_3-way'!X81^(1/3)*COS(('OddsRatio_working_3-way'!Y81+2*PI())/3)</f>
        <v>-0.30419923413044075</v>
      </c>
      <c r="AB81" s="11">
        <f>'OddsRatio_working_3-way'!X81^(1/3)*COS(('OddsRatio_working_3-way'!Y81+4*PI())/3)</f>
        <v>-0.21682710567420407</v>
      </c>
      <c r="AC81" s="11">
        <f>'OddsRatio_working_3-way'!X81^(1/3)*SIN('OddsRatio_working_3-way'!Y81/3)</f>
        <v>5.0444321883878769E-2</v>
      </c>
      <c r="AD81" s="11">
        <f>'OddsRatio_working_3-way'!X81^(1/3)*SIN(('OddsRatio_working_3-way'!Y81+2*PI())/3)</f>
        <v>0.42599988536970612</v>
      </c>
      <c r="AE81" s="11">
        <f>'OddsRatio_working_3-way'!X81^(1/3)*SIN(('OddsRatio_working_3-way'!Y81+4*PI())/3)</f>
        <v>-0.47644420725358494</v>
      </c>
      <c r="AF81" s="11">
        <f>-'OddsRatio_working_3-way'!U81/(3*'OddsRatio_working_3-way'!X81^(1/3))*COS(('OddsRatio_working_3-way'!Y81)/3)</f>
        <v>0.52102633980464452</v>
      </c>
      <c r="AG81" s="11">
        <f>-'OddsRatio_working_3-way'!U81/(3*'OddsRatio_working_3-way'!X81^(1/3))*COS(('OddsRatio_working_3-way'!Y81+2*PI())/3)</f>
        <v>-0.30419923413044064</v>
      </c>
      <c r="AH81" s="11">
        <f>-'OddsRatio_working_3-way'!U81/(3*'OddsRatio_working_3-way'!X81^(1/3))*COS(('OddsRatio_working_3-way'!Y81+4*PI())/3)</f>
        <v>-0.21682710567420402</v>
      </c>
      <c r="AI81" s="11">
        <f>'OddsRatio_working_3-way'!U81/(3*'OddsRatio_working_3-way'!X81^(1/3))*SIN(('OddsRatio_working_3-way'!Y81)/3)</f>
        <v>-5.0444321883878762E-2</v>
      </c>
      <c r="AJ81" s="11">
        <f>'OddsRatio_working_3-way'!U81/(3*'OddsRatio_working_3-way'!X81^(1/3))*SIN(('OddsRatio_working_3-way'!Y81+2*PI())/3)</f>
        <v>-0.42599988536970607</v>
      </c>
      <c r="AK81" s="11">
        <f>'OddsRatio_working_3-way'!U81/(3*'OddsRatio_working_3-way'!X81^(1/3))*SIN(('OddsRatio_working_3-way'!Y81+4*PI())/3)</f>
        <v>0.47644420725358483</v>
      </c>
      <c r="AL81" s="11">
        <f>'OddsRatio_working_3-way'!Z81+'OddsRatio_working_3-way'!AF81</f>
        <v>1.0420526796092893</v>
      </c>
      <c r="AM81" s="11">
        <f>'OddsRatio_working_3-way'!AA81+'OddsRatio_working_3-way'!AG81</f>
        <v>-0.6083984682608814</v>
      </c>
      <c r="AN81" s="11">
        <f>'OddsRatio_working_3-way'!AB81+'OddsRatio_working_3-way'!AH81</f>
        <v>-0.43365421134840809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1.0420526796092893</v>
      </c>
      <c r="AS81" s="11">
        <f>IF(('OddsRatio_working_3-way'!X81=0),IF(Q81&gt;0,-Q81^(1/3),(-Q81)^(1/3)),'OddsRatio_working_3-way'!AM81-'OddsRatio_working_3-way'!R81/3)</f>
        <v>-0.6083984682608814</v>
      </c>
      <c r="AT81" s="11">
        <f>IF(('OddsRatio_working_3-way'!X81=0),IF(Q81&gt;0,-Q81^(1/3),(-Q81)^(1/3)),'OddsRatio_working_3-way'!AN81-'OddsRatio_working_3-way'!R81/3)</f>
        <v>-0.43365421134840809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2.38</v>
      </c>
      <c r="B82" s="4">
        <f>IF('True_Odds_Calculator_3-way'!B81="","",'True_Odds_Calculator_3-way'!B81)</f>
        <v>3.56</v>
      </c>
      <c r="C82" s="4">
        <f>IF('True_Odds_Calculator_3-way'!C81="","",'True_Odds_Calculator_3-way'!C81)</f>
        <v>3.06</v>
      </c>
      <c r="D82" s="9">
        <f t="shared" si="26"/>
        <v>0.40993808946115112</v>
      </c>
      <c r="E82" s="9">
        <f t="shared" si="27"/>
        <v>0.2724663609383029</v>
      </c>
      <c r="F82" s="9">
        <f t="shared" si="28"/>
        <v>0.31759554960054609</v>
      </c>
      <c r="G82" s="9">
        <f t="shared" si="29"/>
        <v>1.0430382186622587</v>
      </c>
      <c r="H82" s="9">
        <f t="shared" si="30"/>
        <v>2.4393927417539172</v>
      </c>
      <c r="I82" s="9">
        <f t="shared" si="31"/>
        <v>3.6701778397753819</v>
      </c>
      <c r="J82" s="9">
        <f t="shared" si="32"/>
        <v>3.1486587304442524</v>
      </c>
      <c r="K82" s="11">
        <f t="shared" si="33"/>
        <v>0.42016806722689076</v>
      </c>
      <c r="L82" s="11">
        <f t="shared" si="34"/>
        <v>0.2808988764044944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-0.28069707724464543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0.2314210548727092</v>
      </c>
      <c r="Q82" s="11">
        <f>2*'OddsRatio_working_3-way'!K82*'OddsRatio_working_3-way'!L82*'OddsRatio_working_3-way'!M82</f>
        <v>7.7140351624236395E-2</v>
      </c>
      <c r="R82" s="11">
        <f t="shared" si="36"/>
        <v>0</v>
      </c>
      <c r="S82" s="11">
        <f t="shared" si="37"/>
        <v>-0.82445124525116076</v>
      </c>
      <c r="T82" s="11">
        <f t="shared" si="38"/>
        <v>-0.27481708175038694</v>
      </c>
      <c r="U82" s="11">
        <f>'OddsRatio_working_3-way'!S82-'OddsRatio_working_3-way'!R82^2/3</f>
        <v>-0.82445124525116076</v>
      </c>
      <c r="V82" s="11">
        <f>'OddsRatio_working_3-way'!S82*'OddsRatio_working_3-way'!R82/3-2*'OddsRatio_working_3-way'!R82^3/27-'OddsRatio_working_3-way'!T82</f>
        <v>0.27481708175038694</v>
      </c>
      <c r="W82" s="11">
        <f>'OddsRatio_working_3-way'!V82^2+4*'OddsRatio_working_3-way'!U82^3/27</f>
        <v>-7.4971836571801065E-3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0.14406735584352459</v>
      </c>
      <c r="Y82" s="11">
        <f>IF('OddsRatio_working_3-way'!W82&gt;=0,IF('OddsRatio_working_3-way'!V82+SQRT('OddsRatio_working_3-way'!W82)&gt;0,0,PI()),ACOS('OddsRatio_working_3-way'!V82/(2*'OddsRatio_working_3-way'!X82)))</f>
        <v>0.30522338156036111</v>
      </c>
      <c r="Z82" s="11">
        <f>'OddsRatio_working_3-way'!X82^(1/3)*COS('OddsRatio_working_3-way'!Y82/3)</f>
        <v>0.52151910933112933</v>
      </c>
      <c r="AA82" s="11">
        <f>'OddsRatio_working_3-way'!X82^(1/3)*COS(('OddsRatio_working_3-way'!Y82+2*PI())/3)</f>
        <v>-0.30687002272477376</v>
      </c>
      <c r="AB82" s="11">
        <f>'OddsRatio_working_3-way'!X82^(1/3)*COS(('OddsRatio_working_3-way'!Y82+4*PI())/3)</f>
        <v>-0.21464908660635534</v>
      </c>
      <c r="AC82" s="11">
        <f>'OddsRatio_working_3-way'!X82^(1/3)*SIN('OddsRatio_working_3-way'!Y82/3)</f>
        <v>5.3243782292888099E-2</v>
      </c>
      <c r="AD82" s="11">
        <f>'OddsRatio_working_3-way'!X82^(1/3)*SIN(('OddsRatio_working_3-way'!Y82+2*PI())/3)</f>
        <v>0.4250269060933482</v>
      </c>
      <c r="AE82" s="11">
        <f>'OddsRatio_working_3-way'!X82^(1/3)*SIN(('OddsRatio_working_3-way'!Y82+4*PI())/3)</f>
        <v>-0.47827068838623626</v>
      </c>
      <c r="AF82" s="11">
        <f>-'OddsRatio_working_3-way'!U82/(3*'OddsRatio_working_3-way'!X82^(1/3))*COS(('OddsRatio_working_3-way'!Y82)/3)</f>
        <v>0.52151910933112933</v>
      </c>
      <c r="AG82" s="11">
        <f>-'OddsRatio_working_3-way'!U82/(3*'OddsRatio_working_3-way'!X82^(1/3))*COS(('OddsRatio_working_3-way'!Y82+2*PI())/3)</f>
        <v>-0.30687002272477376</v>
      </c>
      <c r="AH82" s="11">
        <f>-'OddsRatio_working_3-way'!U82/(3*'OddsRatio_working_3-way'!X82^(1/3))*COS(('OddsRatio_working_3-way'!Y82+4*PI())/3)</f>
        <v>-0.21464908660635534</v>
      </c>
      <c r="AI82" s="11">
        <f>'OddsRatio_working_3-way'!U82/(3*'OddsRatio_working_3-way'!X82^(1/3))*SIN(('OddsRatio_working_3-way'!Y82)/3)</f>
        <v>-5.3243782292888099E-2</v>
      </c>
      <c r="AJ82" s="11">
        <f>'OddsRatio_working_3-way'!U82/(3*'OddsRatio_working_3-way'!X82^(1/3))*SIN(('OddsRatio_working_3-way'!Y82+2*PI())/3)</f>
        <v>-0.4250269060933482</v>
      </c>
      <c r="AK82" s="11">
        <f>'OddsRatio_working_3-way'!U82/(3*'OddsRatio_working_3-way'!X82^(1/3))*SIN(('OddsRatio_working_3-way'!Y82+4*PI())/3)</f>
        <v>0.47827068838623626</v>
      </c>
      <c r="AL82" s="11">
        <f>'OddsRatio_working_3-way'!Z82+'OddsRatio_working_3-way'!AF82</f>
        <v>1.0430382186622587</v>
      </c>
      <c r="AM82" s="11">
        <f>'OddsRatio_working_3-way'!AA82+'OddsRatio_working_3-way'!AG82</f>
        <v>-0.61374004544954752</v>
      </c>
      <c r="AN82" s="11">
        <f>'OddsRatio_working_3-way'!AB82+'OddsRatio_working_3-way'!AH82</f>
        <v>-0.42929817321271069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1.0430382186622587</v>
      </c>
      <c r="AS82" s="11">
        <f>IF(('OddsRatio_working_3-way'!X82=0),IF(Q82&gt;0,-Q82^(1/3),(-Q82)^(1/3)),'OddsRatio_working_3-way'!AM82-'OddsRatio_working_3-way'!R82/3)</f>
        <v>-0.61374004544954752</v>
      </c>
      <c r="AT82" s="11">
        <f>IF(('OddsRatio_working_3-way'!X82=0),IF(Q82&gt;0,-Q82^(1/3),(-Q82)^(1/3)),'OddsRatio_working_3-way'!AN82-'OddsRatio_working_3-way'!R82/3)</f>
        <v>-0.42929817321271069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1.84</v>
      </c>
      <c r="B83" s="4">
        <f>IF('True_Odds_Calculator_3-way'!B82="","",'True_Odds_Calculator_3-way'!B82)</f>
        <v>4.1399999999999997</v>
      </c>
      <c r="C83" s="4">
        <f>IF('True_Odds_Calculator_3-way'!C82="","",'True_Odds_Calculator_3-way'!C82)</f>
        <v>4.07</v>
      </c>
      <c r="D83" s="9">
        <f t="shared" si="26"/>
        <v>0.53100543315848436</v>
      </c>
      <c r="E83" s="9">
        <f t="shared" si="27"/>
        <v>0.23247379418728914</v>
      </c>
      <c r="F83" s="9">
        <f t="shared" si="28"/>
        <v>0.23652077265422644</v>
      </c>
      <c r="G83" s="9">
        <f t="shared" si="29"/>
        <v>1.0514522647471289</v>
      </c>
      <c r="H83" s="9">
        <f t="shared" si="30"/>
        <v>1.8832199023875884</v>
      </c>
      <c r="I83" s="9">
        <f t="shared" si="31"/>
        <v>4.3015601113059843</v>
      </c>
      <c r="J83" s="9">
        <f t="shared" si="32"/>
        <v>4.2279584527736862</v>
      </c>
      <c r="K83" s="11">
        <f t="shared" si="33"/>
        <v>0.54347826086956519</v>
      </c>
      <c r="L83" s="11">
        <f t="shared" si="34"/>
        <v>0.24154589371980678</v>
      </c>
      <c r="M83" s="11">
        <f t="shared" si="35"/>
        <v>0.24570024570024568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-0.26117688405022998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0.22739271321501947</v>
      </c>
      <c r="Q83" s="11">
        <f>2*'OddsRatio_working_3-way'!K83*'OddsRatio_working_3-way'!L83*'OddsRatio_working_3-way'!M83</f>
        <v>6.4508571124828204E-2</v>
      </c>
      <c r="R83" s="11">
        <f t="shared" si="36"/>
        <v>0</v>
      </c>
      <c r="S83" s="11">
        <f t="shared" si="37"/>
        <v>-0.87064639752454864</v>
      </c>
      <c r="T83" s="11">
        <f t="shared" si="38"/>
        <v>-0.24699188582256693</v>
      </c>
      <c r="U83" s="11">
        <f>'OddsRatio_working_3-way'!S83-'OddsRatio_working_3-way'!R83^2/3</f>
        <v>-0.87064639752454864</v>
      </c>
      <c r="V83" s="11">
        <f>'OddsRatio_working_3-way'!S83*'OddsRatio_working_3-way'!R83/3-2*'OddsRatio_working_3-way'!R83^3/27-'OddsRatio_working_3-way'!T83</f>
        <v>0.24699188582256693</v>
      </c>
      <c r="W83" s="11">
        <f>'OddsRatio_working_3-way'!V83^2+4*'OddsRatio_working_3-way'!U83^3/27</f>
        <v>-3.6768618065923117E-2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0.15634385959169539</v>
      </c>
      <c r="Y83" s="11">
        <f>IF('OddsRatio_working_3-way'!W83&gt;=0,IF('OddsRatio_working_3-way'!V83+SQRT('OddsRatio_working_3-way'!W83)&gt;0,0,PI()),ACOS('OddsRatio_working_3-way'!V83/(2*'OddsRatio_working_3-way'!X83)))</f>
        <v>0.66015116464166534</v>
      </c>
      <c r="Z83" s="11">
        <f>'OddsRatio_working_3-way'!X83^(1/3)*COS('OddsRatio_working_3-way'!Y83/3)</f>
        <v>0.52572613237356447</v>
      </c>
      <c r="AA83" s="11">
        <f>'OddsRatio_working_3-way'!X83^(1/3)*COS(('OddsRatio_working_3-way'!Y83+2*PI())/3)</f>
        <v>-0.3646993302864987</v>
      </c>
      <c r="AB83" s="11">
        <f>'OddsRatio_working_3-way'!X83^(1/3)*COS(('OddsRatio_working_3-way'!Y83+4*PI())/3)</f>
        <v>-0.16102680208706613</v>
      </c>
      <c r="AC83" s="11">
        <f>'OddsRatio_working_3-way'!X83^(1/3)*SIN('OddsRatio_working_3-way'!Y83/3)</f>
        <v>0.11759038898247423</v>
      </c>
      <c r="AD83" s="11">
        <f>'OddsRatio_working_3-way'!X83^(1/3)*SIN(('OddsRatio_working_3-way'!Y83+2*PI())/3)</f>
        <v>0.39649699157761031</v>
      </c>
      <c r="AE83" s="11">
        <f>'OddsRatio_working_3-way'!X83^(1/3)*SIN(('OddsRatio_working_3-way'!Y83+4*PI())/3)</f>
        <v>-0.51408738056008441</v>
      </c>
      <c r="AF83" s="11">
        <f>-'OddsRatio_working_3-way'!U83/(3*'OddsRatio_working_3-way'!X83^(1/3))*COS(('OddsRatio_working_3-way'!Y83)/3)</f>
        <v>0.52572613237356447</v>
      </c>
      <c r="AG83" s="11">
        <f>-'OddsRatio_working_3-way'!U83/(3*'OddsRatio_working_3-way'!X83^(1/3))*COS(('OddsRatio_working_3-way'!Y83+2*PI())/3)</f>
        <v>-0.3646993302864987</v>
      </c>
      <c r="AH83" s="11">
        <f>-'OddsRatio_working_3-way'!U83/(3*'OddsRatio_working_3-way'!X83^(1/3))*COS(('OddsRatio_working_3-way'!Y83+4*PI())/3)</f>
        <v>-0.16102680208706613</v>
      </c>
      <c r="AI83" s="11">
        <f>'OddsRatio_working_3-way'!U83/(3*'OddsRatio_working_3-way'!X83^(1/3))*SIN(('OddsRatio_working_3-way'!Y83)/3)</f>
        <v>-0.11759038898247423</v>
      </c>
      <c r="AJ83" s="11">
        <f>'OddsRatio_working_3-way'!U83/(3*'OddsRatio_working_3-way'!X83^(1/3))*SIN(('OddsRatio_working_3-way'!Y83+2*PI())/3)</f>
        <v>-0.39649699157761031</v>
      </c>
      <c r="AK83" s="11">
        <f>'OddsRatio_working_3-way'!U83/(3*'OddsRatio_working_3-way'!X83^(1/3))*SIN(('OddsRatio_working_3-way'!Y83+4*PI())/3)</f>
        <v>0.51408738056008441</v>
      </c>
      <c r="AL83" s="11">
        <f>'OddsRatio_working_3-way'!Z83+'OddsRatio_working_3-way'!AF83</f>
        <v>1.0514522647471289</v>
      </c>
      <c r="AM83" s="11">
        <f>'OddsRatio_working_3-way'!AA83+'OddsRatio_working_3-way'!AG83</f>
        <v>-0.7293986605729974</v>
      </c>
      <c r="AN83" s="11">
        <f>'OddsRatio_working_3-way'!AB83+'OddsRatio_working_3-way'!AH83</f>
        <v>-0.32205360417413226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1.0514522647471289</v>
      </c>
      <c r="AS83" s="11">
        <f>IF(('OddsRatio_working_3-way'!X83=0),IF(Q83&gt;0,-Q83^(1/3),(-Q83)^(1/3)),'OddsRatio_working_3-way'!AM83-'OddsRatio_working_3-way'!R83/3)</f>
        <v>-0.7293986605729974</v>
      </c>
      <c r="AT83" s="11">
        <f>IF(('OddsRatio_working_3-way'!X83=0),IF(Q83&gt;0,-Q83^(1/3),(-Q83)^(1/3)),'OddsRatio_working_3-way'!AN83-'OddsRatio_working_3-way'!R83/3)</f>
        <v>-0.32205360417413226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2.71</v>
      </c>
      <c r="B84" s="4">
        <f>IF('True_Odds_Calculator_3-way'!B83="","",'True_Odds_Calculator_3-way'!B83)</f>
        <v>3.39</v>
      </c>
      <c r="C84" s="4">
        <f>IF('True_Odds_Calculator_3-way'!C83="","",'True_Odds_Calculator_3-way'!C83)</f>
        <v>2.75</v>
      </c>
      <c r="D84" s="9">
        <f t="shared" si="26"/>
        <v>0.35942517387313533</v>
      </c>
      <c r="E84" s="9">
        <f t="shared" si="27"/>
        <v>0.2864558441901579</v>
      </c>
      <c r="F84" s="9">
        <f t="shared" si="28"/>
        <v>0.35411898193670666</v>
      </c>
      <c r="G84" s="9">
        <f t="shared" si="29"/>
        <v>1.0422340690302379</v>
      </c>
      <c r="H84" s="9">
        <f t="shared" si="30"/>
        <v>2.7822202580417073</v>
      </c>
      <c r="I84" s="9">
        <f t="shared" si="31"/>
        <v>3.4909394249822681</v>
      </c>
      <c r="J84" s="9">
        <f t="shared" si="32"/>
        <v>2.8239096208029162</v>
      </c>
      <c r="K84" s="11">
        <f t="shared" si="33"/>
        <v>0.36900369003690037</v>
      </c>
      <c r="L84" s="11">
        <f t="shared" si="34"/>
        <v>0.29498525073746312</v>
      </c>
      <c r="M84" s="11">
        <f t="shared" si="35"/>
        <v>0.36363636363636365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-0.28309381243450393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0.23155501064262451</v>
      </c>
      <c r="Q84" s="11">
        <f>2*'OddsRatio_working_3-way'!K84*'OddsRatio_working_3-way'!L84*'OddsRatio_working_3-way'!M84</f>
        <v>7.9164106202606679E-2</v>
      </c>
      <c r="R84" s="11">
        <f t="shared" si="36"/>
        <v>0</v>
      </c>
      <c r="S84" s="11">
        <f t="shared" si="37"/>
        <v>-0.8179444426967003</v>
      </c>
      <c r="T84" s="11">
        <f t="shared" si="38"/>
        <v>-0.27963912570827359</v>
      </c>
      <c r="U84" s="11">
        <f>'OddsRatio_working_3-way'!S84-'OddsRatio_working_3-way'!R84^2/3</f>
        <v>-0.8179444426967003</v>
      </c>
      <c r="V84" s="11">
        <f>'OddsRatio_working_3-way'!S84*'OddsRatio_working_3-way'!R84/3-2*'OddsRatio_working_3-way'!R84^3/27-'OddsRatio_working_3-way'!T84</f>
        <v>0.27963912570827359</v>
      </c>
      <c r="W84" s="11">
        <f>'OddsRatio_working_3-way'!V84^2+4*'OddsRatio_working_3-way'!U84^3/27</f>
        <v>-2.8733542470886497E-3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0.1423651948985217</v>
      </c>
      <c r="Y84" s="11">
        <f>IF('OddsRatio_working_3-way'!W84&gt;=0,IF('OddsRatio_working_3-way'!V84+SQRT('OddsRatio_working_3-way'!W84)&gt;0,0,PI()),ACOS('OddsRatio_working_3-way'!V84/(2*'OddsRatio_working_3-way'!X84)))</f>
        <v>0.18939136138418267</v>
      </c>
      <c r="Z84" s="11">
        <f>'OddsRatio_working_3-way'!X84^(1/3)*COS('OddsRatio_working_3-way'!Y84/3)</f>
        <v>0.52111703451511893</v>
      </c>
      <c r="AA84" s="11">
        <f>'OddsRatio_working_3-way'!X84^(1/3)*COS(('OddsRatio_working_3-way'!Y84+2*PI())/3)</f>
        <v>-0.28908723836106009</v>
      </c>
      <c r="AB84" s="11">
        <f>'OddsRatio_working_3-way'!X84^(1/3)*COS(('OddsRatio_working_3-way'!Y84+4*PI())/3)</f>
        <v>-0.23202979615405911</v>
      </c>
      <c r="AC84" s="11">
        <f>'OddsRatio_working_3-way'!X84^(1/3)*SIN('OddsRatio_working_3-way'!Y84/3)</f>
        <v>3.2942129617483773E-2</v>
      </c>
      <c r="AD84" s="11">
        <f>'OddsRatio_working_3-way'!X84^(1/3)*SIN(('OddsRatio_working_3-way'!Y84+2*PI())/3)</f>
        <v>0.43482952542616327</v>
      </c>
      <c r="AE84" s="11">
        <f>'OddsRatio_working_3-way'!X84^(1/3)*SIN(('OddsRatio_working_3-way'!Y84+4*PI())/3)</f>
        <v>-0.46777165504364687</v>
      </c>
      <c r="AF84" s="11">
        <f>-'OddsRatio_working_3-way'!U84/(3*'OddsRatio_working_3-way'!X84^(1/3))*COS(('OddsRatio_working_3-way'!Y84)/3)</f>
        <v>0.52111703451511893</v>
      </c>
      <c r="AG84" s="11">
        <f>-'OddsRatio_working_3-way'!U84/(3*'OddsRatio_working_3-way'!X84^(1/3))*COS(('OddsRatio_working_3-way'!Y84+2*PI())/3)</f>
        <v>-0.28908723836106009</v>
      </c>
      <c r="AH84" s="11">
        <f>-'OddsRatio_working_3-way'!U84/(3*'OddsRatio_working_3-way'!X84^(1/3))*COS(('OddsRatio_working_3-way'!Y84+4*PI())/3)</f>
        <v>-0.23202979615405911</v>
      </c>
      <c r="AI84" s="11">
        <f>'OddsRatio_working_3-way'!U84/(3*'OddsRatio_working_3-way'!X84^(1/3))*SIN(('OddsRatio_working_3-way'!Y84)/3)</f>
        <v>-3.2942129617483773E-2</v>
      </c>
      <c r="AJ84" s="11">
        <f>'OddsRatio_working_3-way'!U84/(3*'OddsRatio_working_3-way'!X84^(1/3))*SIN(('OddsRatio_working_3-way'!Y84+2*PI())/3)</f>
        <v>-0.43482952542616327</v>
      </c>
      <c r="AK84" s="11">
        <f>'OddsRatio_working_3-way'!U84/(3*'OddsRatio_working_3-way'!X84^(1/3))*SIN(('OddsRatio_working_3-way'!Y84+4*PI())/3)</f>
        <v>0.46777165504364687</v>
      </c>
      <c r="AL84" s="11">
        <f>'OddsRatio_working_3-way'!Z84+'OddsRatio_working_3-way'!AF84</f>
        <v>1.0422340690302379</v>
      </c>
      <c r="AM84" s="11">
        <f>'OddsRatio_working_3-way'!AA84+'OddsRatio_working_3-way'!AG84</f>
        <v>-0.57817447672212019</v>
      </c>
      <c r="AN84" s="11">
        <f>'OddsRatio_working_3-way'!AB84+'OddsRatio_working_3-way'!AH84</f>
        <v>-0.46405959230811822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1.0422340690302379</v>
      </c>
      <c r="AS84" s="11">
        <f>IF(('OddsRatio_working_3-way'!X84=0),IF(Q84&gt;0,-Q84^(1/3),(-Q84)^(1/3)),'OddsRatio_working_3-way'!AM84-'OddsRatio_working_3-way'!R84/3)</f>
        <v>-0.57817447672212019</v>
      </c>
      <c r="AT84" s="11">
        <f>IF(('OddsRatio_working_3-way'!X84=0),IF(Q84&gt;0,-Q84^(1/3),(-Q84)^(1/3)),'OddsRatio_working_3-way'!AN84-'OddsRatio_working_3-way'!R84/3)</f>
        <v>-0.46405959230811822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1.85</v>
      </c>
      <c r="B85" s="4">
        <f>IF('True_Odds_Calculator_3-way'!B84="","",'True_Odds_Calculator_3-way'!B84)</f>
        <v>3.56</v>
      </c>
      <c r="C85" s="4">
        <f>IF('True_Odds_Calculator_3-way'!C84="","",'True_Odds_Calculator_3-way'!C84)</f>
        <v>4.79</v>
      </c>
      <c r="D85" s="9">
        <f t="shared" si="26"/>
        <v>0.52824784844166706</v>
      </c>
      <c r="E85" s="9">
        <f t="shared" si="27"/>
        <v>0.27102777010193452</v>
      </c>
      <c r="F85" s="9">
        <f t="shared" si="28"/>
        <v>0.20072438145639843</v>
      </c>
      <c r="G85" s="9">
        <f t="shared" si="29"/>
        <v>1.0506479730724072</v>
      </c>
      <c r="H85" s="9">
        <f t="shared" si="30"/>
        <v>1.8930507771115459</v>
      </c>
      <c r="I85" s="9">
        <f t="shared" si="31"/>
        <v>3.6896588110653621</v>
      </c>
      <c r="J85" s="9">
        <f t="shared" si="32"/>
        <v>4.9819558179444243</v>
      </c>
      <c r="K85" s="11">
        <f t="shared" si="33"/>
        <v>0.54054054054054046</v>
      </c>
      <c r="L85" s="11">
        <f t="shared" si="34"/>
        <v>0.2808988764044944</v>
      </c>
      <c r="M85" s="11">
        <f t="shared" si="35"/>
        <v>0.20876826722338204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-0.26142123451593091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0.22823132766601129</v>
      </c>
      <c r="Q85" s="11">
        <f>2*'OddsRatio_working_3-way'!K85*'OddsRatio_working_3-way'!L85*'OddsRatio_working_3-way'!M85</f>
        <v>6.3397591018336474E-2</v>
      </c>
      <c r="R85" s="11">
        <f t="shared" si="36"/>
        <v>0</v>
      </c>
      <c r="S85" s="11">
        <f t="shared" si="37"/>
        <v>-0.87304050907962094</v>
      </c>
      <c r="T85" s="11">
        <f t="shared" si="38"/>
        <v>-0.24251125252211694</v>
      </c>
      <c r="U85" s="11">
        <f>'OddsRatio_working_3-way'!S85-'OddsRatio_working_3-way'!R85^2/3</f>
        <v>-0.87304050907962094</v>
      </c>
      <c r="V85" s="11">
        <f>'OddsRatio_working_3-way'!S85*'OddsRatio_working_3-way'!R85/3-2*'OddsRatio_working_3-way'!R85^3/27-'OddsRatio_working_3-way'!T85</f>
        <v>0.24251125252211694</v>
      </c>
      <c r="W85" s="11">
        <f>'OddsRatio_working_3-way'!V85^2+4*'OddsRatio_working_3-way'!U85^3/27</f>
        <v>-3.9770698434351784E-2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0.15698917640573007</v>
      </c>
      <c r="Y85" s="11">
        <f>IF('OddsRatio_working_3-way'!W85&gt;=0,IF('OddsRatio_working_3-way'!V85+SQRT('OddsRatio_working_3-way'!W85)&gt;0,0,PI()),ACOS('OddsRatio_working_3-way'!V85/(2*'OddsRatio_working_3-way'!X85)))</f>
        <v>0.68821331034981026</v>
      </c>
      <c r="Z85" s="11">
        <f>'OddsRatio_working_3-way'!X85^(1/3)*COS('OddsRatio_working_3-way'!Y85/3)</f>
        <v>0.52532398653620349</v>
      </c>
      <c r="AA85" s="11">
        <f>'OddsRatio_working_3-way'!X85^(1/3)*COS(('OddsRatio_working_3-way'!Y85+2*PI())/3)</f>
        <v>-0.3688983295527658</v>
      </c>
      <c r="AB85" s="11">
        <f>'OddsRatio_working_3-way'!X85^(1/3)*COS(('OddsRatio_working_3-way'!Y85+4*PI())/3)</f>
        <v>-0.15642565698343755</v>
      </c>
      <c r="AC85" s="11">
        <f>'OddsRatio_working_3-way'!X85^(1/3)*SIN('OddsRatio_working_3-way'!Y85/3)</f>
        <v>0.1226711547033409</v>
      </c>
      <c r="AD85" s="11">
        <f>'OddsRatio_working_3-way'!X85^(1/3)*SIN(('OddsRatio_working_3-way'!Y85+2*PI())/3)</f>
        <v>0.39360834020599617</v>
      </c>
      <c r="AE85" s="11">
        <f>'OddsRatio_working_3-way'!X85^(1/3)*SIN(('OddsRatio_working_3-way'!Y85+4*PI())/3)</f>
        <v>-0.51627949490933711</v>
      </c>
      <c r="AF85" s="11">
        <f>-'OddsRatio_working_3-way'!U85/(3*'OddsRatio_working_3-way'!X85^(1/3))*COS(('OddsRatio_working_3-way'!Y85)/3)</f>
        <v>0.5253239865362036</v>
      </c>
      <c r="AG85" s="11">
        <f>-'OddsRatio_working_3-way'!U85/(3*'OddsRatio_working_3-way'!X85^(1/3))*COS(('OddsRatio_working_3-way'!Y85+2*PI())/3)</f>
        <v>-0.36889832955276586</v>
      </c>
      <c r="AH85" s="11">
        <f>-'OddsRatio_working_3-way'!U85/(3*'OddsRatio_working_3-way'!X85^(1/3))*COS(('OddsRatio_working_3-way'!Y85+4*PI())/3)</f>
        <v>-0.15642565698343758</v>
      </c>
      <c r="AI85" s="11">
        <f>'OddsRatio_working_3-way'!U85/(3*'OddsRatio_working_3-way'!X85^(1/3))*SIN(('OddsRatio_working_3-way'!Y85)/3)</f>
        <v>-0.12267115470334093</v>
      </c>
      <c r="AJ85" s="11">
        <f>'OddsRatio_working_3-way'!U85/(3*'OddsRatio_working_3-way'!X85^(1/3))*SIN(('OddsRatio_working_3-way'!Y85+2*PI())/3)</f>
        <v>-0.39360834020599628</v>
      </c>
      <c r="AK85" s="11">
        <f>'OddsRatio_working_3-way'!U85/(3*'OddsRatio_working_3-way'!X85^(1/3))*SIN(('OddsRatio_working_3-way'!Y85+4*PI())/3)</f>
        <v>0.51627949490933722</v>
      </c>
      <c r="AL85" s="11">
        <f>'OddsRatio_working_3-way'!Z85+'OddsRatio_working_3-way'!AF85</f>
        <v>1.0506479730724072</v>
      </c>
      <c r="AM85" s="11">
        <f>'OddsRatio_working_3-way'!AA85+'OddsRatio_working_3-way'!AG85</f>
        <v>-0.7377966591055316</v>
      </c>
      <c r="AN85" s="11">
        <f>'OddsRatio_working_3-way'!AB85+'OddsRatio_working_3-way'!AH85</f>
        <v>-0.31285131396687516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1.0506479730724072</v>
      </c>
      <c r="AS85" s="11">
        <f>IF(('OddsRatio_working_3-way'!X85=0),IF(Q85&gt;0,-Q85^(1/3),(-Q85)^(1/3)),'OddsRatio_working_3-way'!AM85-'OddsRatio_working_3-way'!R85/3)</f>
        <v>-0.7377966591055316</v>
      </c>
      <c r="AT85" s="11">
        <f>IF(('OddsRatio_working_3-way'!X85=0),IF(Q85&gt;0,-Q85^(1/3),(-Q85)^(1/3)),'OddsRatio_working_3-way'!AN85-'OddsRatio_working_3-way'!R85/3)</f>
        <v>-0.31285131396687516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1.76</v>
      </c>
      <c r="B86" s="4">
        <f>IF('True_Odds_Calculator_3-way'!B85="","",'True_Odds_Calculator_3-way'!B85)</f>
        <v>3.61</v>
      </c>
      <c r="C86" s="4">
        <f>IF('True_Odds_Calculator_3-way'!C85="","",'True_Odds_Calculator_3-way'!C85)</f>
        <v>5.36</v>
      </c>
      <c r="D86" s="9">
        <f t="shared" si="26"/>
        <v>0.55500356416631691</v>
      </c>
      <c r="E86" s="9">
        <f t="shared" si="27"/>
        <v>0.26641684221770467</v>
      </c>
      <c r="F86" s="9">
        <f t="shared" si="28"/>
        <v>0.17857959361597861</v>
      </c>
      <c r="G86" s="9">
        <f t="shared" si="29"/>
        <v>1.0549871458509943</v>
      </c>
      <c r="H86" s="9">
        <f t="shared" si="30"/>
        <v>1.801790230846755</v>
      </c>
      <c r="I86" s="9">
        <f t="shared" si="31"/>
        <v>3.753516450671095</v>
      </c>
      <c r="J86" s="9">
        <f t="shared" si="32"/>
        <v>5.599743955910335</v>
      </c>
      <c r="K86" s="11">
        <f t="shared" si="33"/>
        <v>0.56818181818181823</v>
      </c>
      <c r="L86" s="11">
        <f t="shared" si="34"/>
        <v>0.2770083102493075</v>
      </c>
      <c r="M86" s="11">
        <f t="shared" si="35"/>
        <v>0.18656716417910446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-0.25395450974791123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0.22698378542943809</v>
      </c>
      <c r="Q86" s="11">
        <f>2*'OddsRatio_working_3-way'!K86*'OddsRatio_working_3-way'!L86*'OddsRatio_working_3-way'!M86</f>
        <v>5.8728016928703254E-2</v>
      </c>
      <c r="R86" s="11">
        <f t="shared" si="36"/>
        <v>0</v>
      </c>
      <c r="S86" s="11">
        <f t="shared" si="37"/>
        <v>-0.89379702551750029</v>
      </c>
      <c r="T86" s="11">
        <f t="shared" si="38"/>
        <v>-0.23125408163454081</v>
      </c>
      <c r="U86" s="11">
        <f>'OddsRatio_working_3-way'!S86-'OddsRatio_working_3-way'!R86^2/3</f>
        <v>-0.89379702551750029</v>
      </c>
      <c r="V86" s="11">
        <f>'OddsRatio_working_3-way'!S86*'OddsRatio_working_3-way'!R86/3-2*'OddsRatio_working_3-way'!R86^3/27-'OddsRatio_working_3-way'!T86</f>
        <v>0.23125408163454081</v>
      </c>
      <c r="W86" s="11">
        <f>'OddsRatio_working_3-way'!V86^2+4*'OddsRatio_working_3-way'!U86^3/27</f>
        <v>-5.2303834311943846E-2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0.16262094313508541</v>
      </c>
      <c r="Y86" s="11">
        <f>IF('OddsRatio_working_3-way'!W86&gt;=0,IF('OddsRatio_working_3-way'!V86+SQRT('OddsRatio_working_3-way'!W86)&gt;0,0,PI()),ACOS('OddsRatio_working_3-way'!V86/(2*'OddsRatio_working_3-way'!X86)))</f>
        <v>0.77984600452151287</v>
      </c>
      <c r="Z86" s="11">
        <f>'OddsRatio_working_3-way'!X86^(1/3)*COS('OddsRatio_working_3-way'!Y86/3)</f>
        <v>0.52749357292549715</v>
      </c>
      <c r="AA86" s="11">
        <f>'OddsRatio_working_3-way'!X86^(1/3)*COS(('OddsRatio_working_3-way'!Y86+2*PI())/3)</f>
        <v>-0.38524639251599879</v>
      </c>
      <c r="AB86" s="11">
        <f>'OddsRatio_working_3-way'!X86^(1/3)*COS(('OddsRatio_working_3-way'!Y86+4*PI())/3)</f>
        <v>-0.14224718040949852</v>
      </c>
      <c r="AC86" s="11">
        <f>'OddsRatio_working_3-way'!X86^(1/3)*SIN('OddsRatio_working_3-way'!Y86/3)</f>
        <v>0.14029566052255504</v>
      </c>
      <c r="AD86" s="11">
        <f>'OddsRatio_working_3-way'!X86^(1/3)*SIN(('OddsRatio_working_3-way'!Y86+2*PI())/3)</f>
        <v>0.38667500422522244</v>
      </c>
      <c r="AE86" s="11">
        <f>'OddsRatio_working_3-way'!X86^(1/3)*SIN(('OddsRatio_working_3-way'!Y86+4*PI())/3)</f>
        <v>-0.52697066474777743</v>
      </c>
      <c r="AF86" s="11">
        <f>-'OddsRatio_working_3-way'!U86/(3*'OddsRatio_working_3-way'!X86^(1/3))*COS(('OddsRatio_working_3-way'!Y86)/3)</f>
        <v>0.52749357292549715</v>
      </c>
      <c r="AG86" s="11">
        <f>-'OddsRatio_working_3-way'!U86/(3*'OddsRatio_working_3-way'!X86^(1/3))*COS(('OddsRatio_working_3-way'!Y86+2*PI())/3)</f>
        <v>-0.38524639251599879</v>
      </c>
      <c r="AH86" s="11">
        <f>-'OddsRatio_working_3-way'!U86/(3*'OddsRatio_working_3-way'!X86^(1/3))*COS(('OddsRatio_working_3-way'!Y86+4*PI())/3)</f>
        <v>-0.14224718040949852</v>
      </c>
      <c r="AI86" s="11">
        <f>'OddsRatio_working_3-way'!U86/(3*'OddsRatio_working_3-way'!X86^(1/3))*SIN(('OddsRatio_working_3-way'!Y86)/3)</f>
        <v>-0.14029566052255504</v>
      </c>
      <c r="AJ86" s="11">
        <f>'OddsRatio_working_3-way'!U86/(3*'OddsRatio_working_3-way'!X86^(1/3))*SIN(('OddsRatio_working_3-way'!Y86+2*PI())/3)</f>
        <v>-0.38667500422522244</v>
      </c>
      <c r="AK86" s="11">
        <f>'OddsRatio_working_3-way'!U86/(3*'OddsRatio_working_3-way'!X86^(1/3))*SIN(('OddsRatio_working_3-way'!Y86+4*PI())/3)</f>
        <v>0.52697066474777743</v>
      </c>
      <c r="AL86" s="11">
        <f>'OddsRatio_working_3-way'!Z86+'OddsRatio_working_3-way'!AF86</f>
        <v>1.0549871458509943</v>
      </c>
      <c r="AM86" s="11">
        <f>'OddsRatio_working_3-way'!AA86+'OddsRatio_working_3-way'!AG86</f>
        <v>-0.77049278503199758</v>
      </c>
      <c r="AN86" s="11">
        <f>'OddsRatio_working_3-way'!AB86+'OddsRatio_working_3-way'!AH86</f>
        <v>-0.28449436081899704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1.0549871458509943</v>
      </c>
      <c r="AS86" s="11">
        <f>IF(('OddsRatio_working_3-way'!X86=0),IF(Q86&gt;0,-Q86^(1/3),(-Q86)^(1/3)),'OddsRatio_working_3-way'!AM86-'OddsRatio_working_3-way'!R86/3)</f>
        <v>-0.77049278503199758</v>
      </c>
      <c r="AT86" s="11">
        <f>IF(('OddsRatio_working_3-way'!X86=0),IF(Q86&gt;0,-Q86^(1/3),(-Q86)^(1/3)),'OddsRatio_working_3-way'!AN86-'OddsRatio_working_3-way'!R86/3)</f>
        <v>-0.28449436081899704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2.82</v>
      </c>
      <c r="B87" s="4">
        <f>IF('True_Odds_Calculator_3-way'!B86="","",'True_Odds_Calculator_3-way'!B86)</f>
        <v>3.47</v>
      </c>
      <c r="C87" s="4">
        <f>IF('True_Odds_Calculator_3-way'!C86="","",'True_Odds_Calculator_3-way'!C86)</f>
        <v>2.6</v>
      </c>
      <c r="D87" s="9">
        <f t="shared" si="26"/>
        <v>0.34525300749783044</v>
      </c>
      <c r="E87" s="9">
        <f t="shared" si="27"/>
        <v>0.27982032348301356</v>
      </c>
      <c r="F87" s="9">
        <f t="shared" si="28"/>
        <v>0.37492666901915611</v>
      </c>
      <c r="G87" s="9">
        <f t="shared" si="29"/>
        <v>1.0419926458820856</v>
      </c>
      <c r="H87" s="9">
        <f t="shared" si="30"/>
        <v>2.8964266155053955</v>
      </c>
      <c r="I87" s="9">
        <f t="shared" si="31"/>
        <v>3.573721835328751</v>
      </c>
      <c r="J87" s="9">
        <f t="shared" si="32"/>
        <v>2.6671882334113368</v>
      </c>
      <c r="K87" s="11">
        <f t="shared" si="33"/>
        <v>0.3546099290780142</v>
      </c>
      <c r="L87" s="11">
        <f t="shared" si="34"/>
        <v>0.28818443804034583</v>
      </c>
      <c r="M87" s="11">
        <f t="shared" si="35"/>
        <v>0.38461538461538458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-0.28270688985631653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0.23150659302477319</v>
      </c>
      <c r="Q87" s="11">
        <f>2*'OddsRatio_working_3-way'!K87*'OddsRatio_working_3-way'!L87*'OddsRatio_working_3-way'!M87</f>
        <v>7.8610048565287999E-2</v>
      </c>
      <c r="R87" s="11">
        <f t="shared" si="36"/>
        <v>0</v>
      </c>
      <c r="S87" s="11">
        <f t="shared" si="37"/>
        <v>-0.81889264581572285</v>
      </c>
      <c r="T87" s="11">
        <f t="shared" si="38"/>
        <v>-0.27806201895270721</v>
      </c>
      <c r="U87" s="11">
        <f>'OddsRatio_working_3-way'!S87-'OddsRatio_working_3-way'!R87^2/3</f>
        <v>-0.81889264581572285</v>
      </c>
      <c r="V87" s="11">
        <f>'OddsRatio_working_3-way'!S87*'OddsRatio_working_3-way'!R87/3-2*'OddsRatio_working_3-way'!R87^3/27-'OddsRatio_working_3-way'!T87</f>
        <v>0.27806201895270721</v>
      </c>
      <c r="W87" s="11">
        <f>'OddsRatio_working_3-way'!V87^2+4*'OddsRatio_working_3-way'!U87^3/27</f>
        <v>-4.0351818108322335E-3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0.14261282217501337</v>
      </c>
      <c r="Y87" s="11">
        <f>IF('OddsRatio_working_3-way'!W87&gt;=0,IF('OddsRatio_working_3-way'!V87+SQRT('OddsRatio_working_3-way'!W87)&gt;0,0,PI()),ACOS('OddsRatio_working_3-way'!V87/(2*'OddsRatio_working_3-way'!X87)))</f>
        <v>0.2245951256571197</v>
      </c>
      <c r="Z87" s="11">
        <f>'OddsRatio_working_3-way'!X87^(1/3)*COS('OddsRatio_working_3-way'!Y87/3)</f>
        <v>0.52099632294104281</v>
      </c>
      <c r="AA87" s="11">
        <f>'OddsRatio_working_3-way'!X87^(1/3)*COS(('OddsRatio_working_3-way'!Y87+2*PI())/3)</f>
        <v>-0.29434022206625254</v>
      </c>
      <c r="AB87" s="11">
        <f>'OddsRatio_working_3-way'!X87^(1/3)*COS(('OddsRatio_working_3-way'!Y87+4*PI())/3)</f>
        <v>-0.22665610087479041</v>
      </c>
      <c r="AC87" s="11">
        <f>'OddsRatio_working_3-way'!X87^(1/3)*SIN('OddsRatio_working_3-way'!Y87/3)</f>
        <v>3.9077445589754178E-2</v>
      </c>
      <c r="AD87" s="11">
        <f>'OddsRatio_working_3-way'!X87^(1/3)*SIN(('OddsRatio_working_3-way'!Y87+2*PI())/3)</f>
        <v>0.43165732815034741</v>
      </c>
      <c r="AE87" s="11">
        <f>'OddsRatio_working_3-way'!X87^(1/3)*SIN(('OddsRatio_working_3-way'!Y87+4*PI())/3)</f>
        <v>-0.47073477374010136</v>
      </c>
      <c r="AF87" s="11">
        <f>-'OddsRatio_working_3-way'!U87/(3*'OddsRatio_working_3-way'!X87^(1/3))*COS(('OddsRatio_working_3-way'!Y87)/3)</f>
        <v>0.52099632294104281</v>
      </c>
      <c r="AG87" s="11">
        <f>-'OddsRatio_working_3-way'!U87/(3*'OddsRatio_working_3-way'!X87^(1/3))*COS(('OddsRatio_working_3-way'!Y87+2*PI())/3)</f>
        <v>-0.29434022206625254</v>
      </c>
      <c r="AH87" s="11">
        <f>-'OddsRatio_working_3-way'!U87/(3*'OddsRatio_working_3-way'!X87^(1/3))*COS(('OddsRatio_working_3-way'!Y87+4*PI())/3)</f>
        <v>-0.22665610087479041</v>
      </c>
      <c r="AI87" s="11">
        <f>'OddsRatio_working_3-way'!U87/(3*'OddsRatio_working_3-way'!X87^(1/3))*SIN(('OddsRatio_working_3-way'!Y87)/3)</f>
        <v>-3.9077445589754178E-2</v>
      </c>
      <c r="AJ87" s="11">
        <f>'OddsRatio_working_3-way'!U87/(3*'OddsRatio_working_3-way'!X87^(1/3))*SIN(('OddsRatio_working_3-way'!Y87+2*PI())/3)</f>
        <v>-0.43165732815034741</v>
      </c>
      <c r="AK87" s="11">
        <f>'OddsRatio_working_3-way'!U87/(3*'OddsRatio_working_3-way'!X87^(1/3))*SIN(('OddsRatio_working_3-way'!Y87+4*PI())/3)</f>
        <v>0.47073477374010136</v>
      </c>
      <c r="AL87" s="11">
        <f>'OddsRatio_working_3-way'!Z87+'OddsRatio_working_3-way'!AF87</f>
        <v>1.0419926458820856</v>
      </c>
      <c r="AM87" s="11">
        <f>'OddsRatio_working_3-way'!AA87+'OddsRatio_working_3-way'!AG87</f>
        <v>-0.58868044413250509</v>
      </c>
      <c r="AN87" s="11">
        <f>'OddsRatio_working_3-way'!AB87+'OddsRatio_working_3-way'!AH87</f>
        <v>-0.45331220174958081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1.0419926458820856</v>
      </c>
      <c r="AS87" s="11">
        <f>IF(('OddsRatio_working_3-way'!X87=0),IF(Q87&gt;0,-Q87^(1/3),(-Q87)^(1/3)),'OddsRatio_working_3-way'!AM87-'OddsRatio_working_3-way'!R87/3)</f>
        <v>-0.58868044413250509</v>
      </c>
      <c r="AT87" s="11">
        <f>IF(('OddsRatio_working_3-way'!X87=0),IF(Q87&gt;0,-Q87^(1/3),(-Q87)^(1/3)),'OddsRatio_working_3-way'!AN87-'OddsRatio_working_3-way'!R87/3)</f>
        <v>-0.45331220174958081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2.58</v>
      </c>
      <c r="B88" s="4">
        <f>IF('True_Odds_Calculator_3-way'!B87="","",'True_Odds_Calculator_3-way'!B87)</f>
        <v>3.09</v>
      </c>
      <c r="C88" s="4">
        <f>IF('True_Odds_Calculator_3-way'!C87="","",'True_Odds_Calculator_3-way'!C87)</f>
        <v>3.16</v>
      </c>
      <c r="D88" s="9">
        <f t="shared" si="26"/>
        <v>0.37781137850486124</v>
      </c>
      <c r="E88" s="9">
        <f t="shared" si="27"/>
        <v>0.31462440419438042</v>
      </c>
      <c r="F88" s="9">
        <f t="shared" si="28"/>
        <v>0.30756421730075845</v>
      </c>
      <c r="G88" s="9">
        <f t="shared" si="29"/>
        <v>1.0422932954731228</v>
      </c>
      <c r="H88" s="9">
        <f t="shared" si="30"/>
        <v>2.6468234068475338</v>
      </c>
      <c r="I88" s="9">
        <f t="shared" si="31"/>
        <v>3.1783929875388264</v>
      </c>
      <c r="J88" s="9">
        <f t="shared" si="32"/>
        <v>3.2513535182219457</v>
      </c>
      <c r="K88" s="11">
        <f t="shared" si="33"/>
        <v>0.38759689922480617</v>
      </c>
      <c r="L88" s="11">
        <f t="shared" si="34"/>
        <v>0.3236245954692557</v>
      </c>
      <c r="M88" s="11">
        <f t="shared" si="35"/>
        <v>0.31645569620253161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-0.28313389026868385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0.23142127754707098</v>
      </c>
      <c r="Q88" s="11">
        <f>2*'OddsRatio_working_3-way'!K88*'OddsRatio_working_3-way'!L88*'OddsRatio_working_3-way'!M88</f>
        <v>7.9389803618206162E-2</v>
      </c>
      <c r="R88" s="11">
        <f t="shared" si="36"/>
        <v>0</v>
      </c>
      <c r="S88" s="11">
        <f t="shared" si="37"/>
        <v>-0.81735633034766886</v>
      </c>
      <c r="T88" s="11">
        <f t="shared" si="38"/>
        <v>-0.28039668279508362</v>
      </c>
      <c r="U88" s="11">
        <f>'OddsRatio_working_3-way'!S88-'OddsRatio_working_3-way'!R88^2/3</f>
        <v>-0.81735633034766886</v>
      </c>
      <c r="V88" s="11">
        <f>'OddsRatio_working_3-way'!S88*'OddsRatio_working_3-way'!R88/3-2*'OddsRatio_working_3-way'!R88^3/27-'OddsRatio_working_3-way'!T88</f>
        <v>0.28039668279508362</v>
      </c>
      <c r="W88" s="11">
        <f>'OddsRatio_working_3-way'!V88^2+4*'OddsRatio_working_3-way'!U88^3/27</f>
        <v>-2.2743467981423404E-3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0.14221167895133391</v>
      </c>
      <c r="Y88" s="11">
        <f>IF('OddsRatio_working_3-way'!W88&gt;=0,IF('OddsRatio_working_3-way'!V88+SQRT('OddsRatio_working_3-way'!W88)&gt;0,0,PI()),ACOS('OddsRatio_working_3-way'!V88/(2*'OddsRatio_working_3-way'!X88)))</f>
        <v>0.16846875601576672</v>
      </c>
      <c r="Z88" s="11">
        <f>'OddsRatio_working_3-way'!X88^(1/3)*COS('OddsRatio_working_3-way'!Y88/3)</f>
        <v>0.52114664773656139</v>
      </c>
      <c r="AA88" s="11">
        <f>'OddsRatio_working_3-way'!X88^(1/3)*COS(('OddsRatio_working_3-way'!Y88+2*PI())/3)</f>
        <v>-0.28594478917136401</v>
      </c>
      <c r="AB88" s="11">
        <f>'OddsRatio_working_3-way'!X88^(1/3)*COS(('OddsRatio_working_3-way'!Y88+4*PI())/3)</f>
        <v>-0.23520185856519743</v>
      </c>
      <c r="AC88" s="11">
        <f>'OddsRatio_working_3-way'!X88^(1/3)*SIN('OddsRatio_working_3-way'!Y88/3)</f>
        <v>2.9296444644941043E-2</v>
      </c>
      <c r="AD88" s="11">
        <f>'OddsRatio_working_3-way'!X88^(1/3)*SIN(('OddsRatio_working_3-way'!Y88+2*PI())/3)</f>
        <v>0.43667801371449172</v>
      </c>
      <c r="AE88" s="11">
        <f>'OddsRatio_working_3-way'!X88^(1/3)*SIN(('OddsRatio_working_3-way'!Y88+4*PI())/3)</f>
        <v>-0.46597445835943252</v>
      </c>
      <c r="AF88" s="11">
        <f>-'OddsRatio_working_3-way'!U88/(3*'OddsRatio_working_3-way'!X88^(1/3))*COS(('OddsRatio_working_3-way'!Y88)/3)</f>
        <v>0.52114664773656139</v>
      </c>
      <c r="AG88" s="11">
        <f>-'OddsRatio_working_3-way'!U88/(3*'OddsRatio_working_3-way'!X88^(1/3))*COS(('OddsRatio_working_3-way'!Y88+2*PI())/3)</f>
        <v>-0.28594478917136401</v>
      </c>
      <c r="AH88" s="11">
        <f>-'OddsRatio_working_3-way'!U88/(3*'OddsRatio_working_3-way'!X88^(1/3))*COS(('OddsRatio_working_3-way'!Y88+4*PI())/3)</f>
        <v>-0.23520185856519743</v>
      </c>
      <c r="AI88" s="11">
        <f>'OddsRatio_working_3-way'!U88/(3*'OddsRatio_working_3-way'!X88^(1/3))*SIN(('OddsRatio_working_3-way'!Y88)/3)</f>
        <v>-2.9296444644941043E-2</v>
      </c>
      <c r="AJ88" s="11">
        <f>'OddsRatio_working_3-way'!U88/(3*'OddsRatio_working_3-way'!X88^(1/3))*SIN(('OddsRatio_working_3-way'!Y88+2*PI())/3)</f>
        <v>-0.43667801371449172</v>
      </c>
      <c r="AK88" s="11">
        <f>'OddsRatio_working_3-way'!U88/(3*'OddsRatio_working_3-way'!X88^(1/3))*SIN(('OddsRatio_working_3-way'!Y88+4*PI())/3)</f>
        <v>0.46597445835943252</v>
      </c>
      <c r="AL88" s="11">
        <f>'OddsRatio_working_3-way'!Z88+'OddsRatio_working_3-way'!AF88</f>
        <v>1.0422932954731228</v>
      </c>
      <c r="AM88" s="11">
        <f>'OddsRatio_working_3-way'!AA88+'OddsRatio_working_3-way'!AG88</f>
        <v>-0.57188957834272802</v>
      </c>
      <c r="AN88" s="11">
        <f>'OddsRatio_working_3-way'!AB88+'OddsRatio_working_3-way'!AH88</f>
        <v>-0.47040371713039486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1.0422932954731228</v>
      </c>
      <c r="AS88" s="11">
        <f>IF(('OddsRatio_working_3-way'!X88=0),IF(Q88&gt;0,-Q88^(1/3),(-Q88)^(1/3)),'OddsRatio_working_3-way'!AM88-'OddsRatio_working_3-way'!R88/3)</f>
        <v>-0.57188957834272802</v>
      </c>
      <c r="AT88" s="11">
        <f>IF(('OddsRatio_working_3-way'!X88=0),IF(Q88&gt;0,-Q88^(1/3),(-Q88)^(1/3)),'OddsRatio_working_3-way'!AN88-'OddsRatio_working_3-way'!R88/3)</f>
        <v>-0.47040371713039486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1.27</v>
      </c>
      <c r="B89" s="4">
        <f>IF('True_Odds_Calculator_3-way'!B88="","",'True_Odds_Calculator_3-way'!B88)</f>
        <v>6.29</v>
      </c>
      <c r="C89" s="4">
        <f>IF('True_Odds_Calculator_3-way'!C88="","",'True_Odds_Calculator_3-way'!C88)</f>
        <v>11.28</v>
      </c>
      <c r="D89" s="9">
        <f t="shared" si="26"/>
        <v>0.77152223971134204</v>
      </c>
      <c r="E89" s="9">
        <f t="shared" si="27"/>
        <v>0.14701279239757833</v>
      </c>
      <c r="F89" s="9">
        <f t="shared" si="28"/>
        <v>8.1464967891079793E-2</v>
      </c>
      <c r="G89" s="9">
        <f t="shared" si="29"/>
        <v>1.096810802643398</v>
      </c>
      <c r="H89" s="9">
        <f t="shared" si="30"/>
        <v>1.2961389167137176</v>
      </c>
      <c r="I89" s="9">
        <f t="shared" si="31"/>
        <v>6.8021291459835744</v>
      </c>
      <c r="J89" s="9">
        <f t="shared" si="32"/>
        <v>12.275215051174131</v>
      </c>
      <c r="K89" s="11">
        <f t="shared" si="33"/>
        <v>0.78740157480314954</v>
      </c>
      <c r="L89" s="11">
        <f t="shared" si="34"/>
        <v>0.1589825119236884</v>
      </c>
      <c r="M89" s="11">
        <f t="shared" si="35"/>
        <v>8.8652482269503549E-2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-0.16294801892448563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0.17578900631535319</v>
      </c>
      <c r="Q89" s="11">
        <f>2*'OddsRatio_working_3-way'!K89*'OddsRatio_working_3-way'!L89*'OddsRatio_working_3-way'!M89</f>
        <v>2.2195581605473889E-2</v>
      </c>
      <c r="R89" s="11">
        <f t="shared" si="36"/>
        <v>0</v>
      </c>
      <c r="S89" s="11">
        <f t="shared" si="37"/>
        <v>-1.0788041945868541</v>
      </c>
      <c r="T89" s="11">
        <f t="shared" si="38"/>
        <v>-0.13621265083167353</v>
      </c>
      <c r="U89" s="11">
        <f>'OddsRatio_working_3-way'!S89-'OddsRatio_working_3-way'!R89^2/3</f>
        <v>-1.0788041945868541</v>
      </c>
      <c r="V89" s="11">
        <f>'OddsRatio_working_3-way'!S89*'OddsRatio_working_3-way'!R89/3-2*'OddsRatio_working_3-way'!R89^3/27-'OddsRatio_working_3-way'!T89</f>
        <v>0.13621265083167353</v>
      </c>
      <c r="W89" s="11">
        <f>'OddsRatio_working_3-way'!V89^2+4*'OddsRatio_working_3-way'!U89^3/27</f>
        <v>-0.16745089435019025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0.21564135769651288</v>
      </c>
      <c r="Y89" s="11">
        <f>IF('OddsRatio_working_3-way'!W89&gt;=0,IF('OddsRatio_working_3-way'!V89+SQRT('OddsRatio_working_3-way'!W89)&gt;0,0,PI()),ACOS('OddsRatio_working_3-way'!V89/(2*'OddsRatio_working_3-way'!X89)))</f>
        <v>1.2494634837249849</v>
      </c>
      <c r="Z89" s="11">
        <f>'OddsRatio_working_3-way'!X89^(1/3)*COS('OddsRatio_working_3-way'!Y89/3)</f>
        <v>0.54840540132169913</v>
      </c>
      <c r="AA89" s="11">
        <f>'OddsRatio_working_3-way'!X89^(1/3)*COS(('OddsRatio_working_3-way'!Y89+2*PI())/3)</f>
        <v>-0.48429716869274025</v>
      </c>
      <c r="AB89" s="11">
        <f>'OddsRatio_working_3-way'!X89^(1/3)*COS(('OddsRatio_working_3-way'!Y89+4*PI())/3)</f>
        <v>-6.4108232628959066E-2</v>
      </c>
      <c r="AC89" s="11">
        <f>'OddsRatio_working_3-way'!X89^(1/3)*SIN('OddsRatio_working_3-way'!Y89/3)</f>
        <v>0.24259619534692656</v>
      </c>
      <c r="AD89" s="11">
        <f>'OddsRatio_working_3-way'!X89^(1/3)*SIN(('OddsRatio_working_3-way'!Y89+2*PI())/3)</f>
        <v>0.35363491144372838</v>
      </c>
      <c r="AE89" s="11">
        <f>'OddsRatio_working_3-way'!X89^(1/3)*SIN(('OddsRatio_working_3-way'!Y89+4*PI())/3)</f>
        <v>-0.59623110679065494</v>
      </c>
      <c r="AF89" s="11">
        <f>-'OddsRatio_working_3-way'!U89/(3*'OddsRatio_working_3-way'!X89^(1/3))*COS(('OddsRatio_working_3-way'!Y89)/3)</f>
        <v>0.54840540132169902</v>
      </c>
      <c r="AG89" s="11">
        <f>-'OddsRatio_working_3-way'!U89/(3*'OddsRatio_working_3-way'!X89^(1/3))*COS(('OddsRatio_working_3-way'!Y89+2*PI())/3)</f>
        <v>-0.48429716869274003</v>
      </c>
      <c r="AH89" s="11">
        <f>-'OddsRatio_working_3-way'!U89/(3*'OddsRatio_working_3-way'!X89^(1/3))*COS(('OddsRatio_working_3-way'!Y89+4*PI())/3)</f>
        <v>-6.4108232628959053E-2</v>
      </c>
      <c r="AI89" s="11">
        <f>'OddsRatio_working_3-way'!U89/(3*'OddsRatio_working_3-way'!X89^(1/3))*SIN(('OddsRatio_working_3-way'!Y89)/3)</f>
        <v>-0.24259619534692647</v>
      </c>
      <c r="AJ89" s="11">
        <f>'OddsRatio_working_3-way'!U89/(3*'OddsRatio_working_3-way'!X89^(1/3))*SIN(('OddsRatio_working_3-way'!Y89+2*PI())/3)</f>
        <v>-0.35363491144372827</v>
      </c>
      <c r="AK89" s="11">
        <f>'OddsRatio_working_3-way'!U89/(3*'OddsRatio_working_3-way'!X89^(1/3))*SIN(('OddsRatio_working_3-way'!Y89+4*PI())/3)</f>
        <v>0.59623110679065472</v>
      </c>
      <c r="AL89" s="11">
        <f>'OddsRatio_working_3-way'!Z89+'OddsRatio_working_3-way'!AF89</f>
        <v>1.096810802643398</v>
      </c>
      <c r="AM89" s="11">
        <f>'OddsRatio_working_3-way'!AA89+'OddsRatio_working_3-way'!AG89</f>
        <v>-0.96859433738548029</v>
      </c>
      <c r="AN89" s="11">
        <f>'OddsRatio_working_3-way'!AB89+'OddsRatio_working_3-way'!AH89</f>
        <v>-0.12821646525791813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1.096810802643398</v>
      </c>
      <c r="AS89" s="11">
        <f>IF(('OddsRatio_working_3-way'!X89=0),IF(Q89&gt;0,-Q89^(1/3),(-Q89)^(1/3)),'OddsRatio_working_3-way'!AM89-'OddsRatio_working_3-way'!R89/3)</f>
        <v>-0.96859433738548029</v>
      </c>
      <c r="AT89" s="11">
        <f>IF(('OddsRatio_working_3-way'!X89=0),IF(Q89&gt;0,-Q89^(1/3),(-Q89)^(1/3)),'OddsRatio_working_3-way'!AN89-'OddsRatio_working_3-way'!R89/3)</f>
        <v>-0.12821646525791813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1.69</v>
      </c>
      <c r="B90" s="4">
        <f>IF('True_Odds_Calculator_3-way'!B89="","",'True_Odds_Calculator_3-way'!B89)</f>
        <v>4.1900000000000004</v>
      </c>
      <c r="C90" s="4">
        <f>IF('True_Odds_Calculator_3-way'!C89="","",'True_Odds_Calculator_3-way'!C89)</f>
        <v>5.01</v>
      </c>
      <c r="D90" s="9">
        <f t="shared" si="26"/>
        <v>0.57915427568385947</v>
      </c>
      <c r="E90" s="9">
        <f t="shared" si="27"/>
        <v>0.22938589491327196</v>
      </c>
      <c r="F90" s="9">
        <f t="shared" si="28"/>
        <v>0.19145982940286874</v>
      </c>
      <c r="G90" s="9">
        <f t="shared" si="29"/>
        <v>1.0531241246012057</v>
      </c>
      <c r="H90" s="9">
        <f t="shared" si="30"/>
        <v>1.7266556459748315</v>
      </c>
      <c r="I90" s="9">
        <f t="shared" si="31"/>
        <v>4.3594659574778474</v>
      </c>
      <c r="J90" s="9">
        <f t="shared" si="32"/>
        <v>5.2230277396508349</v>
      </c>
      <c r="K90" s="11">
        <f t="shared" si="33"/>
        <v>0.59171597633136097</v>
      </c>
      <c r="L90" s="11">
        <f t="shared" si="34"/>
        <v>0.2386634844868735</v>
      </c>
      <c r="M90" s="11">
        <f t="shared" si="35"/>
        <v>0.19960079840319361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-0.24879731717314135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0.22240192899425199</v>
      </c>
      <c r="Q90" s="11">
        <f>2*'OddsRatio_working_3-way'!K90*'OddsRatio_working_3-way'!L90*'OddsRatio_working_3-way'!M90</f>
        <v>5.6375647400317357E-2</v>
      </c>
      <c r="R90" s="11">
        <f t="shared" si="36"/>
        <v>0</v>
      </c>
      <c r="S90" s="11">
        <f t="shared" si="37"/>
        <v>-0.89390806750331453</v>
      </c>
      <c r="T90" s="11">
        <f t="shared" si="38"/>
        <v>-0.22659266603379327</v>
      </c>
      <c r="U90" s="11">
        <f>'OddsRatio_working_3-way'!S90-'OddsRatio_working_3-way'!R90^2/3</f>
        <v>-0.89390806750331453</v>
      </c>
      <c r="V90" s="11">
        <f>'OddsRatio_working_3-way'!S90*'OddsRatio_working_3-way'!R90/3-2*'OddsRatio_working_3-way'!R90^3/27-'OddsRatio_working_3-way'!T90</f>
        <v>0.22659266603379327</v>
      </c>
      <c r="W90" s="11">
        <f>'OddsRatio_working_3-way'!V90^2+4*'OddsRatio_working_3-way'!U90^3/27</f>
        <v>-5.4477479163936096E-2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0.16265124919919788</v>
      </c>
      <c r="Y90" s="11">
        <f>IF('OddsRatio_working_3-way'!W90&gt;=0,IF('OddsRatio_working_3-way'!V90+SQRT('OddsRatio_working_3-way'!W90)&gt;0,0,PI()),ACOS('OddsRatio_working_3-way'!V90/(2*'OddsRatio_working_3-way'!X90)))</f>
        <v>0.80020467469066725</v>
      </c>
      <c r="Z90" s="11">
        <f>'OddsRatio_working_3-way'!X90^(1/3)*COS('OddsRatio_working_3-way'!Y90/3)</f>
        <v>0.52656206230060287</v>
      </c>
      <c r="AA90" s="11">
        <f>'OddsRatio_working_3-way'!X90^(1/3)*COS(('OddsRatio_working_3-way'!Y90+2*PI())/3)</f>
        <v>-0.38788565700797434</v>
      </c>
      <c r="AB90" s="11">
        <f>'OddsRatio_working_3-way'!X90^(1/3)*COS(('OddsRatio_working_3-way'!Y90+4*PI())/3)</f>
        <v>-0.13867640529262865</v>
      </c>
      <c r="AC90" s="11">
        <f>'OddsRatio_working_3-way'!X90^(1/3)*SIN('OddsRatio_working_3-way'!Y90/3)</f>
        <v>0.14388102856240012</v>
      </c>
      <c r="AD90" s="11">
        <f>'OddsRatio_working_3-way'!X90^(1/3)*SIN(('OddsRatio_working_3-way'!Y90+2*PI())/3)</f>
        <v>0.38407560834024623</v>
      </c>
      <c r="AE90" s="11">
        <f>'OddsRatio_working_3-way'!X90^(1/3)*SIN(('OddsRatio_working_3-way'!Y90+4*PI())/3)</f>
        <v>-0.52795663690264638</v>
      </c>
      <c r="AF90" s="11">
        <f>-'OddsRatio_working_3-way'!U90/(3*'OddsRatio_working_3-way'!X90^(1/3))*COS(('OddsRatio_working_3-way'!Y90)/3)</f>
        <v>0.52656206230060298</v>
      </c>
      <c r="AG90" s="11">
        <f>-'OddsRatio_working_3-way'!U90/(3*'OddsRatio_working_3-way'!X90^(1/3))*COS(('OddsRatio_working_3-way'!Y90+2*PI())/3)</f>
        <v>-0.38788565700797439</v>
      </c>
      <c r="AH90" s="11">
        <f>-'OddsRatio_working_3-way'!U90/(3*'OddsRatio_working_3-way'!X90^(1/3))*COS(('OddsRatio_working_3-way'!Y90+4*PI())/3)</f>
        <v>-0.13867640529262867</v>
      </c>
      <c r="AI90" s="11">
        <f>'OddsRatio_working_3-way'!U90/(3*'OddsRatio_working_3-way'!X90^(1/3))*SIN(('OddsRatio_working_3-way'!Y90)/3)</f>
        <v>-0.14388102856240018</v>
      </c>
      <c r="AJ90" s="11">
        <f>'OddsRatio_working_3-way'!U90/(3*'OddsRatio_working_3-way'!X90^(1/3))*SIN(('OddsRatio_working_3-way'!Y90+2*PI())/3)</f>
        <v>-0.38407560834024634</v>
      </c>
      <c r="AK90" s="11">
        <f>'OddsRatio_working_3-way'!U90/(3*'OddsRatio_working_3-way'!X90^(1/3))*SIN(('OddsRatio_working_3-way'!Y90+4*PI())/3)</f>
        <v>0.52795663690264649</v>
      </c>
      <c r="AL90" s="11">
        <f>'OddsRatio_working_3-way'!Z90+'OddsRatio_working_3-way'!AF90</f>
        <v>1.0531241246012057</v>
      </c>
      <c r="AM90" s="11">
        <f>'OddsRatio_working_3-way'!AA90+'OddsRatio_working_3-way'!AG90</f>
        <v>-0.77577131401594879</v>
      </c>
      <c r="AN90" s="11">
        <f>'OddsRatio_working_3-way'!AB90+'OddsRatio_working_3-way'!AH90</f>
        <v>-0.27735281058525729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1.0531241246012057</v>
      </c>
      <c r="AS90" s="11">
        <f>IF(('OddsRatio_working_3-way'!X90=0),IF(Q90&gt;0,-Q90^(1/3),(-Q90)^(1/3)),'OddsRatio_working_3-way'!AM90-'OddsRatio_working_3-way'!R90/3)</f>
        <v>-0.77577131401594879</v>
      </c>
      <c r="AT90" s="11">
        <f>IF(('OddsRatio_working_3-way'!X90=0),IF(Q90&gt;0,-Q90^(1/3),(-Q90)^(1/3)),'OddsRatio_working_3-way'!AN90-'OddsRatio_working_3-way'!R90/3)</f>
        <v>-0.27735281058525729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3.54</v>
      </c>
      <c r="B91" s="4">
        <f>IF('True_Odds_Calculator_3-way'!B90="","",'True_Odds_Calculator_3-way'!B90)</f>
        <v>3.48</v>
      </c>
      <c r="C91" s="4">
        <f>IF('True_Odds_Calculator_3-way'!C90="","",'True_Odds_Calculator_3-way'!C90)</f>
        <v>2.16</v>
      </c>
      <c r="D91" s="9">
        <f t="shared" si="26"/>
        <v>0.27238691407244803</v>
      </c>
      <c r="E91" s="9">
        <f t="shared" si="27"/>
        <v>0.2771504966263853</v>
      </c>
      <c r="F91" s="9">
        <f t="shared" si="28"/>
        <v>0.45046258930116673</v>
      </c>
      <c r="G91" s="9">
        <f t="shared" si="29"/>
        <v>1.0516725659485071</v>
      </c>
      <c r="H91" s="9">
        <f t="shared" si="30"/>
        <v>3.6712483175092077</v>
      </c>
      <c r="I91" s="9">
        <f t="shared" si="31"/>
        <v>3.6081479635522973</v>
      </c>
      <c r="J91" s="9">
        <f t="shared" si="32"/>
        <v>2.2199401765002684</v>
      </c>
      <c r="K91" s="11">
        <f t="shared" si="33"/>
        <v>0.2824858757062147</v>
      </c>
      <c r="L91" s="11">
        <f t="shared" si="34"/>
        <v>0.28735632183908044</v>
      </c>
      <c r="M91" s="11">
        <f t="shared" si="35"/>
        <v>0.46296296296296291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-0.27460417102601664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0.23224812578017329</v>
      </c>
      <c r="Q91" s="11">
        <f>2*'OddsRatio_working_3-way'!K91*'OddsRatio_working_3-way'!L91*'OddsRatio_working_3-way'!M91</f>
        <v>7.5161205754101373E-2</v>
      </c>
      <c r="R91" s="11">
        <f t="shared" si="36"/>
        <v>0</v>
      </c>
      <c r="S91" s="11">
        <f t="shared" si="37"/>
        <v>-0.84575600185683109</v>
      </c>
      <c r="T91" s="11">
        <f t="shared" si="38"/>
        <v>-0.27370744396661195</v>
      </c>
      <c r="U91" s="11">
        <f>'OddsRatio_working_3-way'!S91-'OddsRatio_working_3-way'!R91^2/3</f>
        <v>-0.84575600185683109</v>
      </c>
      <c r="V91" s="11">
        <f>'OddsRatio_working_3-way'!S91*'OddsRatio_working_3-way'!R91/3-2*'OddsRatio_working_3-way'!R91^3/27-'OddsRatio_working_3-way'!T91</f>
        <v>0.27370744396661195</v>
      </c>
      <c r="W91" s="11">
        <f>'OddsRatio_working_3-way'!V91^2+4*'OddsRatio_working_3-way'!U91^3/27</f>
        <v>-1.4709714666957752E-2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0.14968757425859852</v>
      </c>
      <c r="Y91" s="11">
        <f>IF('OddsRatio_working_3-way'!W91&gt;=0,IF('OddsRatio_working_3-way'!V91+SQRT('OddsRatio_working_3-way'!W91)&gt;0,0,PI()),ACOS('OddsRatio_working_3-way'!V91/(2*'OddsRatio_working_3-way'!X91)))</f>
        <v>0.41711282875147315</v>
      </c>
      <c r="Z91" s="11">
        <f>'OddsRatio_working_3-way'!X91^(1/3)*COS('OddsRatio_working_3-way'!Y91/3)</f>
        <v>0.52583628297425367</v>
      </c>
      <c r="AA91" s="11">
        <f>'OddsRatio_working_3-way'!X91^(1/3)*COS(('OddsRatio_working_3-way'!Y91+2*PI())/3)</f>
        <v>-0.32664531853956918</v>
      </c>
      <c r="AB91" s="11">
        <f>'OddsRatio_working_3-way'!X91^(1/3)*COS(('OddsRatio_working_3-way'!Y91+4*PI())/3)</f>
        <v>-0.19919096443468418</v>
      </c>
      <c r="AC91" s="11">
        <f>'OddsRatio_working_3-way'!X91^(1/3)*SIN('OddsRatio_working_3-way'!Y91/3)</f>
        <v>7.3585805651845151E-2</v>
      </c>
      <c r="AD91" s="11">
        <f>'OddsRatio_working_3-way'!X91^(1/3)*SIN(('OddsRatio_working_3-way'!Y91+2*PI())/3)</f>
        <v>0.41859467646136383</v>
      </c>
      <c r="AE91" s="11">
        <f>'OddsRatio_working_3-way'!X91^(1/3)*SIN(('OddsRatio_working_3-way'!Y91+4*PI())/3)</f>
        <v>-0.49218048211320903</v>
      </c>
      <c r="AF91" s="11">
        <f>-'OddsRatio_working_3-way'!U91/(3*'OddsRatio_working_3-way'!X91^(1/3))*COS(('OddsRatio_working_3-way'!Y91)/3)</f>
        <v>0.52583628297425344</v>
      </c>
      <c r="AG91" s="11">
        <f>-'OddsRatio_working_3-way'!U91/(3*'OddsRatio_working_3-way'!X91^(1/3))*COS(('OddsRatio_working_3-way'!Y91+2*PI())/3)</f>
        <v>-0.32664531853956907</v>
      </c>
      <c r="AH91" s="11">
        <f>-'OddsRatio_working_3-way'!U91/(3*'OddsRatio_working_3-way'!X91^(1/3))*COS(('OddsRatio_working_3-way'!Y91+4*PI())/3)</f>
        <v>-0.19919096443468409</v>
      </c>
      <c r="AI91" s="11">
        <f>'OddsRatio_working_3-way'!U91/(3*'OddsRatio_working_3-way'!X91^(1/3))*SIN(('OddsRatio_working_3-way'!Y91)/3)</f>
        <v>-7.3585805651845124E-2</v>
      </c>
      <c r="AJ91" s="11">
        <f>'OddsRatio_working_3-way'!U91/(3*'OddsRatio_working_3-way'!X91^(1/3))*SIN(('OddsRatio_working_3-way'!Y91+2*PI())/3)</f>
        <v>-0.41859467646136367</v>
      </c>
      <c r="AK91" s="11">
        <f>'OddsRatio_working_3-way'!U91/(3*'OddsRatio_working_3-way'!X91^(1/3))*SIN(('OddsRatio_working_3-way'!Y91+4*PI())/3)</f>
        <v>0.49218048211320886</v>
      </c>
      <c r="AL91" s="11">
        <f>'OddsRatio_working_3-way'!Z91+'OddsRatio_working_3-way'!AF91</f>
        <v>1.0516725659485071</v>
      </c>
      <c r="AM91" s="11">
        <f>'OddsRatio_working_3-way'!AA91+'OddsRatio_working_3-way'!AG91</f>
        <v>-0.65329063707913826</v>
      </c>
      <c r="AN91" s="11">
        <f>'OddsRatio_working_3-way'!AB91+'OddsRatio_working_3-way'!AH91</f>
        <v>-0.3983819288693683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1.0516725659485071</v>
      </c>
      <c r="AS91" s="11">
        <f>IF(('OddsRatio_working_3-way'!X91=0),IF(Q91&gt;0,-Q91^(1/3),(-Q91)^(1/3)),'OddsRatio_working_3-way'!AM91-'OddsRatio_working_3-way'!R91/3)</f>
        <v>-0.65329063707913826</v>
      </c>
      <c r="AT91" s="11">
        <f>IF(('OddsRatio_working_3-way'!X91=0),IF(Q91&gt;0,-Q91^(1/3),(-Q91)^(1/3)),'OddsRatio_working_3-way'!AN91-'OddsRatio_working_3-way'!R91/3)</f>
        <v>-0.3983819288693683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4.07</v>
      </c>
      <c r="B92" s="4">
        <f>IF('True_Odds_Calculator_3-way'!B91="","",'True_Odds_Calculator_3-way'!B91)</f>
        <v>4.3099999999999996</v>
      </c>
      <c r="C92" s="4">
        <f>IF('True_Odds_Calculator_3-way'!C91="","",'True_Odds_Calculator_3-way'!C91)</f>
        <v>1.81</v>
      </c>
      <c r="D92" s="9">
        <f t="shared" si="26"/>
        <v>0.23658944238172666</v>
      </c>
      <c r="E92" s="9">
        <f t="shared" si="27"/>
        <v>0.22326492381597146</v>
      </c>
      <c r="F92" s="9">
        <f t="shared" si="28"/>
        <v>0.54014563380230163</v>
      </c>
      <c r="G92" s="9">
        <f t="shared" si="29"/>
        <v>1.0510525388381391</v>
      </c>
      <c r="H92" s="9">
        <f t="shared" si="30"/>
        <v>4.2267312942330877</v>
      </c>
      <c r="I92" s="9">
        <f t="shared" si="31"/>
        <v>4.4789839035542407</v>
      </c>
      <c r="J92" s="9">
        <f t="shared" si="32"/>
        <v>1.8513525564588926</v>
      </c>
      <c r="K92" s="11">
        <f t="shared" si="33"/>
        <v>0.24570024570024568</v>
      </c>
      <c r="L92" s="11">
        <f t="shared" si="34"/>
        <v>0.23201856148491881</v>
      </c>
      <c r="M92" s="11">
        <f t="shared" si="35"/>
        <v>0.5524861878453039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-0.25923947536284253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0.22645329076473408</v>
      </c>
      <c r="Q92" s="11">
        <f>2*'OddsRatio_working_3-way'!K92*'OddsRatio_working_3-way'!L92*'OddsRatio_working_3-way'!M92</f>
        <v>6.2991179628576921E-2</v>
      </c>
      <c r="R92" s="11">
        <f t="shared" si="36"/>
        <v>0</v>
      </c>
      <c r="S92" s="11">
        <f t="shared" si="37"/>
        <v>-0.87352935137590637</v>
      </c>
      <c r="T92" s="11">
        <f t="shared" si="38"/>
        <v>-0.24298452054962619</v>
      </c>
      <c r="U92" s="11">
        <f>'OddsRatio_working_3-way'!S92-'OddsRatio_working_3-way'!R92^2/3</f>
        <v>-0.87352935137590637</v>
      </c>
      <c r="V92" s="11">
        <f>'OddsRatio_working_3-way'!S92*'OddsRatio_working_3-way'!R92/3-2*'OddsRatio_working_3-way'!R92^3/27-'OddsRatio_working_3-way'!T92</f>
        <v>0.24298452054962619</v>
      </c>
      <c r="W92" s="11">
        <f>'OddsRatio_working_3-way'!V92^2+4*'OddsRatio_working_3-way'!U92^3/27</f>
        <v>-3.9706619533292895E-2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0.15712104948098504</v>
      </c>
      <c r="Y92" s="11">
        <f>IF('OddsRatio_working_3-way'!W92&gt;=0,IF('OddsRatio_working_3-way'!V92+SQRT('OddsRatio_working_3-way'!W92)&gt;0,0,PI()),ACOS('OddsRatio_working_3-way'!V92/(2*'OddsRatio_working_3-way'!X92)))</f>
        <v>0.68686167767321005</v>
      </c>
      <c r="Z92" s="11">
        <f>'OddsRatio_working_3-way'!X92^(1/3)*COS('OddsRatio_working_3-way'!Y92/3)</f>
        <v>0.52552626941906955</v>
      </c>
      <c r="AA92" s="11">
        <f>'OddsRatio_working_3-way'!X92^(1/3)*COS(('OddsRatio_working_3-way'!Y92+2*PI())/3)</f>
        <v>-0.36882416882118801</v>
      </c>
      <c r="AB92" s="11">
        <f>'OddsRatio_working_3-way'!X92^(1/3)*COS(('OddsRatio_working_3-way'!Y92+4*PI())/3)</f>
        <v>-0.15670210059788159</v>
      </c>
      <c r="AC92" s="11">
        <f>'OddsRatio_working_3-way'!X92^(1/3)*SIN('OddsRatio_working_3-way'!Y92/3)</f>
        <v>0.12246873318978628</v>
      </c>
      <c r="AD92" s="11">
        <f>'OddsRatio_working_3-way'!X92^(1/3)*SIN(('OddsRatio_working_3-way'!Y92+2*PI())/3)</f>
        <v>0.39388473307808625</v>
      </c>
      <c r="AE92" s="11">
        <f>'OddsRatio_working_3-way'!X92^(1/3)*SIN(('OddsRatio_working_3-way'!Y92+4*PI())/3)</f>
        <v>-0.51635346626787249</v>
      </c>
      <c r="AF92" s="11">
        <f>-'OddsRatio_working_3-way'!U92/(3*'OddsRatio_working_3-way'!X92^(1/3))*COS(('OddsRatio_working_3-way'!Y92)/3)</f>
        <v>0.52552626941906955</v>
      </c>
      <c r="AG92" s="11">
        <f>-'OddsRatio_working_3-way'!U92/(3*'OddsRatio_working_3-way'!X92^(1/3))*COS(('OddsRatio_working_3-way'!Y92+2*PI())/3)</f>
        <v>-0.36882416882118801</v>
      </c>
      <c r="AH92" s="11">
        <f>-'OddsRatio_working_3-way'!U92/(3*'OddsRatio_working_3-way'!X92^(1/3))*COS(('OddsRatio_working_3-way'!Y92+4*PI())/3)</f>
        <v>-0.15670210059788159</v>
      </c>
      <c r="AI92" s="11">
        <f>'OddsRatio_working_3-way'!U92/(3*'OddsRatio_working_3-way'!X92^(1/3))*SIN(('OddsRatio_working_3-way'!Y92)/3)</f>
        <v>-0.12246873318978628</v>
      </c>
      <c r="AJ92" s="11">
        <f>'OddsRatio_working_3-way'!U92/(3*'OddsRatio_working_3-way'!X92^(1/3))*SIN(('OddsRatio_working_3-way'!Y92+2*PI())/3)</f>
        <v>-0.39388473307808625</v>
      </c>
      <c r="AK92" s="11">
        <f>'OddsRatio_working_3-way'!U92/(3*'OddsRatio_working_3-way'!X92^(1/3))*SIN(('OddsRatio_working_3-way'!Y92+4*PI())/3)</f>
        <v>0.51635346626787249</v>
      </c>
      <c r="AL92" s="11">
        <f>'OddsRatio_working_3-way'!Z92+'OddsRatio_working_3-way'!AF92</f>
        <v>1.0510525388381391</v>
      </c>
      <c r="AM92" s="11">
        <f>'OddsRatio_working_3-way'!AA92+'OddsRatio_working_3-way'!AG92</f>
        <v>-0.73764833764237603</v>
      </c>
      <c r="AN92" s="11">
        <f>'OddsRatio_working_3-way'!AB92+'OddsRatio_working_3-way'!AH92</f>
        <v>-0.31340420119576318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1.0510525388381391</v>
      </c>
      <c r="AS92" s="11">
        <f>IF(('OddsRatio_working_3-way'!X92=0),IF(Q92&gt;0,-Q92^(1/3),(-Q92)^(1/3)),'OddsRatio_working_3-way'!AM92-'OddsRatio_working_3-way'!R92/3)</f>
        <v>-0.73764833764237603</v>
      </c>
      <c r="AT92" s="11">
        <f>IF(('OddsRatio_working_3-way'!X92=0),IF(Q92&gt;0,-Q92^(1/3),(-Q92)^(1/3)),'OddsRatio_working_3-way'!AN92-'OddsRatio_working_3-way'!R92/3)</f>
        <v>-0.31340420119576318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1.78</v>
      </c>
      <c r="B93" s="4">
        <f>IF('True_Odds_Calculator_3-way'!B92="","",'True_Odds_Calculator_3-way'!B92)</f>
        <v>4.32</v>
      </c>
      <c r="C93" s="4">
        <f>IF('True_Odds_Calculator_3-way'!C92="","",'True_Odds_Calculator_3-way'!C92)</f>
        <v>4.25</v>
      </c>
      <c r="D93" s="9">
        <f t="shared" si="26"/>
        <v>0.55004439885406653</v>
      </c>
      <c r="E93" s="9">
        <f t="shared" si="27"/>
        <v>0.2231200171813835</v>
      </c>
      <c r="F93" s="9">
        <f t="shared" si="28"/>
        <v>0.22683558396454984</v>
      </c>
      <c r="G93" s="9">
        <f t="shared" si="29"/>
        <v>1.0487628935357072</v>
      </c>
      <c r="H93" s="9">
        <f t="shared" si="30"/>
        <v>1.8180350569578514</v>
      </c>
      <c r="I93" s="9">
        <f t="shared" si="31"/>
        <v>4.4818928065385482</v>
      </c>
      <c r="J93" s="9">
        <f t="shared" si="32"/>
        <v>4.4084794039910484</v>
      </c>
      <c r="K93" s="11">
        <f t="shared" si="33"/>
        <v>0.5617977528089888</v>
      </c>
      <c r="L93" s="11">
        <f t="shared" si="34"/>
        <v>0.23148148148148145</v>
      </c>
      <c r="M93" s="11">
        <f t="shared" si="35"/>
        <v>0.23529411764705882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-0.25752735551149297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0.22490269516046121</v>
      </c>
      <c r="Q93" s="11">
        <f>2*'OddsRatio_working_3-way'!K93*'OddsRatio_working_3-way'!L93*'OddsRatio_working_3-way'!M93</f>
        <v>6.1198012288560866E-2</v>
      </c>
      <c r="R93" s="11">
        <f t="shared" si="36"/>
        <v>0</v>
      </c>
      <c r="S93" s="11">
        <f t="shared" si="37"/>
        <v>-0.87331574819990032</v>
      </c>
      <c r="T93" s="11">
        <f t="shared" si="38"/>
        <v>-0.23763693828568713</v>
      </c>
      <c r="U93" s="11">
        <f>'OddsRatio_working_3-way'!S93-'OddsRatio_working_3-way'!R93^2/3</f>
        <v>-0.87331574819990032</v>
      </c>
      <c r="V93" s="11">
        <f>'OddsRatio_working_3-way'!S93*'OddsRatio_working_3-way'!R93/3-2*'OddsRatio_working_3-way'!R93^3/27-'OddsRatio_working_3-way'!T93</f>
        <v>0.23763693828568713</v>
      </c>
      <c r="W93" s="11">
        <f>'OddsRatio_working_3-way'!V93^2+4*'OddsRatio_working_3-way'!U93^3/27</f>
        <v>-4.2204359742538305E-2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0.15706342204690257</v>
      </c>
      <c r="Y93" s="11">
        <f>IF('OddsRatio_working_3-way'!W93&gt;=0,IF('OddsRatio_working_3-way'!V93+SQRT('OddsRatio_working_3-way'!W93)&gt;0,0,PI()),ACOS('OddsRatio_working_3-way'!V93/(2*'OddsRatio_working_3-way'!X93)))</f>
        <v>0.71285173352227149</v>
      </c>
      <c r="Z93" s="11">
        <f>'OddsRatio_working_3-way'!X93^(1/3)*COS('OddsRatio_working_3-way'!Y93/3)</f>
        <v>0.52438144676785348</v>
      </c>
      <c r="AA93" s="11">
        <f>'OddsRatio_working_3-way'!X93^(1/3)*COS(('OddsRatio_working_3-way'!Y93+2*PI())/3)</f>
        <v>-0.37217713510926081</v>
      </c>
      <c r="AB93" s="11">
        <f>'OddsRatio_working_3-way'!X93^(1/3)*COS(('OddsRatio_working_3-way'!Y93+4*PI())/3)</f>
        <v>-0.15220431165859258</v>
      </c>
      <c r="AC93" s="11">
        <f>'OddsRatio_working_3-way'!X93^(1/3)*SIN('OddsRatio_working_3-way'!Y93/3)</f>
        <v>0.12700136883364538</v>
      </c>
      <c r="AD93" s="11">
        <f>'OddsRatio_working_3-way'!X93^(1/3)*SIN(('OddsRatio_working_3-way'!Y93+2*PI())/3)</f>
        <v>0.39062696975737582</v>
      </c>
      <c r="AE93" s="11">
        <f>'OddsRatio_working_3-way'!X93^(1/3)*SIN(('OddsRatio_working_3-way'!Y93+4*PI())/3)</f>
        <v>-0.51762833859102109</v>
      </c>
      <c r="AF93" s="11">
        <f>-'OddsRatio_working_3-way'!U93/(3*'OddsRatio_working_3-way'!X93^(1/3))*COS(('OddsRatio_working_3-way'!Y93)/3)</f>
        <v>0.52438144676785359</v>
      </c>
      <c r="AG93" s="11">
        <f>-'OddsRatio_working_3-way'!U93/(3*'OddsRatio_working_3-way'!X93^(1/3))*COS(('OddsRatio_working_3-way'!Y93+2*PI())/3)</f>
        <v>-0.37217713510926087</v>
      </c>
      <c r="AH93" s="11">
        <f>-'OddsRatio_working_3-way'!U93/(3*'OddsRatio_working_3-way'!X93^(1/3))*COS(('OddsRatio_working_3-way'!Y93+4*PI())/3)</f>
        <v>-0.15220431165859261</v>
      </c>
      <c r="AI93" s="11">
        <f>'OddsRatio_working_3-way'!U93/(3*'OddsRatio_working_3-way'!X93^(1/3))*SIN(('OddsRatio_working_3-way'!Y93)/3)</f>
        <v>-0.12700136883364541</v>
      </c>
      <c r="AJ93" s="11">
        <f>'OddsRatio_working_3-way'!U93/(3*'OddsRatio_working_3-way'!X93^(1/3))*SIN(('OddsRatio_working_3-way'!Y93+2*PI())/3)</f>
        <v>-0.39062696975737587</v>
      </c>
      <c r="AK93" s="11">
        <f>'OddsRatio_working_3-way'!U93/(3*'OddsRatio_working_3-way'!X93^(1/3))*SIN(('OddsRatio_working_3-way'!Y93+4*PI())/3)</f>
        <v>0.5176283385910212</v>
      </c>
      <c r="AL93" s="11">
        <f>'OddsRatio_working_3-way'!Z93+'OddsRatio_working_3-way'!AF93</f>
        <v>1.0487628935357072</v>
      </c>
      <c r="AM93" s="11">
        <f>'OddsRatio_working_3-way'!AA93+'OddsRatio_working_3-way'!AG93</f>
        <v>-0.74435427021852174</v>
      </c>
      <c r="AN93" s="11">
        <f>'OddsRatio_working_3-way'!AB93+'OddsRatio_working_3-way'!AH93</f>
        <v>-0.30440862331718521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1.0487628935357072</v>
      </c>
      <c r="AS93" s="11">
        <f>IF(('OddsRatio_working_3-way'!X93=0),IF(Q93&gt;0,-Q93^(1/3),(-Q93)^(1/3)),'OddsRatio_working_3-way'!AM93-'OddsRatio_working_3-way'!R93/3)</f>
        <v>-0.74435427021852174</v>
      </c>
      <c r="AT93" s="11">
        <f>IF(('OddsRatio_working_3-way'!X93=0),IF(Q93&gt;0,-Q93^(1/3),(-Q93)^(1/3)),'OddsRatio_working_3-way'!AN93-'OddsRatio_working_3-way'!R93/3)</f>
        <v>-0.30440862331718521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1.97</v>
      </c>
      <c r="B94" s="4">
        <f>IF('True_Odds_Calculator_3-way'!B93="","",'True_Odds_Calculator_3-way'!B93)</f>
        <v>3.8</v>
      </c>
      <c r="C94" s="4">
        <f>IF('True_Odds_Calculator_3-way'!C93="","",'True_Odds_Calculator_3-way'!C93)</f>
        <v>3.88</v>
      </c>
      <c r="D94" s="9">
        <f t="shared" si="26"/>
        <v>0.49632183352276171</v>
      </c>
      <c r="E94" s="9">
        <f t="shared" si="27"/>
        <v>0.2544929311583507</v>
      </c>
      <c r="F94" s="9">
        <f t="shared" si="28"/>
        <v>0.24918523531888787</v>
      </c>
      <c r="G94" s="9">
        <f t="shared" si="29"/>
        <v>1.0462079373852453</v>
      </c>
      <c r="H94" s="9">
        <f t="shared" si="30"/>
        <v>2.0148216992636878</v>
      </c>
      <c r="I94" s="9">
        <f t="shared" si="31"/>
        <v>3.9293822246786871</v>
      </c>
      <c r="J94" s="9">
        <f t="shared" si="32"/>
        <v>4.0130788596695055</v>
      </c>
      <c r="K94" s="11">
        <f t="shared" si="33"/>
        <v>0.50761421319796951</v>
      </c>
      <c r="L94" s="11">
        <f t="shared" si="34"/>
        <v>0.26315789473684209</v>
      </c>
      <c r="M94" s="11">
        <f t="shared" si="35"/>
        <v>0.25773195876288663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-0.26930269837029142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0.22894970956093988</v>
      </c>
      <c r="Q94" s="11">
        <f>2*'OddsRatio_working_3-way'!K94*'OddsRatio_working_3-way'!L94*'OddsRatio_working_3-way'!M94</f>
        <v>6.8857055507049583E-2</v>
      </c>
      <c r="R94" s="11">
        <f t="shared" si="36"/>
        <v>0</v>
      </c>
      <c r="S94" s="11">
        <f t="shared" si="37"/>
        <v>-0.85015750286368785</v>
      </c>
      <c r="T94" s="11">
        <f t="shared" si="38"/>
        <v>-0.25568646702667303</v>
      </c>
      <c r="U94" s="11">
        <f>'OddsRatio_working_3-way'!S94-'OddsRatio_working_3-way'!R94^2/3</f>
        <v>-0.85015750286368785</v>
      </c>
      <c r="V94" s="11">
        <f>'OddsRatio_working_3-way'!S94*'OddsRatio_working_3-way'!R94/3-2*'OddsRatio_working_3-way'!R94^3/27-'OddsRatio_working_3-way'!T94</f>
        <v>0.25568646702667303</v>
      </c>
      <c r="W94" s="11">
        <f>'OddsRatio_working_3-way'!V94^2+4*'OddsRatio_working_3-way'!U94^3/27</f>
        <v>-2.5656497352631133E-2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0.15085760402877699</v>
      </c>
      <c r="Y94" s="11">
        <f>IF('OddsRatio_working_3-way'!W94&gt;=0,IF('OddsRatio_working_3-way'!V94+SQRT('OddsRatio_working_3-way'!W94)&gt;0,0,PI()),ACOS('OddsRatio_working_3-way'!V94/(2*'OddsRatio_working_3-way'!X94)))</f>
        <v>0.55964602218757409</v>
      </c>
      <c r="Z94" s="11">
        <f>'OddsRatio_working_3-way'!X94^(1/3)*COS('OddsRatio_working_3-way'!Y94/3)</f>
        <v>0.52310396869262277</v>
      </c>
      <c r="AA94" s="11">
        <f>'OddsRatio_working_3-way'!X94^(1/3)*COS(('OddsRatio_working_3-way'!Y94+2*PI())/3)</f>
        <v>-0.34705668696226505</v>
      </c>
      <c r="AB94" s="11">
        <f>'OddsRatio_working_3-way'!X94^(1/3)*COS(('OddsRatio_working_3-way'!Y94+4*PI())/3)</f>
        <v>-0.1760472817303578</v>
      </c>
      <c r="AC94" s="11">
        <f>'OddsRatio_working_3-way'!X94^(1/3)*SIN('OddsRatio_working_3-way'!Y94/3)</f>
        <v>9.8732326144599453E-2</v>
      </c>
      <c r="AD94" s="11">
        <f>'OddsRatio_working_3-way'!X94^(1/3)*SIN(('OddsRatio_working_3-way'!Y94+2*PI())/3)</f>
        <v>0.40365516263597123</v>
      </c>
      <c r="AE94" s="11">
        <f>'OddsRatio_working_3-way'!X94^(1/3)*SIN(('OddsRatio_working_3-way'!Y94+4*PI())/3)</f>
        <v>-0.50238748878057071</v>
      </c>
      <c r="AF94" s="11">
        <f>-'OddsRatio_working_3-way'!U94/(3*'OddsRatio_working_3-way'!X94^(1/3))*COS(('OddsRatio_working_3-way'!Y94)/3)</f>
        <v>0.52310396869262255</v>
      </c>
      <c r="AG94" s="11">
        <f>-'OddsRatio_working_3-way'!U94/(3*'OddsRatio_working_3-way'!X94^(1/3))*COS(('OddsRatio_working_3-way'!Y94+2*PI())/3)</f>
        <v>-0.34705668696226494</v>
      </c>
      <c r="AH94" s="11">
        <f>-'OddsRatio_working_3-way'!U94/(3*'OddsRatio_working_3-way'!X94^(1/3))*COS(('OddsRatio_working_3-way'!Y94+4*PI())/3)</f>
        <v>-0.17604728173035775</v>
      </c>
      <c r="AI94" s="11">
        <f>'OddsRatio_working_3-way'!U94/(3*'OddsRatio_working_3-way'!X94^(1/3))*SIN(('OddsRatio_working_3-way'!Y94)/3)</f>
        <v>-9.8732326144599411E-2</v>
      </c>
      <c r="AJ94" s="11">
        <f>'OddsRatio_working_3-way'!U94/(3*'OddsRatio_working_3-way'!X94^(1/3))*SIN(('OddsRatio_working_3-way'!Y94+2*PI())/3)</f>
        <v>-0.40365516263597107</v>
      </c>
      <c r="AK94" s="11">
        <f>'OddsRatio_working_3-way'!U94/(3*'OddsRatio_working_3-way'!X94^(1/3))*SIN(('OddsRatio_working_3-way'!Y94+4*PI())/3)</f>
        <v>0.50238748878057049</v>
      </c>
      <c r="AL94" s="11">
        <f>'OddsRatio_working_3-way'!Z94+'OddsRatio_working_3-way'!AF94</f>
        <v>1.0462079373852453</v>
      </c>
      <c r="AM94" s="11">
        <f>'OddsRatio_working_3-way'!AA94+'OddsRatio_working_3-way'!AG94</f>
        <v>-0.69411337392452999</v>
      </c>
      <c r="AN94" s="11">
        <f>'OddsRatio_working_3-way'!AB94+'OddsRatio_working_3-way'!AH94</f>
        <v>-0.35209456346071555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1.0462079373852453</v>
      </c>
      <c r="AS94" s="11">
        <f>IF(('OddsRatio_working_3-way'!X94=0),IF(Q94&gt;0,-Q94^(1/3),(-Q94)^(1/3)),'OddsRatio_working_3-way'!AM94-'OddsRatio_working_3-way'!R94/3)</f>
        <v>-0.69411337392452999</v>
      </c>
      <c r="AT94" s="11">
        <f>IF(('OddsRatio_working_3-way'!X94=0),IF(Q94&gt;0,-Q94^(1/3),(-Q94)^(1/3)),'OddsRatio_working_3-way'!AN94-'OddsRatio_working_3-way'!R94/3)</f>
        <v>-0.35209456346071555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2.35</v>
      </c>
      <c r="B95" s="4">
        <f>IF('True_Odds_Calculator_3-way'!B94="","",'True_Odds_Calculator_3-way'!B94)</f>
        <v>3.39</v>
      </c>
      <c r="C95" s="4">
        <f>IF('True_Odds_Calculator_3-way'!C94="","",'True_Odds_Calculator_3-way'!C94)</f>
        <v>3.13</v>
      </c>
      <c r="D95" s="9">
        <f t="shared" si="26"/>
        <v>0.41086645360869789</v>
      </c>
      <c r="E95" s="9">
        <f t="shared" si="27"/>
        <v>0.2826056078664021</v>
      </c>
      <c r="F95" s="9">
        <f t="shared" si="28"/>
        <v>0.30652793852489968</v>
      </c>
      <c r="G95" s="9">
        <f t="shared" si="29"/>
        <v>1.0621339749599708</v>
      </c>
      <c r="H95" s="9">
        <f t="shared" si="30"/>
        <v>2.4338808661959606</v>
      </c>
      <c r="I95" s="9">
        <f t="shared" si="31"/>
        <v>3.5385002001543304</v>
      </c>
      <c r="J95" s="9">
        <f t="shared" si="32"/>
        <v>3.2623453666647375</v>
      </c>
      <c r="K95" s="11">
        <f t="shared" si="33"/>
        <v>0.42553191489361702</v>
      </c>
      <c r="L95" s="11">
        <f t="shared" si="34"/>
        <v>0.29498525073746312</v>
      </c>
      <c r="M95" s="11">
        <f t="shared" si="35"/>
        <v>0.31948881789137379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-0.27561279471204181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0.23541070244428097</v>
      </c>
      <c r="Q95" s="11">
        <f>2*'OddsRatio_working_3-way'!K95*'OddsRatio_working_3-way'!L95*'OddsRatio_working_3-way'!M95</f>
        <v>8.020807579021498E-2</v>
      </c>
      <c r="R95" s="11">
        <f t="shared" si="36"/>
        <v>0</v>
      </c>
      <c r="S95" s="11">
        <f t="shared" si="37"/>
        <v>-0.85413560967021263</v>
      </c>
      <c r="T95" s="11">
        <f t="shared" si="38"/>
        <v>-0.29101724349922065</v>
      </c>
      <c r="U95" s="11">
        <f>'OddsRatio_working_3-way'!S95-'OddsRatio_working_3-way'!R95^2/3</f>
        <v>-0.85413560967021263</v>
      </c>
      <c r="V95" s="11">
        <f>'OddsRatio_working_3-way'!S95*'OddsRatio_working_3-way'!R95/3-2*'OddsRatio_working_3-way'!R95^3/27-'OddsRatio_working_3-way'!T95</f>
        <v>0.29101724349922065</v>
      </c>
      <c r="W95" s="11">
        <f>'OddsRatio_working_3-way'!V95^2+4*'OddsRatio_working_3-way'!U95^3/27</f>
        <v>-7.6249073971303843E-3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0.15191769433727517</v>
      </c>
      <c r="Y95" s="11">
        <f>IF('OddsRatio_working_3-way'!W95&gt;=0,IF('OddsRatio_working_3-way'!V95+SQRT('OddsRatio_working_3-way'!W95)&gt;0,0,PI()),ACOS('OddsRatio_working_3-way'!V95/(2*'OddsRatio_working_3-way'!X95)))</f>
        <v>0.2915057920490125</v>
      </c>
      <c r="Z95" s="11">
        <f>'OddsRatio_working_3-way'!X95^(1/3)*COS('OddsRatio_working_3-way'!Y95/3)</f>
        <v>0.53106698747998538</v>
      </c>
      <c r="AA95" s="11">
        <f>'OddsRatio_working_3-way'!X95^(1/3)*COS(('OddsRatio_working_3-way'!Y95+2*PI())/3)</f>
        <v>-0.31036421450436386</v>
      </c>
      <c r="AB95" s="11">
        <f>'OddsRatio_working_3-way'!X95^(1/3)*COS(('OddsRatio_working_3-way'!Y95+4*PI())/3)</f>
        <v>-0.22070277297562158</v>
      </c>
      <c r="AC95" s="11">
        <f>'OddsRatio_working_3-way'!X95^(1/3)*SIN('OddsRatio_working_3-way'!Y95/3)</f>
        <v>5.176605740254938E-2</v>
      </c>
      <c r="AD95" s="11">
        <f>'OddsRatio_working_3-way'!X95^(1/3)*SIN(('OddsRatio_working_3-way'!Y95+2*PI())/3)</f>
        <v>0.43403447356766506</v>
      </c>
      <c r="AE95" s="11">
        <f>'OddsRatio_working_3-way'!X95^(1/3)*SIN(('OddsRatio_working_3-way'!Y95+4*PI())/3)</f>
        <v>-0.48580053097021436</v>
      </c>
      <c r="AF95" s="11">
        <f>-'OddsRatio_working_3-way'!U95/(3*'OddsRatio_working_3-way'!X95^(1/3))*COS(('OddsRatio_working_3-way'!Y95)/3)</f>
        <v>0.53106698747998526</v>
      </c>
      <c r="AG95" s="11">
        <f>-'OddsRatio_working_3-way'!U95/(3*'OddsRatio_working_3-way'!X95^(1/3))*COS(('OddsRatio_working_3-way'!Y95+2*PI())/3)</f>
        <v>-0.3103642145043638</v>
      </c>
      <c r="AH95" s="11">
        <f>-'OddsRatio_working_3-way'!U95/(3*'OddsRatio_working_3-way'!X95^(1/3))*COS(('OddsRatio_working_3-way'!Y95+4*PI())/3)</f>
        <v>-0.22070277297562152</v>
      </c>
      <c r="AI95" s="11">
        <f>'OddsRatio_working_3-way'!U95/(3*'OddsRatio_working_3-way'!X95^(1/3))*SIN(('OddsRatio_working_3-way'!Y95)/3)</f>
        <v>-5.1766057402549373E-2</v>
      </c>
      <c r="AJ95" s="11">
        <f>'OddsRatio_working_3-way'!U95/(3*'OddsRatio_working_3-way'!X95^(1/3))*SIN(('OddsRatio_working_3-way'!Y95+2*PI())/3)</f>
        <v>-0.43403447356766495</v>
      </c>
      <c r="AK95" s="11">
        <f>'OddsRatio_working_3-way'!U95/(3*'OddsRatio_working_3-way'!X95^(1/3))*SIN(('OddsRatio_working_3-way'!Y95+4*PI())/3)</f>
        <v>0.48580053097021425</v>
      </c>
      <c r="AL95" s="11">
        <f>'OddsRatio_working_3-way'!Z95+'OddsRatio_working_3-way'!AF95</f>
        <v>1.0621339749599708</v>
      </c>
      <c r="AM95" s="11">
        <f>'OddsRatio_working_3-way'!AA95+'OddsRatio_working_3-way'!AG95</f>
        <v>-0.6207284290087276</v>
      </c>
      <c r="AN95" s="11">
        <f>'OddsRatio_working_3-way'!AB95+'OddsRatio_working_3-way'!AH95</f>
        <v>-0.44140554595124309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1.0621339749599708</v>
      </c>
      <c r="AS95" s="11">
        <f>IF(('OddsRatio_working_3-way'!X95=0),IF(Q95&gt;0,-Q95^(1/3),(-Q95)^(1/3)),'OddsRatio_working_3-way'!AM95-'OddsRatio_working_3-way'!R95/3)</f>
        <v>-0.6207284290087276</v>
      </c>
      <c r="AT95" s="11">
        <f>IF(('OddsRatio_working_3-way'!X95=0),IF(Q95&gt;0,-Q95^(1/3),(-Q95)^(1/3)),'OddsRatio_working_3-way'!AN95-'OddsRatio_working_3-way'!R95/3)</f>
        <v>-0.44140554595124309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6.57</v>
      </c>
      <c r="B96" s="4">
        <f>IF('True_Odds_Calculator_3-way'!B95="","",'True_Odds_Calculator_3-way'!B95)</f>
        <v>4.0599999999999996</v>
      </c>
      <c r="C96" s="4">
        <f>IF('True_Odds_Calculator_3-way'!C95="","",'True_Odds_Calculator_3-way'!C95)</f>
        <v>1.55</v>
      </c>
      <c r="D96" s="9">
        <f t="shared" si="26"/>
        <v>0.14203884926645824</v>
      </c>
      <c r="E96" s="9">
        <f t="shared" si="27"/>
        <v>0.23156807705927582</v>
      </c>
      <c r="F96" s="9">
        <f t="shared" si="28"/>
        <v>0.62639307367426611</v>
      </c>
      <c r="G96" s="9">
        <f t="shared" si="29"/>
        <v>1.0844393866102715</v>
      </c>
      <c r="H96" s="9">
        <f t="shared" si="30"/>
        <v>7.0403273834192133</v>
      </c>
      <c r="I96" s="9">
        <f t="shared" si="31"/>
        <v>4.3183845230274303</v>
      </c>
      <c r="J96" s="9">
        <f t="shared" si="32"/>
        <v>1.596441662635649</v>
      </c>
      <c r="K96" s="11">
        <f t="shared" si="33"/>
        <v>0.15220700152207001</v>
      </c>
      <c r="L96" s="11">
        <f t="shared" si="34"/>
        <v>0.24630541871921185</v>
      </c>
      <c r="M96" s="11">
        <f t="shared" si="35"/>
        <v>0.64516129032258063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-0.22673377029053809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0.22203404957454356</v>
      </c>
      <c r="Q96" s="11">
        <f>2*'OddsRatio_working_3-way'!K96*'OddsRatio_working_3-way'!L96*'OddsRatio_working_3-way'!M96</f>
        <v>4.8373431279856993E-2</v>
      </c>
      <c r="R96" s="11">
        <f t="shared" si="36"/>
        <v>0</v>
      </c>
      <c r="S96" s="11">
        <f t="shared" si="37"/>
        <v>-0.97927207442467756</v>
      </c>
      <c r="T96" s="11">
        <f t="shared" si="38"/>
        <v>-0.21334903582236986</v>
      </c>
      <c r="U96" s="11">
        <f>'OddsRatio_working_3-way'!S96-'OddsRatio_working_3-way'!R96^2/3</f>
        <v>-0.97927207442467756</v>
      </c>
      <c r="V96" s="11">
        <f>'OddsRatio_working_3-way'!S96*'OddsRatio_working_3-way'!R96/3-2*'OddsRatio_working_3-way'!R96^3/27-'OddsRatio_working_3-way'!T96</f>
        <v>0.21334903582236986</v>
      </c>
      <c r="W96" s="11">
        <f>'OddsRatio_working_3-way'!V96^2+4*'OddsRatio_working_3-way'!U96^3/27</f>
        <v>-9.3607560510859528E-2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0.18649756807877843</v>
      </c>
      <c r="Y96" s="11">
        <f>IF('OddsRatio_working_3-way'!W96&gt;=0,IF('OddsRatio_working_3-way'!V96+SQRT('OddsRatio_working_3-way'!W96)&gt;0,0,PI()),ACOS('OddsRatio_working_3-way'!V96/(2*'OddsRatio_working_3-way'!X96)))</f>
        <v>0.96186793732309728</v>
      </c>
      <c r="Z96" s="11">
        <f>'OddsRatio_working_3-way'!X96^(1/3)*COS('OddsRatio_working_3-way'!Y96/3)</f>
        <v>0.54221969330513575</v>
      </c>
      <c r="AA96" s="11">
        <f>'OddsRatio_working_3-way'!X96^(1/3)*COS(('OddsRatio_working_3-way'!Y96+2*PI())/3)</f>
        <v>-0.42704692290524332</v>
      </c>
      <c r="AB96" s="11">
        <f>'OddsRatio_working_3-way'!X96^(1/3)*COS(('OddsRatio_working_3-way'!Y96+4*PI())/3)</f>
        <v>-0.11517277039989261</v>
      </c>
      <c r="AC96" s="11">
        <f>'OddsRatio_working_3-way'!X96^(1/3)*SIN('OddsRatio_working_3-way'!Y96/3)</f>
        <v>0.18006062590225086</v>
      </c>
      <c r="AD96" s="11">
        <f>'OddsRatio_working_3-way'!X96^(1/3)*SIN(('OddsRatio_working_3-way'!Y96+2*PI())/3)</f>
        <v>0.37954571588332936</v>
      </c>
      <c r="AE96" s="11">
        <f>'OddsRatio_working_3-way'!X96^(1/3)*SIN(('OddsRatio_working_3-way'!Y96+4*PI())/3)</f>
        <v>-0.55960634178558</v>
      </c>
      <c r="AF96" s="11">
        <f>-'OddsRatio_working_3-way'!U96/(3*'OddsRatio_working_3-way'!X96^(1/3))*COS(('OddsRatio_working_3-way'!Y96)/3)</f>
        <v>0.54221969330513575</v>
      </c>
      <c r="AG96" s="11">
        <f>-'OddsRatio_working_3-way'!U96/(3*'OddsRatio_working_3-way'!X96^(1/3))*COS(('OddsRatio_working_3-way'!Y96+2*PI())/3)</f>
        <v>-0.42704692290524332</v>
      </c>
      <c r="AH96" s="11">
        <f>-'OddsRatio_working_3-way'!U96/(3*'OddsRatio_working_3-way'!X96^(1/3))*COS(('OddsRatio_working_3-way'!Y96+4*PI())/3)</f>
        <v>-0.11517277039989261</v>
      </c>
      <c r="AI96" s="11">
        <f>'OddsRatio_working_3-way'!U96/(3*'OddsRatio_working_3-way'!X96^(1/3))*SIN(('OddsRatio_working_3-way'!Y96)/3)</f>
        <v>-0.18006062590225086</v>
      </c>
      <c r="AJ96" s="11">
        <f>'OddsRatio_working_3-way'!U96/(3*'OddsRatio_working_3-way'!X96^(1/3))*SIN(('OddsRatio_working_3-way'!Y96+2*PI())/3)</f>
        <v>-0.37954571588332936</v>
      </c>
      <c r="AK96" s="11">
        <f>'OddsRatio_working_3-way'!U96/(3*'OddsRatio_working_3-way'!X96^(1/3))*SIN(('OddsRatio_working_3-way'!Y96+4*PI())/3)</f>
        <v>0.55960634178558</v>
      </c>
      <c r="AL96" s="11">
        <f>'OddsRatio_working_3-way'!Z96+'OddsRatio_working_3-way'!AF96</f>
        <v>1.0844393866102715</v>
      </c>
      <c r="AM96" s="11">
        <f>'OddsRatio_working_3-way'!AA96+'OddsRatio_working_3-way'!AG96</f>
        <v>-0.85409384581048664</v>
      </c>
      <c r="AN96" s="11">
        <f>'OddsRatio_working_3-way'!AB96+'OddsRatio_working_3-way'!AH96</f>
        <v>-0.23034554079978523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1.0844393866102715</v>
      </c>
      <c r="AS96" s="11">
        <f>IF(('OddsRatio_working_3-way'!X96=0),IF(Q96&gt;0,-Q96^(1/3),(-Q96)^(1/3)),'OddsRatio_working_3-way'!AM96-'OddsRatio_working_3-way'!R96/3)</f>
        <v>-0.85409384581048664</v>
      </c>
      <c r="AT96" s="11">
        <f>IF(('OddsRatio_working_3-way'!X96=0),IF(Q96&gt;0,-Q96^(1/3),(-Q96)^(1/3)),'OddsRatio_working_3-way'!AN96-'OddsRatio_working_3-way'!R96/3)</f>
        <v>-0.23034554079978523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2.52</v>
      </c>
      <c r="B97" s="4">
        <f>IF('True_Odds_Calculator_3-way'!B96="","",'True_Odds_Calculator_3-way'!B96)</f>
        <v>3.37</v>
      </c>
      <c r="C97" s="4">
        <f>IF('True_Odds_Calculator_3-way'!C96="","",'True_Odds_Calculator_3-way'!C96)</f>
        <v>2.9</v>
      </c>
      <c r="D97" s="9">
        <f t="shared" si="26"/>
        <v>0.38315406227499044</v>
      </c>
      <c r="E97" s="9">
        <f t="shared" si="27"/>
        <v>0.28488418942912169</v>
      </c>
      <c r="F97" s="9">
        <f t="shared" si="28"/>
        <v>0.33196174829588787</v>
      </c>
      <c r="G97" s="9">
        <f t="shared" si="29"/>
        <v>1.0591554046488463</v>
      </c>
      <c r="H97" s="9">
        <f t="shared" si="30"/>
        <v>2.6099162150662467</v>
      </c>
      <c r="I97" s="9">
        <f t="shared" si="31"/>
        <v>3.5101983090177664</v>
      </c>
      <c r="J97" s="9">
        <f t="shared" si="32"/>
        <v>3.0123952688328077</v>
      </c>
      <c r="K97" s="11">
        <f t="shared" si="33"/>
        <v>0.3968253968253968</v>
      </c>
      <c r="L97" s="11">
        <f t="shared" si="34"/>
        <v>0.29673590504451036</v>
      </c>
      <c r="M97" s="11">
        <f t="shared" si="35"/>
        <v>0.34482758620689657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-0.27791826850457779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0.23509864398025654</v>
      </c>
      <c r="Q97" s="11">
        <f>2*'OddsRatio_working_3-way'!K97*'OddsRatio_working_3-way'!L97*'OddsRatio_working_3-way'!M97</f>
        <v>8.1208512601124896E-2</v>
      </c>
      <c r="R97" s="11">
        <f t="shared" si="36"/>
        <v>0</v>
      </c>
      <c r="S97" s="11">
        <f t="shared" si="37"/>
        <v>-0.84592727655247346</v>
      </c>
      <c r="T97" s="11">
        <f t="shared" si="38"/>
        <v>-0.29220285891277153</v>
      </c>
      <c r="U97" s="11">
        <f>'OddsRatio_working_3-way'!S97-'OddsRatio_working_3-way'!R97^2/3</f>
        <v>-0.84592727655247346</v>
      </c>
      <c r="V97" s="11">
        <f>'OddsRatio_working_3-way'!S97*'OddsRatio_working_3-way'!R97/3-2*'OddsRatio_working_3-way'!R97^3/27-'OddsRatio_working_3-way'!T97</f>
        <v>0.29220285891277153</v>
      </c>
      <c r="W97" s="11">
        <f>'OddsRatio_working_3-way'!V97^2+4*'OddsRatio_working_3-way'!U97^3/27</f>
        <v>-4.2974301939326803E-3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0.14973304657851064</v>
      </c>
      <c r="Y97" s="11">
        <f>IF('OddsRatio_working_3-way'!W97&gt;=0,IF('OddsRatio_working_3-way'!V97+SQRT('OddsRatio_working_3-way'!W97)&gt;0,0,PI()),ACOS('OddsRatio_working_3-way'!V97/(2*'OddsRatio_working_3-way'!X97)))</f>
        <v>0.22069266735645132</v>
      </c>
      <c r="Z97" s="11">
        <f>'OddsRatio_working_3-way'!X97^(1/3)*COS('OddsRatio_working_3-way'!Y97/3)</f>
        <v>0.52957770232442314</v>
      </c>
      <c r="AA97" s="11">
        <f>'OddsRatio_working_3-way'!X97^(1/3)*COS(('OddsRatio_working_3-way'!Y97+2*PI())/3)</f>
        <v>-0.29858843753108422</v>
      </c>
      <c r="AB97" s="11">
        <f>'OddsRatio_working_3-way'!X97^(1/3)*COS(('OddsRatio_working_3-way'!Y97+4*PI())/3)</f>
        <v>-0.23098926479333923</v>
      </c>
      <c r="AC97" s="11">
        <f>'OddsRatio_working_3-way'!X97^(1/3)*SIN('OddsRatio_working_3-way'!Y97/3)</f>
        <v>3.902840057713327E-2</v>
      </c>
      <c r="AD97" s="11">
        <f>'OddsRatio_working_3-way'!X97^(1/3)*SIN(('OddsRatio_working_3-way'!Y97+2*PI())/3)</f>
        <v>0.4391135432021771</v>
      </c>
      <c r="AE97" s="11">
        <f>'OddsRatio_working_3-way'!X97^(1/3)*SIN(('OddsRatio_working_3-way'!Y97+4*PI())/3)</f>
        <v>-0.47814194377931024</v>
      </c>
      <c r="AF97" s="11">
        <f>-'OddsRatio_working_3-way'!U97/(3*'OddsRatio_working_3-way'!X97^(1/3))*COS(('OddsRatio_working_3-way'!Y97)/3)</f>
        <v>0.52957770232442314</v>
      </c>
      <c r="AG97" s="11">
        <f>-'OddsRatio_working_3-way'!U97/(3*'OddsRatio_working_3-way'!X97^(1/3))*COS(('OddsRatio_working_3-way'!Y97+2*PI())/3)</f>
        <v>-0.29858843753108422</v>
      </c>
      <c r="AH97" s="11">
        <f>-'OddsRatio_working_3-way'!U97/(3*'OddsRatio_working_3-way'!X97^(1/3))*COS(('OddsRatio_working_3-way'!Y97+4*PI())/3)</f>
        <v>-0.23098926479333923</v>
      </c>
      <c r="AI97" s="11">
        <f>'OddsRatio_working_3-way'!U97/(3*'OddsRatio_working_3-way'!X97^(1/3))*SIN(('OddsRatio_working_3-way'!Y97)/3)</f>
        <v>-3.902840057713327E-2</v>
      </c>
      <c r="AJ97" s="11">
        <f>'OddsRatio_working_3-way'!U97/(3*'OddsRatio_working_3-way'!X97^(1/3))*SIN(('OddsRatio_working_3-way'!Y97+2*PI())/3)</f>
        <v>-0.4391135432021771</v>
      </c>
      <c r="AK97" s="11">
        <f>'OddsRatio_working_3-way'!U97/(3*'OddsRatio_working_3-way'!X97^(1/3))*SIN(('OddsRatio_working_3-way'!Y97+4*PI())/3)</f>
        <v>0.47814194377931024</v>
      </c>
      <c r="AL97" s="11">
        <f>'OddsRatio_working_3-way'!Z97+'OddsRatio_working_3-way'!AF97</f>
        <v>1.0591554046488463</v>
      </c>
      <c r="AM97" s="11">
        <f>'OddsRatio_working_3-way'!AA97+'OddsRatio_working_3-way'!AG97</f>
        <v>-0.59717687506216843</v>
      </c>
      <c r="AN97" s="11">
        <f>'OddsRatio_working_3-way'!AB97+'OddsRatio_working_3-way'!AH97</f>
        <v>-0.46197852958667845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1.0591554046488463</v>
      </c>
      <c r="AS97" s="11">
        <f>IF(('OddsRatio_working_3-way'!X97=0),IF(Q97&gt;0,-Q97^(1/3),(-Q97)^(1/3)),'OddsRatio_working_3-way'!AM97-'OddsRatio_working_3-way'!R97/3)</f>
        <v>-0.59717687506216843</v>
      </c>
      <c r="AT97" s="11">
        <f>IF(('OddsRatio_working_3-way'!X97=0),IF(Q97&gt;0,-Q97^(1/3),(-Q97)^(1/3)),'OddsRatio_working_3-way'!AN97-'OddsRatio_working_3-way'!R97/3)</f>
        <v>-0.46197852958667845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1.93</v>
      </c>
      <c r="B98" s="4">
        <f>IF('True_Odds_Calculator_3-way'!B97="","",'True_Odds_Calculator_3-way'!B97)</f>
        <v>3.33</v>
      </c>
      <c r="C98" s="4">
        <f>IF('True_Odds_Calculator_3-way'!C97="","",'True_Odds_Calculator_3-way'!C97)</f>
        <v>4.3499999999999996</v>
      </c>
      <c r="D98" s="9">
        <f t="shared" si="26"/>
        <v>0.49897136365861056</v>
      </c>
      <c r="E98" s="9">
        <f t="shared" si="27"/>
        <v>0.28443788453965652</v>
      </c>
      <c r="F98" s="9">
        <f t="shared" si="28"/>
        <v>0.21659075180173296</v>
      </c>
      <c r="G98" s="9">
        <f t="shared" si="29"/>
        <v>1.0797021801693789</v>
      </c>
      <c r="H98" s="9">
        <f t="shared" si="30"/>
        <v>2.0041230275575224</v>
      </c>
      <c r="I98" s="9">
        <f t="shared" si="31"/>
        <v>3.5157060797946533</v>
      </c>
      <c r="J98" s="9">
        <f t="shared" si="32"/>
        <v>4.6170023035674186</v>
      </c>
      <c r="K98" s="11">
        <f t="shared" si="33"/>
        <v>0.5181347150259068</v>
      </c>
      <c r="L98" s="11">
        <f t="shared" si="34"/>
        <v>0.3003003003003003</v>
      </c>
      <c r="M98" s="11">
        <f t="shared" si="35"/>
        <v>0.22988505747126439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-0.25965272043528242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0.2364343975921607</v>
      </c>
      <c r="Q98" s="11">
        <f>2*'OddsRatio_working_3-way'!K98*'OddsRatio_working_3-way'!L98*'OddsRatio_working_3-way'!M98</f>
        <v>7.1538395640593264E-2</v>
      </c>
      <c r="R98" s="11">
        <f t="shared" si="36"/>
        <v>0</v>
      </c>
      <c r="S98" s="11">
        <f t="shared" si="37"/>
        <v>-0.91057931993087349</v>
      </c>
      <c r="T98" s="11">
        <f t="shared" si="38"/>
        <v>-0.27551567925291187</v>
      </c>
      <c r="U98" s="11">
        <f>'OddsRatio_working_3-way'!S98-'OddsRatio_working_3-way'!R98^2/3</f>
        <v>-0.91057931993087349</v>
      </c>
      <c r="V98" s="11">
        <f>'OddsRatio_working_3-way'!S98*'OddsRatio_working_3-way'!R98/3-2*'OddsRatio_working_3-way'!R98^3/27-'OddsRatio_working_3-way'!T98</f>
        <v>0.27551567925291187</v>
      </c>
      <c r="W98" s="11">
        <f>'OddsRatio_working_3-way'!V98^2+4*'OddsRatio_working_3-way'!U98^3/27</f>
        <v>-3.5944609881112533E-2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0.16722253092459308</v>
      </c>
      <c r="Y98" s="11">
        <f>IF('OddsRatio_working_3-way'!W98&gt;=0,IF('OddsRatio_working_3-way'!V98+SQRT('OddsRatio_working_3-way'!W98)&gt;0,0,PI()),ACOS('OddsRatio_working_3-way'!V98/(2*'OddsRatio_working_3-way'!X98)))</f>
        <v>0.60271510070052936</v>
      </c>
      <c r="Z98" s="11">
        <f>'OddsRatio_working_3-way'!X98^(1/3)*COS('OddsRatio_working_3-way'!Y98/3)</f>
        <v>0.53985109008468946</v>
      </c>
      <c r="AA98" s="11">
        <f>'OddsRatio_working_3-way'!X98^(1/3)*COS(('OddsRatio_working_3-way'!Y98+2*PI())/3)</f>
        <v>-0.36513809874981379</v>
      </c>
      <c r="AB98" s="11">
        <f>'OddsRatio_working_3-way'!X98^(1/3)*COS(('OddsRatio_working_3-way'!Y98+4*PI())/3)</f>
        <v>-0.17471299133487586</v>
      </c>
      <c r="AC98" s="11">
        <f>'OddsRatio_working_3-way'!X98^(1/3)*SIN('OddsRatio_working_3-way'!Y98/3)</f>
        <v>0.10994198702647799</v>
      </c>
      <c r="AD98" s="11">
        <f>'OddsRatio_working_3-way'!X98^(1/3)*SIN(('OddsRatio_working_3-way'!Y98+2*PI())/3)</f>
        <v>0.41255376476082367</v>
      </c>
      <c r="AE98" s="11">
        <f>'OddsRatio_working_3-way'!X98^(1/3)*SIN(('OddsRatio_working_3-way'!Y98+4*PI())/3)</f>
        <v>-0.52249575178730157</v>
      </c>
      <c r="AF98" s="11">
        <f>-'OddsRatio_working_3-way'!U98/(3*'OddsRatio_working_3-way'!X98^(1/3))*COS(('OddsRatio_working_3-way'!Y98)/3)</f>
        <v>0.53985109008468946</v>
      </c>
      <c r="AG98" s="11">
        <f>-'OddsRatio_working_3-way'!U98/(3*'OddsRatio_working_3-way'!X98^(1/3))*COS(('OddsRatio_working_3-way'!Y98+2*PI())/3)</f>
        <v>-0.36513809874981379</v>
      </c>
      <c r="AH98" s="11">
        <f>-'OddsRatio_working_3-way'!U98/(3*'OddsRatio_working_3-way'!X98^(1/3))*COS(('OddsRatio_working_3-way'!Y98+4*PI())/3)</f>
        <v>-0.17471299133487586</v>
      </c>
      <c r="AI98" s="11">
        <f>'OddsRatio_working_3-way'!U98/(3*'OddsRatio_working_3-way'!X98^(1/3))*SIN(('OddsRatio_working_3-way'!Y98)/3)</f>
        <v>-0.10994198702647799</v>
      </c>
      <c r="AJ98" s="11">
        <f>'OddsRatio_working_3-way'!U98/(3*'OddsRatio_working_3-way'!X98^(1/3))*SIN(('OddsRatio_working_3-way'!Y98+2*PI())/3)</f>
        <v>-0.41255376476082367</v>
      </c>
      <c r="AK98" s="11">
        <f>'OddsRatio_working_3-way'!U98/(3*'OddsRatio_working_3-way'!X98^(1/3))*SIN(('OddsRatio_working_3-way'!Y98+4*PI())/3)</f>
        <v>0.52249575178730157</v>
      </c>
      <c r="AL98" s="11">
        <f>'OddsRatio_working_3-way'!Z98+'OddsRatio_working_3-way'!AF98</f>
        <v>1.0797021801693789</v>
      </c>
      <c r="AM98" s="11">
        <f>'OddsRatio_working_3-way'!AA98+'OddsRatio_working_3-way'!AG98</f>
        <v>-0.73027619749962758</v>
      </c>
      <c r="AN98" s="11">
        <f>'OddsRatio_working_3-way'!AB98+'OddsRatio_working_3-way'!AH98</f>
        <v>-0.34942598266975172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1.0797021801693789</v>
      </c>
      <c r="AS98" s="11">
        <f>IF(('OddsRatio_working_3-way'!X98=0),IF(Q98&gt;0,-Q98^(1/3),(-Q98)^(1/3)),'OddsRatio_working_3-way'!AM98-'OddsRatio_working_3-way'!R98/3)</f>
        <v>-0.73027619749962758</v>
      </c>
      <c r="AT98" s="11">
        <f>IF(('OddsRatio_working_3-way'!X98=0),IF(Q98&gt;0,-Q98^(1/3),(-Q98)^(1/3)),'OddsRatio_working_3-way'!AN98-'OddsRatio_working_3-way'!R98/3)</f>
        <v>-0.34942598266975172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1.52</v>
      </c>
      <c r="B99" s="4">
        <f>IF('True_Odds_Calculator_3-way'!B98="","",'True_Odds_Calculator_3-way'!B98)</f>
        <v>4.1100000000000003</v>
      </c>
      <c r="C99" s="4">
        <f>IF('True_Odds_Calculator_3-way'!C98="","",'True_Odds_Calculator_3-way'!C98)</f>
        <v>6.8</v>
      </c>
      <c r="D99" s="9">
        <f t="shared" si="26"/>
        <v>0.63709194187949658</v>
      </c>
      <c r="E99" s="9">
        <f t="shared" si="27"/>
        <v>0.22692004775304558</v>
      </c>
      <c r="F99" s="9">
        <f t="shared" si="28"/>
        <v>0.13598801036745789</v>
      </c>
      <c r="G99" s="9">
        <f t="shared" si="29"/>
        <v>1.0954464589699739</v>
      </c>
      <c r="H99" s="9">
        <f t="shared" si="30"/>
        <v>1.5696321586643864</v>
      </c>
      <c r="I99" s="9">
        <f t="shared" si="31"/>
        <v>4.4068384873966195</v>
      </c>
      <c r="J99" s="9">
        <f t="shared" si="32"/>
        <v>7.3535894620258473</v>
      </c>
      <c r="K99" s="11">
        <f t="shared" si="33"/>
        <v>0.65789473684210531</v>
      </c>
      <c r="L99" s="11">
        <f t="shared" si="34"/>
        <v>0.24330900243309</v>
      </c>
      <c r="M99" s="11">
        <f t="shared" si="35"/>
        <v>0.14705882352941177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-0.22079915331480282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0.22198180078792951</v>
      </c>
      <c r="Q99" s="11">
        <f>2*'OddsRatio_working_3-way'!K99*'OddsRatio_working_3-way'!L99*'OddsRatio_working_3-way'!M99</f>
        <v>4.7079915331480274E-2</v>
      </c>
      <c r="R99" s="11">
        <f t="shared" si="36"/>
        <v>0</v>
      </c>
      <c r="S99" s="11">
        <f t="shared" si="37"/>
        <v>-1.0053562138050436</v>
      </c>
      <c r="T99" s="11">
        <f t="shared" si="38"/>
        <v>-0.21322507185684911</v>
      </c>
      <c r="U99" s="11">
        <f>'OddsRatio_working_3-way'!S99-'OddsRatio_working_3-way'!R99^2/3</f>
        <v>-1.0053562138050436</v>
      </c>
      <c r="V99" s="11">
        <f>'OddsRatio_working_3-way'!S99*'OddsRatio_working_3-way'!R99/3-2*'OddsRatio_working_3-way'!R99^3/27-'OddsRatio_working_3-way'!T99</f>
        <v>0.21322507185684911</v>
      </c>
      <c r="W99" s="11">
        <f>'OddsRatio_working_3-way'!V99^2+4*'OddsRatio_working_3-way'!U99^3/27</f>
        <v>-0.1050765297921846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0.19399836407850393</v>
      </c>
      <c r="Y99" s="11">
        <f>IF('OddsRatio_working_3-way'!W99&gt;=0,IF('OddsRatio_working_3-way'!V99+SQRT('OddsRatio_working_3-way'!W99)&gt;0,0,PI()),ACOS('OddsRatio_working_3-way'!V99/(2*'OddsRatio_working_3-way'!X99)))</f>
        <v>0.98896627475057719</v>
      </c>
      <c r="Z99" s="11">
        <f>'OddsRatio_working_3-way'!X99^(1/3)*COS('OddsRatio_working_3-way'!Y99/3)</f>
        <v>0.54772322948498686</v>
      </c>
      <c r="AA99" s="11">
        <f>'OddsRatio_working_3-way'!X99^(1/3)*COS(('OddsRatio_working_3-way'!Y99+2*PI())/3)</f>
        <v>-0.43615302352054064</v>
      </c>
      <c r="AB99" s="11">
        <f>'OddsRatio_working_3-way'!X99^(1/3)*COS(('OddsRatio_working_3-way'!Y99+4*PI())/3)</f>
        <v>-0.11157020596444613</v>
      </c>
      <c r="AC99" s="11">
        <f>'OddsRatio_working_3-way'!X99^(1/3)*SIN('OddsRatio_working_3-way'!Y99/3)</f>
        <v>0.18739797709033826</v>
      </c>
      <c r="AD99" s="11">
        <f>'OddsRatio_working_3-way'!X99^(1/3)*SIN(('OddsRatio_working_3-way'!Y99+2*PI())/3)</f>
        <v>0.38064324243168335</v>
      </c>
      <c r="AE99" s="11">
        <f>'OddsRatio_working_3-way'!X99^(1/3)*SIN(('OddsRatio_working_3-way'!Y99+4*PI())/3)</f>
        <v>-0.56804121952202169</v>
      </c>
      <c r="AF99" s="11">
        <f>-'OddsRatio_working_3-way'!U99/(3*'OddsRatio_working_3-way'!X99^(1/3))*COS(('OddsRatio_working_3-way'!Y99)/3)</f>
        <v>0.54772322948498697</v>
      </c>
      <c r="AG99" s="11">
        <f>-'OddsRatio_working_3-way'!U99/(3*'OddsRatio_working_3-way'!X99^(1/3))*COS(('OddsRatio_working_3-way'!Y99+2*PI())/3)</f>
        <v>-0.43615302352054069</v>
      </c>
      <c r="AH99" s="11">
        <f>-'OddsRatio_working_3-way'!U99/(3*'OddsRatio_working_3-way'!X99^(1/3))*COS(('OddsRatio_working_3-way'!Y99+4*PI())/3)</f>
        <v>-0.11157020596444614</v>
      </c>
      <c r="AI99" s="11">
        <f>'OddsRatio_working_3-way'!U99/(3*'OddsRatio_working_3-way'!X99^(1/3))*SIN(('OddsRatio_working_3-way'!Y99)/3)</f>
        <v>-0.18739797709033829</v>
      </c>
      <c r="AJ99" s="11">
        <f>'OddsRatio_working_3-way'!U99/(3*'OddsRatio_working_3-way'!X99^(1/3))*SIN(('OddsRatio_working_3-way'!Y99+2*PI())/3)</f>
        <v>-0.3806432424316834</v>
      </c>
      <c r="AK99" s="11">
        <f>'OddsRatio_working_3-way'!U99/(3*'OddsRatio_working_3-way'!X99^(1/3))*SIN(('OddsRatio_working_3-way'!Y99+4*PI())/3)</f>
        <v>0.5680412195220218</v>
      </c>
      <c r="AL99" s="11">
        <f>'OddsRatio_working_3-way'!Z99+'OddsRatio_working_3-way'!AF99</f>
        <v>1.0954464589699739</v>
      </c>
      <c r="AM99" s="11">
        <f>'OddsRatio_working_3-way'!AA99+'OddsRatio_working_3-way'!AG99</f>
        <v>-0.87230604704108128</v>
      </c>
      <c r="AN99" s="11">
        <f>'OddsRatio_working_3-way'!AB99+'OddsRatio_working_3-way'!AH99</f>
        <v>-0.22314041192889228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1.0954464589699739</v>
      </c>
      <c r="AS99" s="11">
        <f>IF(('OddsRatio_working_3-way'!X99=0),IF(Q99&gt;0,-Q99^(1/3),(-Q99)^(1/3)),'OddsRatio_working_3-way'!AM99-'OddsRatio_working_3-way'!R99/3)</f>
        <v>-0.87230604704108128</v>
      </c>
      <c r="AT99" s="11">
        <f>IF(('OddsRatio_working_3-way'!X99=0),IF(Q99&gt;0,-Q99^(1/3),(-Q99)^(1/3)),'OddsRatio_working_3-way'!AN99-'OddsRatio_working_3-way'!R99/3)</f>
        <v>-0.22314041192889228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1.65</v>
      </c>
      <c r="B100" s="4">
        <f>IF('True_Odds_Calculator_3-way'!B99="","",'True_Odds_Calculator_3-way'!B99)</f>
        <v>3.72</v>
      </c>
      <c r="C100" s="4">
        <f>IF('True_Odds_Calculator_3-way'!C99="","",'True_Odds_Calculator_3-way'!C99)</f>
        <v>5.74</v>
      </c>
      <c r="D100" s="9">
        <f t="shared" si="26"/>
        <v>0.5854404547814307</v>
      </c>
      <c r="E100" s="9">
        <f t="shared" si="27"/>
        <v>0.25232188987803084</v>
      </c>
      <c r="F100" s="9">
        <f t="shared" si="28"/>
        <v>0.16223765534053855</v>
      </c>
      <c r="G100" s="9">
        <f t="shared" si="29"/>
        <v>1.0894086845416031</v>
      </c>
      <c r="H100" s="9">
        <f t="shared" si="30"/>
        <v>1.7081156449520416</v>
      </c>
      <c r="I100" s="9">
        <f t="shared" si="31"/>
        <v>3.9631916219531615</v>
      </c>
      <c r="J100" s="9">
        <f t="shared" si="32"/>
        <v>6.1637971647271987</v>
      </c>
      <c r="K100" s="11">
        <f t="shared" si="33"/>
        <v>0.60606060606060608</v>
      </c>
      <c r="L100" s="11">
        <f t="shared" si="34"/>
        <v>0.26881720430107525</v>
      </c>
      <c r="M100" s="11">
        <f t="shared" si="35"/>
        <v>0.17421602787456444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-0.23786022527171224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0.23018768101380221</v>
      </c>
      <c r="Q100" s="11">
        <f>2*'OddsRatio_working_3-way'!K100*'OddsRatio_working_3-way'!L100*'OddsRatio_working_3-way'!M100</f>
        <v>5.6766382494155894E-2</v>
      </c>
      <c r="R100" s="11">
        <f t="shared" si="36"/>
        <v>0</v>
      </c>
      <c r="S100" s="11">
        <f t="shared" si="37"/>
        <v>-0.96774347518949189</v>
      </c>
      <c r="T100" s="11">
        <f t="shared" si="38"/>
        <v>-0.23865437119346281</v>
      </c>
      <c r="U100" s="11">
        <f>'OddsRatio_working_3-way'!S100-'OddsRatio_working_3-way'!R100^2/3</f>
        <v>-0.96774347518949189</v>
      </c>
      <c r="V100" s="11">
        <f>'OddsRatio_working_3-way'!S100*'OddsRatio_working_3-way'!R100/3-2*'OddsRatio_working_3-way'!R100^3/27-'OddsRatio_working_3-way'!T100</f>
        <v>0.23865437119346281</v>
      </c>
      <c r="W100" s="11">
        <f>'OddsRatio_working_3-way'!V100^2+4*'OddsRatio_working_3-way'!U100^3/27</f>
        <v>-7.7313470868571682E-2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0.18321393216559625</v>
      </c>
      <c r="Y100" s="11">
        <f>IF('OddsRatio_working_3-way'!W100&gt;=0,IF('OddsRatio_working_3-way'!V100+SQRT('OddsRatio_working_3-way'!W100)&gt;0,0,PI()),ACOS('OddsRatio_working_3-way'!V100/(2*'OddsRatio_working_3-way'!X100)))</f>
        <v>0.86150030975712577</v>
      </c>
      <c r="Z100" s="11">
        <f>'OddsRatio_working_3-way'!X100^(1/3)*COS('OddsRatio_working_3-way'!Y100/3)</f>
        <v>0.54470434227080167</v>
      </c>
      <c r="AA100" s="11">
        <f>'OddsRatio_working_3-way'!X100^(1/3)*COS(('OddsRatio_working_3-way'!Y100+2*PI())/3)</f>
        <v>-0.41166747334902365</v>
      </c>
      <c r="AB100" s="11">
        <f>'OddsRatio_working_3-way'!X100^(1/3)*COS(('OddsRatio_working_3-way'!Y100+4*PI())/3)</f>
        <v>-0.1330368689217781</v>
      </c>
      <c r="AC100" s="11">
        <f>'OddsRatio_working_3-way'!X100^(1/3)*SIN('OddsRatio_working_3-way'!Y100/3)</f>
        <v>0.16086745447053832</v>
      </c>
      <c r="AD100" s="11">
        <f>'OddsRatio_working_3-way'!X100^(1/3)*SIN(('OddsRatio_working_3-way'!Y100+2*PI())/3)</f>
        <v>0.39129407072293887</v>
      </c>
      <c r="AE100" s="11">
        <f>'OddsRatio_working_3-way'!X100^(1/3)*SIN(('OddsRatio_working_3-way'!Y100+4*PI())/3)</f>
        <v>-0.55216152519347717</v>
      </c>
      <c r="AF100" s="11">
        <f>-'OddsRatio_working_3-way'!U100/(3*'OddsRatio_working_3-way'!X100^(1/3))*COS(('OddsRatio_working_3-way'!Y100)/3)</f>
        <v>0.54470434227080156</v>
      </c>
      <c r="AG100" s="11">
        <f>-'OddsRatio_working_3-way'!U100/(3*'OddsRatio_working_3-way'!X100^(1/3))*COS(('OddsRatio_working_3-way'!Y100+2*PI())/3)</f>
        <v>-0.41166747334902359</v>
      </c>
      <c r="AH100" s="11">
        <f>-'OddsRatio_working_3-way'!U100/(3*'OddsRatio_working_3-way'!X100^(1/3))*COS(('OddsRatio_working_3-way'!Y100+4*PI())/3)</f>
        <v>-0.13303686892177807</v>
      </c>
      <c r="AI100" s="11">
        <f>'OddsRatio_working_3-way'!U100/(3*'OddsRatio_working_3-way'!X100^(1/3))*SIN(('OddsRatio_working_3-way'!Y100)/3)</f>
        <v>-0.16086745447053827</v>
      </c>
      <c r="AJ100" s="11">
        <f>'OddsRatio_working_3-way'!U100/(3*'OddsRatio_working_3-way'!X100^(1/3))*SIN(('OddsRatio_working_3-way'!Y100+2*PI())/3)</f>
        <v>-0.39129407072293881</v>
      </c>
      <c r="AK100" s="11">
        <f>'OddsRatio_working_3-way'!U100/(3*'OddsRatio_working_3-way'!X100^(1/3))*SIN(('OddsRatio_working_3-way'!Y100+4*PI())/3)</f>
        <v>0.55216152519347705</v>
      </c>
      <c r="AL100" s="11">
        <f>'OddsRatio_working_3-way'!Z100+'OddsRatio_working_3-way'!AF100</f>
        <v>1.0894086845416031</v>
      </c>
      <c r="AM100" s="11">
        <f>'OddsRatio_working_3-way'!AA100+'OddsRatio_working_3-way'!AG100</f>
        <v>-0.8233349466980473</v>
      </c>
      <c r="AN100" s="11">
        <f>'OddsRatio_working_3-way'!AB100+'OddsRatio_working_3-way'!AH100</f>
        <v>-0.26607373784355615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1.0894086845416031</v>
      </c>
      <c r="AS100" s="11">
        <f>IF(('OddsRatio_working_3-way'!X100=0),IF(Q100&gt;0,-Q100^(1/3),(-Q100)^(1/3)),'OddsRatio_working_3-way'!AM100-'OddsRatio_working_3-way'!R100/3)</f>
        <v>-0.8233349466980473</v>
      </c>
      <c r="AT100" s="11">
        <f>IF(('OddsRatio_working_3-way'!X100=0),IF(Q100&gt;0,-Q100^(1/3),(-Q100)^(1/3)),'OddsRatio_working_3-way'!AN100-'OddsRatio_working_3-way'!R100/3)</f>
        <v>-0.26607373784355615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2.68</v>
      </c>
      <c r="B101" s="4">
        <f>IF('True_Odds_Calculator_3-way'!B100="","",'True_Odds_Calculator_3-way'!B100)</f>
        <v>3.21</v>
      </c>
      <c r="C101" s="4">
        <f>IF('True_Odds_Calculator_3-way'!C100="","",'True_Odds_Calculator_3-way'!C100)</f>
        <v>2.91</v>
      </c>
      <c r="D101" s="9">
        <f t="shared" si="26"/>
        <v>0.36329879427964423</v>
      </c>
      <c r="E101" s="9">
        <f t="shared" si="27"/>
        <v>0.30253115493896865</v>
      </c>
      <c r="F101" s="9">
        <f t="shared" si="28"/>
        <v>0.33417005078138678</v>
      </c>
      <c r="G101" s="9">
        <f t="shared" si="29"/>
        <v>1.0431876430535625</v>
      </c>
      <c r="H101" s="9">
        <f t="shared" si="30"/>
        <v>2.7525552403299853</v>
      </c>
      <c r="I101" s="9">
        <f t="shared" si="31"/>
        <v>3.3054446911483737</v>
      </c>
      <c r="J101" s="9">
        <f t="shared" si="32"/>
        <v>2.9924883982323047</v>
      </c>
      <c r="K101" s="11">
        <f t="shared" si="33"/>
        <v>0.37313432835820892</v>
      </c>
      <c r="L101" s="11">
        <f t="shared" si="34"/>
        <v>0.3115264797507788</v>
      </c>
      <c r="M101" s="11">
        <f t="shared" si="35"/>
        <v>0.3436426116838488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-0.28327099448321535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0.23168353882065409</v>
      </c>
      <c r="Q101" s="11">
        <f>2*'OddsRatio_working_3-way'!K101*'OddsRatio_working_3-way'!L101*'OddsRatio_working_3-way'!M101</f>
        <v>7.9890875455397942E-2</v>
      </c>
      <c r="R101" s="11">
        <f t="shared" si="36"/>
        <v>0</v>
      </c>
      <c r="S101" s="11">
        <f t="shared" si="37"/>
        <v>-0.81788655857026704</v>
      </c>
      <c r="T101" s="11">
        <f t="shared" si="38"/>
        <v>-0.28202984778285062</v>
      </c>
      <c r="U101" s="11">
        <f>'OddsRatio_working_3-way'!S101-'OddsRatio_working_3-way'!R101^2/3</f>
        <v>-0.81788655857026704</v>
      </c>
      <c r="V101" s="11">
        <f>'OddsRatio_working_3-way'!S101*'OddsRatio_working_3-way'!R101/3-2*'OddsRatio_working_3-way'!R101^3/27-'OddsRatio_working_3-way'!T101</f>
        <v>0.28202984778285062</v>
      </c>
      <c r="W101" s="11">
        <f>'OddsRatio_working_3-way'!V101^2+4*'OddsRatio_working_3-way'!U101^3/27</f>
        <v>-1.5133493194750131E-3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0.14235008285903183</v>
      </c>
      <c r="Y101" s="11">
        <f>IF('OddsRatio_working_3-way'!W101&gt;=0,IF('OddsRatio_working_3-way'!V101+SQRT('OddsRatio_working_3-way'!W101)&gt;0,0,PI()),ACOS('OddsRatio_working_3-way'!V101/(2*'OddsRatio_working_3-way'!X101)))</f>
        <v>0.13707007846803565</v>
      </c>
      <c r="Z101" s="11">
        <f>'OddsRatio_working_3-way'!X101^(1/3)*COS('OddsRatio_working_3-way'!Y101/3)</f>
        <v>0.52159382152678113</v>
      </c>
      <c r="AA101" s="11">
        <f>'OddsRatio_working_3-way'!X101^(1/3)*COS(('OddsRatio_working_3-way'!Y101+2*PI())/3)</f>
        <v>-0.2814500860975378</v>
      </c>
      <c r="AB101" s="11">
        <f>'OddsRatio_working_3-way'!X101^(1/3)*COS(('OddsRatio_working_3-way'!Y101+4*PI())/3)</f>
        <v>-0.24014373542924342</v>
      </c>
      <c r="AC101" s="11">
        <f>'OddsRatio_working_3-way'!X101^(1/3)*SIN('OddsRatio_working_3-way'!Y101/3)</f>
        <v>2.3848232677580943E-2</v>
      </c>
      <c r="AD101" s="11">
        <f>'OddsRatio_working_3-way'!X101^(1/3)*SIN(('OddsRatio_working_3-way'!Y101+2*PI())/3)</f>
        <v>0.43978938356040864</v>
      </c>
      <c r="AE101" s="11">
        <f>'OddsRatio_working_3-way'!X101^(1/3)*SIN(('OddsRatio_working_3-way'!Y101+4*PI())/3)</f>
        <v>-0.46363761623798944</v>
      </c>
      <c r="AF101" s="11">
        <f>-'OddsRatio_working_3-way'!U101/(3*'OddsRatio_working_3-way'!X101^(1/3))*COS(('OddsRatio_working_3-way'!Y101)/3)</f>
        <v>0.52159382152678124</v>
      </c>
      <c r="AG101" s="11">
        <f>-'OddsRatio_working_3-way'!U101/(3*'OddsRatio_working_3-way'!X101^(1/3))*COS(('OddsRatio_working_3-way'!Y101+2*PI())/3)</f>
        <v>-0.28145008609753785</v>
      </c>
      <c r="AH101" s="11">
        <f>-'OddsRatio_working_3-way'!U101/(3*'OddsRatio_working_3-way'!X101^(1/3))*COS(('OddsRatio_working_3-way'!Y101+4*PI())/3)</f>
        <v>-0.24014373542924347</v>
      </c>
      <c r="AI101" s="11">
        <f>'OddsRatio_working_3-way'!U101/(3*'OddsRatio_working_3-way'!X101^(1/3))*SIN(('OddsRatio_working_3-way'!Y101)/3)</f>
        <v>-2.3848232677580947E-2</v>
      </c>
      <c r="AJ101" s="11">
        <f>'OddsRatio_working_3-way'!U101/(3*'OddsRatio_working_3-way'!X101^(1/3))*SIN(('OddsRatio_working_3-way'!Y101+2*PI())/3)</f>
        <v>-0.43978938356040875</v>
      </c>
      <c r="AK101" s="11">
        <f>'OddsRatio_working_3-way'!U101/(3*'OddsRatio_working_3-way'!X101^(1/3))*SIN(('OddsRatio_working_3-way'!Y101+4*PI())/3)</f>
        <v>0.46363761623798955</v>
      </c>
      <c r="AL101" s="11">
        <f>'OddsRatio_working_3-way'!Z101+'OddsRatio_working_3-way'!AF101</f>
        <v>1.0431876430535625</v>
      </c>
      <c r="AM101" s="11">
        <f>'OddsRatio_working_3-way'!AA101+'OddsRatio_working_3-way'!AG101</f>
        <v>-0.56290017219507571</v>
      </c>
      <c r="AN101" s="11">
        <f>'OddsRatio_working_3-way'!AB101+'OddsRatio_working_3-way'!AH101</f>
        <v>-0.48028747085848689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1.0431876430535625</v>
      </c>
      <c r="AS101" s="11">
        <f>IF(('OddsRatio_working_3-way'!X101=0),IF(Q101&gt;0,-Q101^(1/3),(-Q101)^(1/3)),'OddsRatio_working_3-way'!AM101-'OddsRatio_working_3-way'!R101/3)</f>
        <v>-0.56290017219507571</v>
      </c>
      <c r="AT101" s="11">
        <f>IF(('OddsRatio_working_3-way'!X101=0),IF(Q101&gt;0,-Q101^(1/3),(-Q101)^(1/3)),'OddsRatio_working_3-way'!AN101-'OddsRatio_working_3-way'!R101/3)</f>
        <v>-0.48028747085848689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4.32</v>
      </c>
      <c r="B102" s="4">
        <f>IF('True_Odds_Calculator_3-way'!B101="","",'True_Odds_Calculator_3-way'!B101)</f>
        <v>3.83</v>
      </c>
      <c r="C102" s="4">
        <f>IF('True_Odds_Calculator_3-way'!C101="","",'True_Odds_Calculator_3-way'!C101)</f>
        <v>1.86</v>
      </c>
      <c r="D102" s="9">
        <f t="shared" si="26"/>
        <v>0.22286021344457241</v>
      </c>
      <c r="E102" s="9">
        <f t="shared" si="27"/>
        <v>0.25173364516895719</v>
      </c>
      <c r="F102" s="9">
        <f t="shared" si="28"/>
        <v>0.52540614138647046</v>
      </c>
      <c r="G102" s="9">
        <f t="shared" si="29"/>
        <v>1.0503366453101588</v>
      </c>
      <c r="H102" s="9">
        <f t="shared" si="30"/>
        <v>4.4871176624297284</v>
      </c>
      <c r="I102" s="9">
        <f t="shared" si="31"/>
        <v>3.9724527062277493</v>
      </c>
      <c r="J102" s="9">
        <f t="shared" si="32"/>
        <v>1.9032895149667366</v>
      </c>
      <c r="K102" s="11">
        <f t="shared" si="33"/>
        <v>0.23148148148148145</v>
      </c>
      <c r="L102" s="11">
        <f t="shared" si="34"/>
        <v>0.2610966057441253</v>
      </c>
      <c r="M102" s="11">
        <f t="shared" si="35"/>
        <v>0.5376344086021505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-0.26255936022493198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0.22778365271135978</v>
      </c>
      <c r="Q102" s="11">
        <f>2*'OddsRatio_working_3-way'!K102*'OddsRatio_working_3-way'!L102*'OddsRatio_working_3-way'!M102</f>
        <v>6.4988203341329459E-2</v>
      </c>
      <c r="R102" s="11">
        <f t="shared" si="36"/>
        <v>0</v>
      </c>
      <c r="S102" s="11">
        <f t="shared" si="37"/>
        <v>-0.86755106546656646</v>
      </c>
      <c r="T102" s="11">
        <f t="shared" si="38"/>
        <v>-0.24751813565379926</v>
      </c>
      <c r="U102" s="11">
        <f>'OddsRatio_working_3-way'!S102-'OddsRatio_working_3-way'!R102^2/3</f>
        <v>-0.86755106546656646</v>
      </c>
      <c r="V102" s="11">
        <f>'OddsRatio_working_3-way'!S102*'OddsRatio_working_3-way'!R102/3-2*'OddsRatio_working_3-way'!R102^3/27-'OddsRatio_working_3-way'!T102</f>
        <v>0.24751813565379926</v>
      </c>
      <c r="W102" s="11">
        <f>'OddsRatio_working_3-way'!V102^2+4*'OddsRatio_working_3-way'!U102^3/27</f>
        <v>-3.5469267717978023E-2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0.15551084784952351</v>
      </c>
      <c r="Y102" s="11">
        <f>IF('OddsRatio_working_3-way'!W102&gt;=0,IF('OddsRatio_working_3-way'!V102+SQRT('OddsRatio_working_3-way'!W102)&gt;0,0,PI()),ACOS('OddsRatio_working_3-way'!V102/(2*'OddsRatio_working_3-way'!X102)))</f>
        <v>0.65043125935367685</v>
      </c>
      <c r="Z102" s="11">
        <f>'OddsRatio_working_3-way'!X102^(1/3)*COS('OddsRatio_working_3-way'!Y102/3)</f>
        <v>0.52516832265507951</v>
      </c>
      <c r="AA102" s="11">
        <f>'OddsRatio_working_3-way'!X102^(1/3)*COS(('OddsRatio_working_3-way'!Y102+2*PI())/3)</f>
        <v>-0.36276620076764787</v>
      </c>
      <c r="AB102" s="11">
        <f>'OddsRatio_working_3-way'!X102^(1/3)*COS(('OddsRatio_working_3-way'!Y102+4*PI())/3)</f>
        <v>-0.16240212188743128</v>
      </c>
      <c r="AC102" s="11">
        <f>'OddsRatio_working_3-way'!X102^(1/3)*SIN('OddsRatio_working_3-way'!Y102/3)</f>
        <v>0.11568025487742446</v>
      </c>
      <c r="AD102" s="11">
        <f>'OddsRatio_working_3-way'!X102^(1/3)*SIN(('OddsRatio_working_3-way'!Y102+2*PI())/3)</f>
        <v>0.39696898124344948</v>
      </c>
      <c r="AE102" s="11">
        <f>'OddsRatio_working_3-way'!X102^(1/3)*SIN(('OddsRatio_working_3-way'!Y102+4*PI())/3)</f>
        <v>-0.51264923612087387</v>
      </c>
      <c r="AF102" s="11">
        <f>-'OddsRatio_working_3-way'!U102/(3*'OddsRatio_working_3-way'!X102^(1/3))*COS(('OddsRatio_working_3-way'!Y102)/3)</f>
        <v>0.5251683226550794</v>
      </c>
      <c r="AG102" s="11">
        <f>-'OddsRatio_working_3-way'!U102/(3*'OddsRatio_working_3-way'!X102^(1/3))*COS(('OddsRatio_working_3-way'!Y102+2*PI())/3)</f>
        <v>-0.36276620076764782</v>
      </c>
      <c r="AH102" s="11">
        <f>-'OddsRatio_working_3-way'!U102/(3*'OddsRatio_working_3-way'!X102^(1/3))*COS(('OddsRatio_working_3-way'!Y102+4*PI())/3)</f>
        <v>-0.16240212188743122</v>
      </c>
      <c r="AI102" s="11">
        <f>'OddsRatio_working_3-way'!U102/(3*'OddsRatio_working_3-way'!X102^(1/3))*SIN(('OddsRatio_working_3-way'!Y102)/3)</f>
        <v>-0.11568025487742445</v>
      </c>
      <c r="AJ102" s="11">
        <f>'OddsRatio_working_3-way'!U102/(3*'OddsRatio_working_3-way'!X102^(1/3))*SIN(('OddsRatio_working_3-way'!Y102+2*PI())/3)</f>
        <v>-0.39696898124344937</v>
      </c>
      <c r="AK102" s="11">
        <f>'OddsRatio_working_3-way'!U102/(3*'OddsRatio_working_3-way'!X102^(1/3))*SIN(('OddsRatio_working_3-way'!Y102+4*PI())/3)</f>
        <v>0.51264923612087376</v>
      </c>
      <c r="AL102" s="11">
        <f>'OddsRatio_working_3-way'!Z102+'OddsRatio_working_3-way'!AF102</f>
        <v>1.0503366453101588</v>
      </c>
      <c r="AM102" s="11">
        <f>'OddsRatio_working_3-way'!AA102+'OddsRatio_working_3-way'!AG102</f>
        <v>-0.72553240153529575</v>
      </c>
      <c r="AN102" s="11">
        <f>'OddsRatio_working_3-way'!AB102+'OddsRatio_working_3-way'!AH102</f>
        <v>-0.3248042437748625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1.0503366453101588</v>
      </c>
      <c r="AS102" s="11">
        <f>IF(('OddsRatio_working_3-way'!X102=0),IF(Q102&gt;0,-Q102^(1/3),(-Q102)^(1/3)),'OddsRatio_working_3-way'!AM102-'OddsRatio_working_3-way'!R102/3)</f>
        <v>-0.72553240153529575</v>
      </c>
      <c r="AT102" s="11">
        <f>IF(('OddsRatio_working_3-way'!X102=0),IF(Q102&gt;0,-Q102^(1/3),(-Q102)^(1/3)),'OddsRatio_working_3-way'!AN102-'OddsRatio_working_3-way'!R102/3)</f>
        <v>-0.3248042437748625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1.98</v>
      </c>
      <c r="B103" s="4">
        <f>IF('True_Odds_Calculator_3-way'!B102="","",'True_Odds_Calculator_3-way'!B102)</f>
        <v>3.45</v>
      </c>
      <c r="C103" s="4">
        <f>IF('True_Odds_Calculator_3-way'!C102="","",'True_Odds_Calculator_3-way'!C102)</f>
        <v>4.29</v>
      </c>
      <c r="D103" s="9">
        <f t="shared" si="26"/>
        <v>0.49394695585669968</v>
      </c>
      <c r="E103" s="9">
        <f t="shared" si="27"/>
        <v>0.28079852972173175</v>
      </c>
      <c r="F103" s="9">
        <f t="shared" si="28"/>
        <v>0.22525451442156844</v>
      </c>
      <c r="G103" s="9">
        <f t="shared" si="29"/>
        <v>1.0454172278346636</v>
      </c>
      <c r="H103" s="9">
        <f t="shared" si="30"/>
        <v>2.0245088832779703</v>
      </c>
      <c r="I103" s="9">
        <f t="shared" si="31"/>
        <v>3.5612722081949255</v>
      </c>
      <c r="J103" s="9">
        <f t="shared" si="32"/>
        <v>4.4394226795760439</v>
      </c>
      <c r="K103" s="11">
        <f t="shared" si="33"/>
        <v>0.50505050505050508</v>
      </c>
      <c r="L103" s="11">
        <f t="shared" si="34"/>
        <v>0.28985507246376813</v>
      </c>
      <c r="M103" s="11">
        <f t="shared" si="35"/>
        <v>0.23310023310023309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-0.26955443424481618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0.2293124822769092</v>
      </c>
      <c r="Q103" s="11">
        <f>2*'OddsRatio_working_3-way'!K103*'OddsRatio_working_3-way'!L103*'OddsRatio_working_3-way'!M103</f>
        <v>6.824776258241344E-2</v>
      </c>
      <c r="R103" s="11">
        <f t="shared" si="36"/>
        <v>0</v>
      </c>
      <c r="S103" s="11">
        <f t="shared" si="37"/>
        <v>-0.85070936755075521</v>
      </c>
      <c r="T103" s="11">
        <f t="shared" si="38"/>
        <v>-0.25318731177105808</v>
      </c>
      <c r="U103" s="11">
        <f>'OddsRatio_working_3-way'!S103-'OddsRatio_working_3-way'!R103^2/3</f>
        <v>-0.85070936755075521</v>
      </c>
      <c r="V103" s="11">
        <f>'OddsRatio_working_3-way'!S103*'OddsRatio_working_3-way'!R103/3-2*'OddsRatio_working_3-way'!R103^3/27-'OddsRatio_working_3-way'!T103</f>
        <v>0.25318731177105808</v>
      </c>
      <c r="W103" s="11">
        <f>'OddsRatio_working_3-way'!V103^2+4*'OddsRatio_working_3-way'!U103^3/27</f>
        <v>-2.7105642593572968E-2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0.15100451767697873</v>
      </c>
      <c r="Y103" s="11">
        <f>IF('OddsRatio_working_3-way'!W103&gt;=0,IF('OddsRatio_working_3-way'!V103+SQRT('OddsRatio_working_3-way'!W103)&gt;0,0,PI()),ACOS('OddsRatio_working_3-way'!V103/(2*'OddsRatio_working_3-way'!X103)))</f>
        <v>0.57655889795338866</v>
      </c>
      <c r="Z103" s="11">
        <f>'OddsRatio_working_3-way'!X103^(1/3)*COS('OddsRatio_working_3-way'!Y103/3)</f>
        <v>0.52270861391733181</v>
      </c>
      <c r="AA103" s="11">
        <f>'OddsRatio_working_3-way'!X103^(1/3)*COS(('OddsRatio_working_3-way'!Y103+2*PI())/3)</f>
        <v>-0.34944017750641632</v>
      </c>
      <c r="AB103" s="11">
        <f>'OddsRatio_working_3-way'!X103^(1/3)*COS(('OddsRatio_working_3-way'!Y103+4*PI())/3)</f>
        <v>-0.17326843641091536</v>
      </c>
      <c r="AC103" s="11">
        <f>'OddsRatio_working_3-way'!X103^(1/3)*SIN('OddsRatio_working_3-way'!Y103/3)</f>
        <v>0.10171280214509257</v>
      </c>
      <c r="AD103" s="11">
        <f>'OddsRatio_working_3-way'!X103^(1/3)*SIN(('OddsRatio_working_3-way'!Y103+2*PI())/3)</f>
        <v>0.40182253735681533</v>
      </c>
      <c r="AE103" s="11">
        <f>'OddsRatio_working_3-way'!X103^(1/3)*SIN(('OddsRatio_working_3-way'!Y103+4*PI())/3)</f>
        <v>-0.50353533950190787</v>
      </c>
      <c r="AF103" s="11">
        <f>-'OddsRatio_working_3-way'!U103/(3*'OddsRatio_working_3-way'!X103^(1/3))*COS(('OddsRatio_working_3-way'!Y103)/3)</f>
        <v>0.52270861391733192</v>
      </c>
      <c r="AG103" s="11">
        <f>-'OddsRatio_working_3-way'!U103/(3*'OddsRatio_working_3-way'!X103^(1/3))*COS(('OddsRatio_working_3-way'!Y103+2*PI())/3)</f>
        <v>-0.34944017750641643</v>
      </c>
      <c r="AH103" s="11">
        <f>-'OddsRatio_working_3-way'!U103/(3*'OddsRatio_working_3-way'!X103^(1/3))*COS(('OddsRatio_working_3-way'!Y103+4*PI())/3)</f>
        <v>-0.17326843641091538</v>
      </c>
      <c r="AI103" s="11">
        <f>'OddsRatio_working_3-way'!U103/(3*'OddsRatio_working_3-way'!X103^(1/3))*SIN(('OddsRatio_working_3-way'!Y103)/3)</f>
        <v>-0.1017128021450926</v>
      </c>
      <c r="AJ103" s="11">
        <f>'OddsRatio_working_3-way'!U103/(3*'OddsRatio_working_3-way'!X103^(1/3))*SIN(('OddsRatio_working_3-way'!Y103+2*PI())/3)</f>
        <v>-0.40182253735681539</v>
      </c>
      <c r="AK103" s="11">
        <f>'OddsRatio_working_3-way'!U103/(3*'OddsRatio_working_3-way'!X103^(1/3))*SIN(('OddsRatio_working_3-way'!Y103+4*PI())/3)</f>
        <v>0.50353533950190799</v>
      </c>
      <c r="AL103" s="11">
        <f>'OddsRatio_working_3-way'!Z103+'OddsRatio_working_3-way'!AF103</f>
        <v>1.0454172278346636</v>
      </c>
      <c r="AM103" s="11">
        <f>'OddsRatio_working_3-way'!AA103+'OddsRatio_working_3-way'!AG103</f>
        <v>-0.69888035501283274</v>
      </c>
      <c r="AN103" s="11">
        <f>'OddsRatio_working_3-way'!AB103+'OddsRatio_working_3-way'!AH103</f>
        <v>-0.34653687282183077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1.0454172278346636</v>
      </c>
      <c r="AS103" s="11">
        <f>IF(('OddsRatio_working_3-way'!X103=0),IF(Q103&gt;0,-Q103^(1/3),(-Q103)^(1/3)),'OddsRatio_working_3-way'!AM103-'OddsRatio_working_3-way'!R103/3)</f>
        <v>-0.69888035501283274</v>
      </c>
      <c r="AT103" s="11">
        <f>IF(('OddsRatio_working_3-way'!X103=0),IF(Q103&gt;0,-Q103^(1/3),(-Q103)^(1/3)),'OddsRatio_working_3-way'!AN103-'OddsRatio_working_3-way'!R103/3)</f>
        <v>-0.34653687282183077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2.4900000000000002</v>
      </c>
      <c r="B104" s="4">
        <f>IF('True_Odds_Calculator_3-way'!B103="","",'True_Odds_Calculator_3-way'!B103)</f>
        <v>3.62</v>
      </c>
      <c r="C104" s="4">
        <f>IF('True_Odds_Calculator_3-way'!C103="","",'True_Odds_Calculator_3-way'!C103)</f>
        <v>2.86</v>
      </c>
      <c r="D104" s="9">
        <f t="shared" si="26"/>
        <v>0.39168534631012575</v>
      </c>
      <c r="E104" s="9">
        <f t="shared" si="27"/>
        <v>0.26803176100840775</v>
      </c>
      <c r="F104" s="9">
        <f t="shared" si="28"/>
        <v>0.34028289268146644</v>
      </c>
      <c r="G104" s="9">
        <f t="shared" si="29"/>
        <v>1.0423286755409653</v>
      </c>
      <c r="H104" s="9">
        <f t="shared" si="30"/>
        <v>2.5530697265560387</v>
      </c>
      <c r="I104" s="9">
        <f t="shared" si="31"/>
        <v>3.7309011299173291</v>
      </c>
      <c r="J104" s="9">
        <f t="shared" si="32"/>
        <v>2.9387313365061951</v>
      </c>
      <c r="K104" s="11">
        <f t="shared" si="33"/>
        <v>0.40160642570281119</v>
      </c>
      <c r="L104" s="11">
        <f t="shared" si="34"/>
        <v>0.27624309392265195</v>
      </c>
      <c r="M104" s="11">
        <f t="shared" si="35"/>
        <v>0.34965034965034969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-0.28166089385552884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0.23157964314857082</v>
      </c>
      <c r="Q104" s="11">
        <f>2*'OddsRatio_working_3-way'!K104*'OddsRatio_working_3-way'!L104*'OddsRatio_working_3-way'!M104</f>
        <v>7.7581119982770785E-2</v>
      </c>
      <c r="R104" s="11">
        <f t="shared" si="36"/>
        <v>0</v>
      </c>
      <c r="S104" s="11">
        <f t="shared" si="37"/>
        <v>-0.82219309886644765</v>
      </c>
      <c r="T104" s="11">
        <f t="shared" si="38"/>
        <v>-0.2754415741596139</v>
      </c>
      <c r="U104" s="11">
        <f>'OddsRatio_working_3-way'!S104-'OddsRatio_working_3-way'!R104^2/3</f>
        <v>-0.82219309886644765</v>
      </c>
      <c r="V104" s="11">
        <f>'OddsRatio_working_3-way'!S104*'OddsRatio_working_3-way'!R104/3-2*'OddsRatio_working_3-way'!R104^3/27-'OddsRatio_working_3-way'!T104</f>
        <v>0.2754415741596139</v>
      </c>
      <c r="W104" s="11">
        <f>'OddsRatio_working_3-way'!V104^2+4*'OddsRatio_working_3-way'!U104^3/27</f>
        <v>-6.4732372097772023E-3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0.14347586729595269</v>
      </c>
      <c r="Y104" s="11">
        <f>IF('OddsRatio_working_3-way'!W104&gt;=0,IF('OddsRatio_working_3-way'!V104+SQRT('OddsRatio_working_3-way'!W104)&gt;0,0,PI()),ACOS('OddsRatio_working_3-way'!V104/(2*'OddsRatio_working_3-way'!X104)))</f>
        <v>0.28419324436021687</v>
      </c>
      <c r="Z104" s="11">
        <f>'OddsRatio_working_3-way'!X104^(1/3)*COS('OddsRatio_working_3-way'!Y104/3)</f>
        <v>0.52116433777048266</v>
      </c>
      <c r="AA104" s="11">
        <f>'OddsRatio_working_3-way'!X104^(1/3)*COS(('OddsRatio_working_3-way'!Y104+2*PI())/3)</f>
        <v>-0.30346660072014714</v>
      </c>
      <c r="AB104" s="11">
        <f>'OddsRatio_working_3-way'!X104^(1/3)*COS(('OddsRatio_working_3-way'!Y104+4*PI())/3)</f>
        <v>-0.2176977370503354</v>
      </c>
      <c r="AC104" s="11">
        <f>'OddsRatio_working_3-way'!X104^(1/3)*SIN('OddsRatio_working_3-way'!Y104/3)</f>
        <v>4.951867652785414E-2</v>
      </c>
      <c r="AD104" s="11">
        <f>'OddsRatio_working_3-way'!X104^(1/3)*SIN(('OddsRatio_working_3-way'!Y104+2*PI())/3)</f>
        <v>0.42658221779180483</v>
      </c>
      <c r="AE104" s="11">
        <f>'OddsRatio_working_3-way'!X104^(1/3)*SIN(('OddsRatio_working_3-way'!Y104+4*PI())/3)</f>
        <v>-0.47610089431965885</v>
      </c>
      <c r="AF104" s="11">
        <f>-'OddsRatio_working_3-way'!U104/(3*'OddsRatio_working_3-way'!X104^(1/3))*COS(('OddsRatio_working_3-way'!Y104)/3)</f>
        <v>0.52116433777048254</v>
      </c>
      <c r="AG104" s="11">
        <f>-'OddsRatio_working_3-way'!U104/(3*'OddsRatio_working_3-way'!X104^(1/3))*COS(('OddsRatio_working_3-way'!Y104+2*PI())/3)</f>
        <v>-0.30346660072014703</v>
      </c>
      <c r="AH104" s="11">
        <f>-'OddsRatio_working_3-way'!U104/(3*'OddsRatio_working_3-way'!X104^(1/3))*COS(('OddsRatio_working_3-way'!Y104+4*PI())/3)</f>
        <v>-0.21769773705033535</v>
      </c>
      <c r="AI104" s="11">
        <f>'OddsRatio_working_3-way'!U104/(3*'OddsRatio_working_3-way'!X104^(1/3))*SIN(('OddsRatio_working_3-way'!Y104)/3)</f>
        <v>-4.9518676527854126E-2</v>
      </c>
      <c r="AJ104" s="11">
        <f>'OddsRatio_working_3-way'!U104/(3*'OddsRatio_working_3-way'!X104^(1/3))*SIN(('OddsRatio_working_3-way'!Y104+2*PI())/3)</f>
        <v>-0.42658221779180472</v>
      </c>
      <c r="AK104" s="11">
        <f>'OddsRatio_working_3-way'!U104/(3*'OddsRatio_working_3-way'!X104^(1/3))*SIN(('OddsRatio_working_3-way'!Y104+4*PI())/3)</f>
        <v>0.4761008943196588</v>
      </c>
      <c r="AL104" s="11">
        <f>'OddsRatio_working_3-way'!Z104+'OddsRatio_working_3-way'!AF104</f>
        <v>1.0423286755409653</v>
      </c>
      <c r="AM104" s="11">
        <f>'OddsRatio_working_3-way'!AA104+'OddsRatio_working_3-way'!AG104</f>
        <v>-0.60693320144029417</v>
      </c>
      <c r="AN104" s="11">
        <f>'OddsRatio_working_3-way'!AB104+'OddsRatio_working_3-way'!AH104</f>
        <v>-0.43539547410067075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1.0423286755409653</v>
      </c>
      <c r="AS104" s="11">
        <f>IF(('OddsRatio_working_3-way'!X104=0),IF(Q104&gt;0,-Q104^(1/3),(-Q104)^(1/3)),'OddsRatio_working_3-way'!AM104-'OddsRatio_working_3-way'!R104/3)</f>
        <v>-0.60693320144029417</v>
      </c>
      <c r="AT104" s="11">
        <f>IF(('OddsRatio_working_3-way'!X104=0),IF(Q104&gt;0,-Q104^(1/3),(-Q104)^(1/3)),'OddsRatio_working_3-way'!AN104-'OddsRatio_working_3-way'!R104/3)</f>
        <v>-0.43539547410067075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7.5</v>
      </c>
      <c r="B105" s="4">
        <f>IF('True_Odds_Calculator_3-way'!B104="","",'True_Odds_Calculator_3-way'!B104)</f>
        <v>4.75</v>
      </c>
      <c r="C105" s="4">
        <f>IF('True_Odds_Calculator_3-way'!C104="","",'True_Odds_Calculator_3-way'!C104)</f>
        <v>1.45</v>
      </c>
      <c r="D105" s="9">
        <f t="shared" si="26"/>
        <v>0.12566217482698672</v>
      </c>
      <c r="E105" s="9">
        <f t="shared" si="27"/>
        <v>0.19943596148369222</v>
      </c>
      <c r="F105" s="9">
        <f t="shared" si="28"/>
        <v>0.67490186368932126</v>
      </c>
      <c r="G105" s="9">
        <f t="shared" si="29"/>
        <v>1.0704375580820473</v>
      </c>
      <c r="H105" s="9">
        <f t="shared" si="30"/>
        <v>7.9578441275333072</v>
      </c>
      <c r="I105" s="9">
        <f t="shared" si="31"/>
        <v>5.0141408428076772</v>
      </c>
      <c r="J105" s="9">
        <f t="shared" si="32"/>
        <v>1.481696901136921</v>
      </c>
      <c r="K105" s="11">
        <f t="shared" si="33"/>
        <v>0.13333333333333333</v>
      </c>
      <c r="L105" s="11">
        <f t="shared" si="34"/>
        <v>0.21052631578947367</v>
      </c>
      <c r="M105" s="11">
        <f t="shared" si="35"/>
        <v>0.68965517241379315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-0.21234119782214167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0.20713853599516033</v>
      </c>
      <c r="Q105" s="11">
        <f>2*'OddsRatio_working_3-way'!K105*'OddsRatio_working_3-way'!L105*'OddsRatio_working_3-way'!M105</f>
        <v>3.8717483363581363E-2</v>
      </c>
      <c r="R105" s="11">
        <f t="shared" si="36"/>
        <v>0</v>
      </c>
      <c r="S105" s="11">
        <f t="shared" si="37"/>
        <v>-0.9754985754985751</v>
      </c>
      <c r="T105" s="11">
        <f t="shared" si="38"/>
        <v>-0.18233618233618223</v>
      </c>
      <c r="U105" s="11">
        <f>'OddsRatio_working_3-way'!S105-'OddsRatio_working_3-way'!R105^2/3</f>
        <v>-0.9754985754985751</v>
      </c>
      <c r="V105" s="11">
        <f>'OddsRatio_working_3-way'!S105*'OddsRatio_working_3-way'!R105/3-2*'OddsRatio_working_3-way'!R105^3/27-'OddsRatio_working_3-way'!T105</f>
        <v>0.18233618233618223</v>
      </c>
      <c r="W105" s="11">
        <f>'OddsRatio_working_3-way'!V105^2+4*'OddsRatio_working_3-way'!U105^3/27</f>
        <v>-0.10427677249450387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0.18542064062789596</v>
      </c>
      <c r="Y105" s="11">
        <f>IF('OddsRatio_working_3-way'!W105&gt;=0,IF('OddsRatio_working_3-way'!V105+SQRT('OddsRatio_working_3-way'!W105)&gt;0,0,PI()),ACOS('OddsRatio_working_3-way'!V105/(2*'OddsRatio_working_3-way'!X105)))</f>
        <v>1.0567753941334215</v>
      </c>
      <c r="Z105" s="11">
        <f>'OddsRatio_working_3-way'!X105^(1/3)*COS('OddsRatio_working_3-way'!Y105/3)</f>
        <v>0.53521877904102366</v>
      </c>
      <c r="AA105" s="11">
        <f>'OddsRatio_working_3-way'!X105^(1/3)*COS(('OddsRatio_working_3-way'!Y105+2*PI())/3)</f>
        <v>-0.43799215800377345</v>
      </c>
      <c r="AB105" s="11">
        <f>'OddsRatio_working_3-way'!X105^(1/3)*COS(('OddsRatio_working_3-way'!Y105+4*PI())/3)</f>
        <v>-9.722662103725041E-2</v>
      </c>
      <c r="AC105" s="11">
        <f>'OddsRatio_working_3-way'!X105^(1/3)*SIN('OddsRatio_working_3-way'!Y105/3)</f>
        <v>0.19674107449816955</v>
      </c>
      <c r="AD105" s="11">
        <f>'OddsRatio_working_3-way'!X105^(1/3)*SIN(('OddsRatio_working_3-way'!Y105+2*PI())/3)</f>
        <v>0.36514252198293207</v>
      </c>
      <c r="AE105" s="11">
        <f>'OddsRatio_working_3-way'!X105^(1/3)*SIN(('OddsRatio_working_3-way'!Y105+4*PI())/3)</f>
        <v>-0.56188359648110153</v>
      </c>
      <c r="AF105" s="11">
        <f>-'OddsRatio_working_3-way'!U105/(3*'OddsRatio_working_3-way'!X105^(1/3))*COS(('OddsRatio_working_3-way'!Y105)/3)</f>
        <v>0.53521877904102355</v>
      </c>
      <c r="AG105" s="11">
        <f>-'OddsRatio_working_3-way'!U105/(3*'OddsRatio_working_3-way'!X105^(1/3))*COS(('OddsRatio_working_3-way'!Y105+2*PI())/3)</f>
        <v>-0.43799215800377328</v>
      </c>
      <c r="AH105" s="11">
        <f>-'OddsRatio_working_3-way'!U105/(3*'OddsRatio_working_3-way'!X105^(1/3))*COS(('OddsRatio_working_3-way'!Y105+4*PI())/3)</f>
        <v>-9.7226621037250369E-2</v>
      </c>
      <c r="AI105" s="11">
        <f>'OddsRatio_working_3-way'!U105/(3*'OddsRatio_working_3-way'!X105^(1/3))*SIN(('OddsRatio_working_3-way'!Y105)/3)</f>
        <v>-0.19674107449816947</v>
      </c>
      <c r="AJ105" s="11">
        <f>'OddsRatio_working_3-way'!U105/(3*'OddsRatio_working_3-way'!X105^(1/3))*SIN(('OddsRatio_working_3-way'!Y105+2*PI())/3)</f>
        <v>-0.36514252198293196</v>
      </c>
      <c r="AK105" s="11">
        <f>'OddsRatio_working_3-way'!U105/(3*'OddsRatio_working_3-way'!X105^(1/3))*SIN(('OddsRatio_working_3-way'!Y105+4*PI())/3)</f>
        <v>0.56188359648110131</v>
      </c>
      <c r="AL105" s="11">
        <f>'OddsRatio_working_3-way'!Z105+'OddsRatio_working_3-way'!AF105</f>
        <v>1.0704375580820473</v>
      </c>
      <c r="AM105" s="11">
        <f>'OddsRatio_working_3-way'!AA105+'OddsRatio_working_3-way'!AG105</f>
        <v>-0.87598431600754667</v>
      </c>
      <c r="AN105" s="11">
        <f>'OddsRatio_working_3-way'!AB105+'OddsRatio_working_3-way'!AH105</f>
        <v>-0.19445324207450077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1.0704375580820473</v>
      </c>
      <c r="AS105" s="11">
        <f>IF(('OddsRatio_working_3-way'!X105=0),IF(Q105&gt;0,-Q105^(1/3),(-Q105)^(1/3)),'OddsRatio_working_3-way'!AM105-'OddsRatio_working_3-way'!R105/3)</f>
        <v>-0.87598431600754667</v>
      </c>
      <c r="AT105" s="11">
        <f>IF(('OddsRatio_working_3-way'!X105=0),IF(Q105&gt;0,-Q105^(1/3),(-Q105)^(1/3)),'OddsRatio_working_3-way'!AN105-'OddsRatio_working_3-way'!R105/3)</f>
        <v>-0.19445324207450077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2.5</v>
      </c>
      <c r="B106" s="4">
        <f>IF('True_Odds_Calculator_3-way'!B105="","",'True_Odds_Calculator_3-way'!B105)</f>
        <v>3.66</v>
      </c>
      <c r="C106" s="4">
        <f>IF('True_Odds_Calculator_3-way'!C105="","",'True_Odds_Calculator_3-way'!C105)</f>
        <v>2.69</v>
      </c>
      <c r="D106" s="9">
        <f t="shared" si="26"/>
        <v>0.38389104687050141</v>
      </c>
      <c r="E106" s="9">
        <f t="shared" si="27"/>
        <v>0.2600081772489381</v>
      </c>
      <c r="F106" s="9">
        <f t="shared" si="28"/>
        <v>0.3561007758805606</v>
      </c>
      <c r="G106" s="9">
        <f t="shared" si="29"/>
        <v>1.0699371747132407</v>
      </c>
      <c r="H106" s="9">
        <f t="shared" si="30"/>
        <v>2.6049057620698606</v>
      </c>
      <c r="I106" s="9">
        <f t="shared" si="31"/>
        <v>3.8460328847372209</v>
      </c>
      <c r="J106" s="9">
        <f t="shared" si="32"/>
        <v>2.8081938252653766</v>
      </c>
      <c r="K106" s="11">
        <f t="shared" si="33"/>
        <v>0.4</v>
      </c>
      <c r="L106" s="11">
        <f t="shared" si="34"/>
        <v>0.27322404371584696</v>
      </c>
      <c r="M106" s="11">
        <f t="shared" si="35"/>
        <v>0.37174721189591081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-0.27395941251752087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0.23767444694984458</v>
      </c>
      <c r="Q106" s="11">
        <f>2*'OddsRatio_working_3-way'!K106*'OddsRatio_working_3-way'!L106*'OddsRatio_working_3-way'!M106</f>
        <v>8.1256221179434054E-2</v>
      </c>
      <c r="R106" s="11">
        <f t="shared" si="36"/>
        <v>0</v>
      </c>
      <c r="S106" s="11">
        <f t="shared" si="37"/>
        <v>-0.86755349913244639</v>
      </c>
      <c r="T106" s="11">
        <f t="shared" si="38"/>
        <v>-0.29659948688288773</v>
      </c>
      <c r="U106" s="11">
        <f>'OddsRatio_working_3-way'!S106-'OddsRatio_working_3-way'!R106^2/3</f>
        <v>-0.86755349913244639</v>
      </c>
      <c r="V106" s="11">
        <f>'OddsRatio_working_3-way'!S106*'OddsRatio_working_3-way'!R106/3-2*'OddsRatio_working_3-way'!R106^3/27-'OddsRatio_working_3-way'!T106</f>
        <v>0.29659948688288773</v>
      </c>
      <c r="W106" s="11">
        <f>'OddsRatio_working_3-way'!V106^2+4*'OddsRatio_working_3-way'!U106^3/27</f>
        <v>-8.7640536613104586E-3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0.15551150221165536</v>
      </c>
      <c r="Y106" s="11">
        <f>IF('OddsRatio_working_3-way'!W106&gt;=0,IF('OddsRatio_working_3-way'!V106+SQRT('OddsRatio_working_3-way'!W106)&gt;0,0,PI()),ACOS('OddsRatio_working_3-way'!V106/(2*'OddsRatio_working_3-way'!X106)))</f>
        <v>0.30573639232365823</v>
      </c>
      <c r="Z106" s="11">
        <f>'OddsRatio_working_3-way'!X106^(1/3)*COS('OddsRatio_working_3-way'!Y106/3)</f>
        <v>0.53496858735662034</v>
      </c>
      <c r="AA106" s="11">
        <f>'OddsRatio_working_3-way'!X106^(1/3)*COS(('OddsRatio_working_3-way'!Y106+2*PI())/3)</f>
        <v>-0.31486395903548786</v>
      </c>
      <c r="AB106" s="11">
        <f>'OddsRatio_working_3-way'!X106^(1/3)*COS(('OddsRatio_working_3-way'!Y106+4*PI())/3)</f>
        <v>-0.22010462832113281</v>
      </c>
      <c r="AC106" s="11">
        <f>'OddsRatio_working_3-way'!X106^(1/3)*SIN('OddsRatio_working_3-way'!Y106/3)</f>
        <v>5.4709325096161852E-2</v>
      </c>
      <c r="AD106" s="11">
        <f>'OddsRatio_working_3-way'!X106^(1/3)*SIN(('OddsRatio_working_3-way'!Y106+2*PI())/3)</f>
        <v>0.43594172432942691</v>
      </c>
      <c r="AE106" s="11">
        <f>'OddsRatio_working_3-way'!X106^(1/3)*SIN(('OddsRatio_working_3-way'!Y106+4*PI())/3)</f>
        <v>-0.49065104942558868</v>
      </c>
      <c r="AF106" s="11">
        <f>-'OddsRatio_working_3-way'!U106/(3*'OddsRatio_working_3-way'!X106^(1/3))*COS(('OddsRatio_working_3-way'!Y106)/3)</f>
        <v>0.53496858735662034</v>
      </c>
      <c r="AG106" s="11">
        <f>-'OddsRatio_working_3-way'!U106/(3*'OddsRatio_working_3-way'!X106^(1/3))*COS(('OddsRatio_working_3-way'!Y106+2*PI())/3)</f>
        <v>-0.31486395903548786</v>
      </c>
      <c r="AH106" s="11">
        <f>-'OddsRatio_working_3-way'!U106/(3*'OddsRatio_working_3-way'!X106^(1/3))*COS(('OddsRatio_working_3-way'!Y106+4*PI())/3)</f>
        <v>-0.22010462832113281</v>
      </c>
      <c r="AI106" s="11">
        <f>'OddsRatio_working_3-way'!U106/(3*'OddsRatio_working_3-way'!X106^(1/3))*SIN(('OddsRatio_working_3-way'!Y106)/3)</f>
        <v>-5.4709325096161852E-2</v>
      </c>
      <c r="AJ106" s="11">
        <f>'OddsRatio_working_3-way'!U106/(3*'OddsRatio_working_3-way'!X106^(1/3))*SIN(('OddsRatio_working_3-way'!Y106+2*PI())/3)</f>
        <v>-0.43594172432942691</v>
      </c>
      <c r="AK106" s="11">
        <f>'OddsRatio_working_3-way'!U106/(3*'OddsRatio_working_3-way'!X106^(1/3))*SIN(('OddsRatio_working_3-way'!Y106+4*PI())/3)</f>
        <v>0.49065104942558868</v>
      </c>
      <c r="AL106" s="11">
        <f>'OddsRatio_working_3-way'!Z106+'OddsRatio_working_3-way'!AF106</f>
        <v>1.0699371747132407</v>
      </c>
      <c r="AM106" s="11">
        <f>'OddsRatio_working_3-way'!AA106+'OddsRatio_working_3-way'!AG106</f>
        <v>-0.62972791807097572</v>
      </c>
      <c r="AN106" s="11">
        <f>'OddsRatio_working_3-way'!AB106+'OddsRatio_working_3-way'!AH106</f>
        <v>-0.44020925664226562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1.0699371747132407</v>
      </c>
      <c r="AS106" s="11">
        <f>IF(('OddsRatio_working_3-way'!X106=0),IF(Q106&gt;0,-Q106^(1/3),(-Q106)^(1/3)),'OddsRatio_working_3-way'!AM106-'OddsRatio_working_3-way'!R106/3)</f>
        <v>-0.62972791807097572</v>
      </c>
      <c r="AT106" s="11">
        <f>IF(('OddsRatio_working_3-way'!X106=0),IF(Q106&gt;0,-Q106^(1/3),(-Q106)^(1/3)),'OddsRatio_working_3-way'!AN106-'OddsRatio_working_3-way'!R106/3)</f>
        <v>-0.44020925664226562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2.69</v>
      </c>
      <c r="B107" s="4">
        <f>IF('True_Odds_Calculator_3-way'!B106="","",'True_Odds_Calculator_3-way'!B106)</f>
        <v>3.63</v>
      </c>
      <c r="C107" s="4">
        <f>IF('True_Odds_Calculator_3-way'!C106="","",'True_Odds_Calculator_3-way'!C106)</f>
        <v>2.52</v>
      </c>
      <c r="D107" s="9">
        <f t="shared" si="26"/>
        <v>0.35642794774054948</v>
      </c>
      <c r="E107" s="9">
        <f t="shared" si="27"/>
        <v>0.2624724734740474</v>
      </c>
      <c r="F107" s="9">
        <f t="shared" si="28"/>
        <v>0.38109957878540318</v>
      </c>
      <c r="G107" s="9">
        <f t="shared" si="29"/>
        <v>1.0684119122989717</v>
      </c>
      <c r="H107" s="9">
        <f t="shared" si="30"/>
        <v>2.8056161317852624</v>
      </c>
      <c r="I107" s="9">
        <f t="shared" si="31"/>
        <v>3.809923329346296</v>
      </c>
      <c r="J107" s="9">
        <f t="shared" si="32"/>
        <v>2.6239861066944372</v>
      </c>
      <c r="K107" s="11">
        <f t="shared" si="33"/>
        <v>0.37174721189591081</v>
      </c>
      <c r="L107" s="11">
        <f t="shared" si="34"/>
        <v>0.27548209366391185</v>
      </c>
      <c r="M107" s="11">
        <f t="shared" si="35"/>
        <v>0.3968253968253968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-0.27455325393818142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0.23733041644498218</v>
      </c>
      <c r="Q107" s="11">
        <f>2*'OddsRatio_working_3-way'!K107*'OddsRatio_working_3-way'!L107*'OddsRatio_working_3-way'!M107</f>
        <v>8.1277539878418556E-2</v>
      </c>
      <c r="R107" s="11">
        <f t="shared" si="36"/>
        <v>0</v>
      </c>
      <c r="S107" s="11">
        <f t="shared" si="37"/>
        <v>-0.86442397983168551</v>
      </c>
      <c r="T107" s="11">
        <f t="shared" si="38"/>
        <v>-0.29603560953139918</v>
      </c>
      <c r="U107" s="11">
        <f>'OddsRatio_working_3-way'!S107-'OddsRatio_working_3-way'!R107^2/3</f>
        <v>-0.86442397983168551</v>
      </c>
      <c r="V107" s="11">
        <f>'OddsRatio_working_3-way'!S107*'OddsRatio_working_3-way'!R107/3-2*'OddsRatio_working_3-way'!R107^3/27-'OddsRatio_working_3-way'!T107</f>
        <v>0.29603560953139918</v>
      </c>
      <c r="W107" s="11">
        <f>'OddsRatio_working_3-way'!V107^2+4*'OddsRatio_working_3-way'!U107^3/27</f>
        <v>-8.055141260717949E-3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0.15467079828731811</v>
      </c>
      <c r="Y107" s="11">
        <f>IF('OddsRatio_working_3-way'!W107&gt;=0,IF('OddsRatio_working_3-way'!V107+SQRT('OddsRatio_working_3-way'!W107)&gt;0,0,PI()),ACOS('OddsRatio_working_3-way'!V107/(2*'OddsRatio_working_3-way'!X107)))</f>
        <v>0.29436660098312251</v>
      </c>
      <c r="Z107" s="11">
        <f>'OddsRatio_working_3-way'!X107^(1/3)*COS('OddsRatio_working_3-way'!Y107/3)</f>
        <v>0.53420595614948585</v>
      </c>
      <c r="AA107" s="11">
        <f>'OddsRatio_working_3-way'!X107^(1/3)*COS(('OddsRatio_working_3-way'!Y107+2*PI())/3)</f>
        <v>-0.31264408333945531</v>
      </c>
      <c r="AB107" s="11">
        <f>'OddsRatio_working_3-way'!X107^(1/3)*COS(('OddsRatio_working_3-way'!Y107+4*PI())/3)</f>
        <v>-0.22156187281003037</v>
      </c>
      <c r="AC107" s="11">
        <f>'OddsRatio_working_3-way'!X107^(1/3)*SIN('OddsRatio_working_3-way'!Y107/3)</f>
        <v>5.2586338767549569E-2</v>
      </c>
      <c r="AD107" s="11">
        <f>'OddsRatio_working_3-way'!X107^(1/3)*SIN(('OddsRatio_working_3-way'!Y107+2*PI())/3)</f>
        <v>0.4363427594946358</v>
      </c>
      <c r="AE107" s="11">
        <f>'OddsRatio_working_3-way'!X107^(1/3)*SIN(('OddsRatio_working_3-way'!Y107+4*PI())/3)</f>
        <v>-0.48892909826218545</v>
      </c>
      <c r="AF107" s="11">
        <f>-'OddsRatio_working_3-way'!U107/(3*'OddsRatio_working_3-way'!X107^(1/3))*COS(('OddsRatio_working_3-way'!Y107)/3)</f>
        <v>0.53420595614948585</v>
      </c>
      <c r="AG107" s="11">
        <f>-'OddsRatio_working_3-way'!U107/(3*'OddsRatio_working_3-way'!X107^(1/3))*COS(('OddsRatio_working_3-way'!Y107+2*PI())/3)</f>
        <v>-0.31264408333945531</v>
      </c>
      <c r="AH107" s="11">
        <f>-'OddsRatio_working_3-way'!U107/(3*'OddsRatio_working_3-way'!X107^(1/3))*COS(('OddsRatio_working_3-way'!Y107+4*PI())/3)</f>
        <v>-0.22156187281003037</v>
      </c>
      <c r="AI107" s="11">
        <f>'OddsRatio_working_3-way'!U107/(3*'OddsRatio_working_3-way'!X107^(1/3))*SIN(('OddsRatio_working_3-way'!Y107)/3)</f>
        <v>-5.2586338767549569E-2</v>
      </c>
      <c r="AJ107" s="11">
        <f>'OddsRatio_working_3-way'!U107/(3*'OddsRatio_working_3-way'!X107^(1/3))*SIN(('OddsRatio_working_3-way'!Y107+2*PI())/3)</f>
        <v>-0.4363427594946358</v>
      </c>
      <c r="AK107" s="11">
        <f>'OddsRatio_working_3-way'!U107/(3*'OddsRatio_working_3-way'!X107^(1/3))*SIN(('OddsRatio_working_3-way'!Y107+4*PI())/3)</f>
        <v>0.48892909826218545</v>
      </c>
      <c r="AL107" s="11">
        <f>'OddsRatio_working_3-way'!Z107+'OddsRatio_working_3-way'!AF107</f>
        <v>1.0684119122989717</v>
      </c>
      <c r="AM107" s="11">
        <f>'OddsRatio_working_3-way'!AA107+'OddsRatio_working_3-way'!AG107</f>
        <v>-0.62528816667891063</v>
      </c>
      <c r="AN107" s="11">
        <f>'OddsRatio_working_3-way'!AB107+'OddsRatio_working_3-way'!AH107</f>
        <v>-0.44312374562006074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1.0684119122989717</v>
      </c>
      <c r="AS107" s="11">
        <f>IF(('OddsRatio_working_3-way'!X107=0),IF(Q107&gt;0,-Q107^(1/3),(-Q107)^(1/3)),'OddsRatio_working_3-way'!AM107-'OddsRatio_working_3-way'!R107/3)</f>
        <v>-0.62528816667891063</v>
      </c>
      <c r="AT107" s="11">
        <f>IF(('OddsRatio_working_3-way'!X107=0),IF(Q107&gt;0,-Q107^(1/3),(-Q107)^(1/3)),'OddsRatio_working_3-way'!AN107-'OddsRatio_working_3-way'!R107/3)</f>
        <v>-0.44312374562006074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2.72</v>
      </c>
      <c r="B108" s="4">
        <f>IF('True_Odds_Calculator_3-way'!B107="","",'True_Odds_Calculator_3-way'!B107)</f>
        <v>3.53</v>
      </c>
      <c r="C108" s="4">
        <f>IF('True_Odds_Calculator_3-way'!C107="","",'True_Odds_Calculator_3-way'!C107)</f>
        <v>2.54</v>
      </c>
      <c r="D108" s="9">
        <f t="shared" si="26"/>
        <v>0.3522400968908051</v>
      </c>
      <c r="E108" s="9">
        <f t="shared" si="27"/>
        <v>0.26990549938699099</v>
      </c>
      <c r="F108" s="9">
        <f t="shared" si="28"/>
        <v>0.37785440372220397</v>
      </c>
      <c r="G108" s="9">
        <f t="shared" si="29"/>
        <v>1.0691701431926277</v>
      </c>
      <c r="H108" s="9">
        <f t="shared" si="30"/>
        <v>2.8389726462913201</v>
      </c>
      <c r="I108" s="9">
        <f t="shared" si="31"/>
        <v>3.7050004622773476</v>
      </c>
      <c r="J108" s="9">
        <f t="shared" si="32"/>
        <v>2.6465220205166466</v>
      </c>
      <c r="K108" s="11">
        <f t="shared" si="33"/>
        <v>0.36764705882352938</v>
      </c>
      <c r="L108" s="11">
        <f t="shared" si="34"/>
        <v>0.28328611898016998</v>
      </c>
      <c r="M108" s="11">
        <f t="shared" si="35"/>
        <v>0.39370078740157477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-0.27478458314690346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0.23741121886509725</v>
      </c>
      <c r="Q108" s="11">
        <f>2*'OddsRatio_working_3-way'!K108*'OddsRatio_working_3-way'!L108*'OddsRatio_working_3-way'!M108</f>
        <v>8.2007329487080227E-2</v>
      </c>
      <c r="R108" s="11">
        <f t="shared" si="36"/>
        <v>0</v>
      </c>
      <c r="S108" s="11">
        <f t="shared" si="37"/>
        <v>-0.86399031614584465</v>
      </c>
      <c r="T108" s="11">
        <f t="shared" si="38"/>
        <v>-0.29844225082758019</v>
      </c>
      <c r="U108" s="11">
        <f>'OddsRatio_working_3-way'!S108-'OddsRatio_working_3-way'!R108^2/3</f>
        <v>-0.86399031614584465</v>
      </c>
      <c r="V108" s="11">
        <f>'OddsRatio_working_3-way'!S108*'OddsRatio_working_3-way'!R108/3-2*'OddsRatio_working_3-way'!R108^3/27-'OddsRatio_working_3-way'!T108</f>
        <v>0.29844225082758019</v>
      </c>
      <c r="W108" s="11">
        <f>'OddsRatio_working_3-way'!V108^2+4*'OddsRatio_working_3-way'!U108^3/27</f>
        <v>-6.4804980865817013E-3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0.15455442016132537</v>
      </c>
      <c r="Y108" s="11">
        <f>IF('OddsRatio_working_3-way'!W108&gt;=0,IF('OddsRatio_working_3-way'!V108+SQRT('OddsRatio_working_3-way'!W108)&gt;0,0,PI()),ACOS('OddsRatio_working_3-way'!V108/(2*'OddsRatio_working_3-way'!X108)))</f>
        <v>0.26346863565650569</v>
      </c>
      <c r="Z108" s="11">
        <f>'OddsRatio_working_3-way'!X108^(1/3)*COS('OddsRatio_working_3-way'!Y108/3)</f>
        <v>0.53458507159631385</v>
      </c>
      <c r="AA108" s="11">
        <f>'OddsRatio_working_3-way'!X108^(1/3)*COS(('OddsRatio_working_3-way'!Y108+2*PI())/3)</f>
        <v>-0.30805624461168607</v>
      </c>
      <c r="AB108" s="11">
        <f>'OddsRatio_working_3-way'!X108^(1/3)*COS(('OddsRatio_working_3-way'!Y108+4*PI())/3)</f>
        <v>-0.2265288269846279</v>
      </c>
      <c r="AC108" s="11">
        <f>'OddsRatio_working_3-way'!X108^(1/3)*SIN('OddsRatio_working_3-way'!Y108/3)</f>
        <v>4.7069876513317094E-2</v>
      </c>
      <c r="AD108" s="11">
        <f>'OddsRatio_working_3-way'!X108^(1/3)*SIN(('OddsRatio_working_3-way'!Y108+2*PI())/3)</f>
        <v>0.43942931422967219</v>
      </c>
      <c r="AE108" s="11">
        <f>'OddsRatio_working_3-way'!X108^(1/3)*SIN(('OddsRatio_working_3-way'!Y108+4*PI())/3)</f>
        <v>-0.48649919074298925</v>
      </c>
      <c r="AF108" s="11">
        <f>-'OddsRatio_working_3-way'!U108/(3*'OddsRatio_working_3-way'!X108^(1/3))*COS(('OddsRatio_working_3-way'!Y108)/3)</f>
        <v>0.53458507159631385</v>
      </c>
      <c r="AG108" s="11">
        <f>-'OddsRatio_working_3-way'!U108/(3*'OddsRatio_working_3-way'!X108^(1/3))*COS(('OddsRatio_working_3-way'!Y108+2*PI())/3)</f>
        <v>-0.30805624461168607</v>
      </c>
      <c r="AH108" s="11">
        <f>-'OddsRatio_working_3-way'!U108/(3*'OddsRatio_working_3-way'!X108^(1/3))*COS(('OddsRatio_working_3-way'!Y108+4*PI())/3)</f>
        <v>-0.2265288269846279</v>
      </c>
      <c r="AI108" s="11">
        <f>'OddsRatio_working_3-way'!U108/(3*'OddsRatio_working_3-way'!X108^(1/3))*SIN(('OddsRatio_working_3-way'!Y108)/3)</f>
        <v>-4.7069876513317094E-2</v>
      </c>
      <c r="AJ108" s="11">
        <f>'OddsRatio_working_3-way'!U108/(3*'OddsRatio_working_3-way'!X108^(1/3))*SIN(('OddsRatio_working_3-way'!Y108+2*PI())/3)</f>
        <v>-0.43942931422967219</v>
      </c>
      <c r="AK108" s="11">
        <f>'OddsRatio_working_3-way'!U108/(3*'OddsRatio_working_3-way'!X108^(1/3))*SIN(('OddsRatio_working_3-way'!Y108+4*PI())/3)</f>
        <v>0.48649919074298925</v>
      </c>
      <c r="AL108" s="11">
        <f>'OddsRatio_working_3-way'!Z108+'OddsRatio_working_3-way'!AF108</f>
        <v>1.0691701431926277</v>
      </c>
      <c r="AM108" s="11">
        <f>'OddsRatio_working_3-way'!AA108+'OddsRatio_working_3-way'!AG108</f>
        <v>-0.61611248922337214</v>
      </c>
      <c r="AN108" s="11">
        <f>'OddsRatio_working_3-way'!AB108+'OddsRatio_working_3-way'!AH108</f>
        <v>-0.45305765396925579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1.0691701431926277</v>
      </c>
      <c r="AS108" s="11">
        <f>IF(('OddsRatio_working_3-way'!X108=0),IF(Q108&gt;0,-Q108^(1/3),(-Q108)^(1/3)),'OddsRatio_working_3-way'!AM108-'OddsRatio_working_3-way'!R108/3)</f>
        <v>-0.61611248922337214</v>
      </c>
      <c r="AT108" s="11">
        <f>IF(('OddsRatio_working_3-way'!X108=0),IF(Q108&gt;0,-Q108^(1/3),(-Q108)^(1/3)),'OddsRatio_working_3-way'!AN108-'OddsRatio_working_3-way'!R108/3)</f>
        <v>-0.45305765396925579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1.7</v>
      </c>
      <c r="B109" s="4">
        <f>IF('True_Odds_Calculator_3-way'!B108="","",'True_Odds_Calculator_3-way'!B108)</f>
        <v>4.0199999999999996</v>
      </c>
      <c r="C109" s="4">
        <f>IF('True_Odds_Calculator_3-way'!C108="","",'True_Odds_Calculator_3-way'!C108)</f>
        <v>5.19</v>
      </c>
      <c r="D109" s="9">
        <f t="shared" si="26"/>
        <v>0.5758095667491</v>
      </c>
      <c r="E109" s="9">
        <f t="shared" si="27"/>
        <v>0.23933345883516044</v>
      </c>
      <c r="F109" s="9">
        <f t="shared" si="28"/>
        <v>0.18485697441573953</v>
      </c>
      <c r="G109" s="9">
        <f t="shared" si="29"/>
        <v>1.052407546190737</v>
      </c>
      <c r="H109" s="9">
        <f t="shared" si="30"/>
        <v>1.7366852823335155</v>
      </c>
      <c r="I109" s="9">
        <f t="shared" si="31"/>
        <v>4.1782707894960245</v>
      </c>
      <c r="J109" s="9">
        <f t="shared" si="32"/>
        <v>5.409587618539188</v>
      </c>
      <c r="K109" s="11">
        <f t="shared" si="33"/>
        <v>0.58823529411764708</v>
      </c>
      <c r="L109" s="11">
        <f t="shared" si="34"/>
        <v>0.24875621890547267</v>
      </c>
      <c r="M109" s="11">
        <f t="shared" si="35"/>
        <v>0.19267822736030826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-0.24973342513320274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0.22301503927714939</v>
      </c>
      <c r="Q109" s="11">
        <f>2*'OddsRatio_working_3-way'!K109*'OddsRatio_working_3-way'!L109*'OddsRatio_working_3-way'!M109</f>
        <v>5.6388126239481508E-2</v>
      </c>
      <c r="R109" s="11">
        <f t="shared" si="36"/>
        <v>0</v>
      </c>
      <c r="S109" s="11">
        <f t="shared" si="37"/>
        <v>-0.89301237572903069</v>
      </c>
      <c r="T109" s="11">
        <f t="shared" si="38"/>
        <v>-0.22579326819950205</v>
      </c>
      <c r="U109" s="11">
        <f>'OddsRatio_working_3-way'!S109-'OddsRatio_working_3-way'!R109^2/3</f>
        <v>-0.89301237572903069</v>
      </c>
      <c r="V109" s="11">
        <f>'OddsRatio_working_3-way'!S109*'OddsRatio_working_3-way'!R109/3-2*'OddsRatio_working_3-way'!R109^3/27-'OddsRatio_working_3-way'!T109</f>
        <v>0.22579326819950205</v>
      </c>
      <c r="W109" s="11">
        <f>'OddsRatio_working_3-way'!V109^2+4*'OddsRatio_working_3-way'!U109^3/27</f>
        <v>-5.4521335509644546E-2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0.16240684674133724</v>
      </c>
      <c r="Y109" s="11">
        <f>IF('OddsRatio_working_3-way'!W109&gt;=0,IF('OddsRatio_working_3-way'!V109+SQRT('OddsRatio_working_3-way'!W109)&gt;0,0,PI()),ACOS('OddsRatio_working_3-way'!V109/(2*'OddsRatio_working_3-way'!X109)))</f>
        <v>0.80217194244335777</v>
      </c>
      <c r="Z109" s="11">
        <f>'OddsRatio_working_3-way'!X109^(1/3)*COS('OddsRatio_working_3-way'!Y109/3)</f>
        <v>0.52620377309536848</v>
      </c>
      <c r="AA109" s="11">
        <f>'OddsRatio_working_3-way'!X109^(1/3)*COS(('OddsRatio_working_3-way'!Y109+2*PI())/3)</f>
        <v>-0.38794292874697917</v>
      </c>
      <c r="AB109" s="11">
        <f>'OddsRatio_working_3-way'!X109^(1/3)*COS(('OddsRatio_working_3-way'!Y109+4*PI())/3)</f>
        <v>-0.13826084434838903</v>
      </c>
      <c r="AC109" s="11">
        <f>'OddsRatio_working_3-way'!X109^(1/3)*SIN('OddsRatio_working_3-way'!Y109/3)</f>
        <v>0.14415401863935282</v>
      </c>
      <c r="AD109" s="11">
        <f>'OddsRatio_working_3-way'!X109^(1/3)*SIN(('OddsRatio_working_3-way'!Y109+2*PI())/3)</f>
        <v>0.38362882574813534</v>
      </c>
      <c r="AE109" s="11">
        <f>'OddsRatio_working_3-way'!X109^(1/3)*SIN(('OddsRatio_working_3-way'!Y109+4*PI())/3)</f>
        <v>-0.52778284438748813</v>
      </c>
      <c r="AF109" s="11">
        <f>-'OddsRatio_working_3-way'!U109/(3*'OddsRatio_working_3-way'!X109^(1/3))*COS(('OddsRatio_working_3-way'!Y109)/3)</f>
        <v>0.52620377309536848</v>
      </c>
      <c r="AG109" s="11">
        <f>-'OddsRatio_working_3-way'!U109/(3*'OddsRatio_working_3-way'!X109^(1/3))*COS(('OddsRatio_working_3-way'!Y109+2*PI())/3)</f>
        <v>-0.38794292874697917</v>
      </c>
      <c r="AH109" s="11">
        <f>-'OddsRatio_working_3-way'!U109/(3*'OddsRatio_working_3-way'!X109^(1/3))*COS(('OddsRatio_working_3-way'!Y109+4*PI())/3)</f>
        <v>-0.13826084434838903</v>
      </c>
      <c r="AI109" s="11">
        <f>'OddsRatio_working_3-way'!U109/(3*'OddsRatio_working_3-way'!X109^(1/3))*SIN(('OddsRatio_working_3-way'!Y109)/3)</f>
        <v>-0.14415401863935282</v>
      </c>
      <c r="AJ109" s="11">
        <f>'OddsRatio_working_3-way'!U109/(3*'OddsRatio_working_3-way'!X109^(1/3))*SIN(('OddsRatio_working_3-way'!Y109+2*PI())/3)</f>
        <v>-0.38362882574813534</v>
      </c>
      <c r="AK109" s="11">
        <f>'OddsRatio_working_3-way'!U109/(3*'OddsRatio_working_3-way'!X109^(1/3))*SIN(('OddsRatio_working_3-way'!Y109+4*PI())/3)</f>
        <v>0.52778284438748813</v>
      </c>
      <c r="AL109" s="11">
        <f>'OddsRatio_working_3-way'!Z109+'OddsRatio_working_3-way'!AF109</f>
        <v>1.052407546190737</v>
      </c>
      <c r="AM109" s="11">
        <f>'OddsRatio_working_3-way'!AA109+'OddsRatio_working_3-way'!AG109</f>
        <v>-0.77588585749395833</v>
      </c>
      <c r="AN109" s="11">
        <f>'OddsRatio_working_3-way'!AB109+'OddsRatio_working_3-way'!AH109</f>
        <v>-0.27652168869677807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1.052407546190737</v>
      </c>
      <c r="AS109" s="11">
        <f>IF(('OddsRatio_working_3-way'!X109=0),IF(Q109&gt;0,-Q109^(1/3),(-Q109)^(1/3)),'OddsRatio_working_3-way'!AM109-'OddsRatio_working_3-way'!R109/3)</f>
        <v>-0.77588585749395833</v>
      </c>
      <c r="AT109" s="11">
        <f>IF(('OddsRatio_working_3-way'!X109=0),IF(Q109&gt;0,-Q109^(1/3),(-Q109)^(1/3)),'OddsRatio_working_3-way'!AN109-'OddsRatio_working_3-way'!R109/3)</f>
        <v>-0.27652168869677807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1.87</v>
      </c>
      <c r="B110" s="4">
        <f>IF('True_Odds_Calculator_3-way'!B109="","",'True_Odds_Calculator_3-way'!B109)</f>
        <v>3.95</v>
      </c>
      <c r="C110" s="4">
        <f>IF('True_Odds_Calculator_3-way'!C109="","",'True_Odds_Calculator_3-way'!C109)</f>
        <v>4.1399999999999997</v>
      </c>
      <c r="D110" s="9">
        <f t="shared" si="26"/>
        <v>0.52285735993495097</v>
      </c>
      <c r="E110" s="9">
        <f t="shared" si="27"/>
        <v>0.2442397212561617</v>
      </c>
      <c r="F110" s="9">
        <f t="shared" si="28"/>
        <v>0.23290291880888747</v>
      </c>
      <c r="G110" s="9">
        <f t="shared" si="29"/>
        <v>1.0489281746649883</v>
      </c>
      <c r="H110" s="9">
        <f t="shared" si="30"/>
        <v>1.9125675119585399</v>
      </c>
      <c r="I110" s="9">
        <f t="shared" si="31"/>
        <v>4.0943381152617162</v>
      </c>
      <c r="J110" s="9">
        <f t="shared" si="32"/>
        <v>4.2936344684480634</v>
      </c>
      <c r="K110" s="11">
        <f t="shared" si="33"/>
        <v>0.53475935828876997</v>
      </c>
      <c r="L110" s="11">
        <f t="shared" si="34"/>
        <v>0.25316455696202528</v>
      </c>
      <c r="M110" s="11">
        <f t="shared" si="35"/>
        <v>0.24154589371980678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-0.26353109913600703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0.22759891968995527</v>
      </c>
      <c r="Q110" s="11">
        <f>2*'OddsRatio_working_3-way'!K110*'OddsRatio_working_3-way'!L110*'OddsRatio_working_3-way'!M110</f>
        <v>6.5401988416653817E-2</v>
      </c>
      <c r="R110" s="11">
        <f t="shared" si="36"/>
        <v>0</v>
      </c>
      <c r="S110" s="11">
        <f t="shared" si="37"/>
        <v>-0.8636510849616752</v>
      </c>
      <c r="T110" s="11">
        <f t="shared" si="38"/>
        <v>-0.24817559912691819</v>
      </c>
      <c r="U110" s="11">
        <f>'OddsRatio_working_3-way'!S110-'OddsRatio_working_3-way'!R110^2/3</f>
        <v>-0.8636510849616752</v>
      </c>
      <c r="V110" s="11">
        <f>'OddsRatio_working_3-way'!S110*'OddsRatio_working_3-way'!R110/3-2*'OddsRatio_working_3-way'!R110^3/27-'OddsRatio_working_3-way'!T110</f>
        <v>0.24817559912691819</v>
      </c>
      <c r="W110" s="11">
        <f>'OddsRatio_working_3-way'!V110^2+4*'OddsRatio_working_3-way'!U110^3/27</f>
        <v>-3.384464510476131E-2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0.15446340432831179</v>
      </c>
      <c r="Y110" s="11">
        <f>IF('OddsRatio_working_3-way'!W110&gt;=0,IF('OddsRatio_working_3-way'!V110+SQRT('OddsRatio_working_3-way'!W110)&gt;0,0,PI()),ACOS('OddsRatio_working_3-way'!V110/(2*'OddsRatio_working_3-way'!X110)))</f>
        <v>0.63790089833663688</v>
      </c>
      <c r="Z110" s="11">
        <f>'OddsRatio_working_3-way'!X110^(1/3)*COS('OddsRatio_working_3-way'!Y110/3)</f>
        <v>0.52446408733249428</v>
      </c>
      <c r="AA110" s="11">
        <f>'OddsRatio_working_3-way'!X110^(1/3)*COS(('OddsRatio_working_3-way'!Y110+2*PI())/3)</f>
        <v>-0.36029241825399372</v>
      </c>
      <c r="AB110" s="11">
        <f>'OddsRatio_working_3-way'!X110^(1/3)*COS(('OddsRatio_working_3-way'!Y110+4*PI())/3)</f>
        <v>-0.1641716690785007</v>
      </c>
      <c r="AC110" s="11">
        <f>'OddsRatio_working_3-way'!X110^(1/3)*SIN('OddsRatio_working_3-way'!Y110/3)</f>
        <v>0.11323036733014194</v>
      </c>
      <c r="AD110" s="11">
        <f>'OddsRatio_working_3-way'!X110^(1/3)*SIN(('OddsRatio_working_3-way'!Y110+2*PI())/3)</f>
        <v>0.39758403933748943</v>
      </c>
      <c r="AE110" s="11">
        <f>'OddsRatio_working_3-way'!X110^(1/3)*SIN(('OddsRatio_working_3-way'!Y110+4*PI())/3)</f>
        <v>-0.51081440666763145</v>
      </c>
      <c r="AF110" s="11">
        <f>-'OddsRatio_working_3-way'!U110/(3*'OddsRatio_working_3-way'!X110^(1/3))*COS(('OddsRatio_working_3-way'!Y110)/3)</f>
        <v>0.52446408733249417</v>
      </c>
      <c r="AG110" s="11">
        <f>-'OddsRatio_working_3-way'!U110/(3*'OddsRatio_working_3-way'!X110^(1/3))*COS(('OddsRatio_working_3-way'!Y110+2*PI())/3)</f>
        <v>-0.36029241825399361</v>
      </c>
      <c r="AH110" s="11">
        <f>-'OddsRatio_working_3-way'!U110/(3*'OddsRatio_working_3-way'!X110^(1/3))*COS(('OddsRatio_working_3-way'!Y110+4*PI())/3)</f>
        <v>-0.16417166907850064</v>
      </c>
      <c r="AI110" s="11">
        <f>'OddsRatio_working_3-way'!U110/(3*'OddsRatio_working_3-way'!X110^(1/3))*SIN(('OddsRatio_working_3-way'!Y110)/3)</f>
        <v>-0.11323036733014191</v>
      </c>
      <c r="AJ110" s="11">
        <f>'OddsRatio_working_3-way'!U110/(3*'OddsRatio_working_3-way'!X110^(1/3))*SIN(('OddsRatio_working_3-way'!Y110+2*PI())/3)</f>
        <v>-0.39758403933748937</v>
      </c>
      <c r="AK110" s="11">
        <f>'OddsRatio_working_3-way'!U110/(3*'OddsRatio_working_3-way'!X110^(1/3))*SIN(('OddsRatio_working_3-way'!Y110+4*PI())/3)</f>
        <v>0.51081440666763134</v>
      </c>
      <c r="AL110" s="11">
        <f>'OddsRatio_working_3-way'!Z110+'OddsRatio_working_3-way'!AF110</f>
        <v>1.0489281746649883</v>
      </c>
      <c r="AM110" s="11">
        <f>'OddsRatio_working_3-way'!AA110+'OddsRatio_working_3-way'!AG110</f>
        <v>-0.72058483650798733</v>
      </c>
      <c r="AN110" s="11">
        <f>'OddsRatio_working_3-way'!AB110+'OddsRatio_working_3-way'!AH110</f>
        <v>-0.32834333815700134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1.0489281746649883</v>
      </c>
      <c r="AS110" s="11">
        <f>IF(('OddsRatio_working_3-way'!X110=0),IF(Q110&gt;0,-Q110^(1/3),(-Q110)^(1/3)),'OddsRatio_working_3-way'!AM110-'OddsRatio_working_3-way'!R110/3)</f>
        <v>-0.72058483650798733</v>
      </c>
      <c r="AT110" s="11">
        <f>IF(('OddsRatio_working_3-way'!X110=0),IF(Q110&gt;0,-Q110^(1/3),(-Q110)^(1/3)),'OddsRatio_working_3-way'!AN110-'OddsRatio_working_3-way'!R110/3)</f>
        <v>-0.32834333815700134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2.08</v>
      </c>
      <c r="B111" s="4">
        <f>IF('True_Odds_Calculator_3-way'!B110="","",'True_Odds_Calculator_3-way'!B110)</f>
        <v>3.83</v>
      </c>
      <c r="C111" s="4">
        <f>IF('True_Odds_Calculator_3-way'!C110="","",'True_Odds_Calculator_3-way'!C110)</f>
        <v>3.5</v>
      </c>
      <c r="D111" s="9">
        <f t="shared" si="26"/>
        <v>0.47006426455326544</v>
      </c>
      <c r="E111" s="9">
        <f t="shared" si="27"/>
        <v>0.25290054678141011</v>
      </c>
      <c r="F111" s="9">
        <f t="shared" si="28"/>
        <v>0.27703518866532428</v>
      </c>
      <c r="G111" s="9">
        <f t="shared" si="29"/>
        <v>1.0438599007118365</v>
      </c>
      <c r="H111" s="9">
        <f t="shared" si="30"/>
        <v>2.1273686927687838</v>
      </c>
      <c r="I111" s="9">
        <f t="shared" si="31"/>
        <v>3.9541235190144981</v>
      </c>
      <c r="J111" s="9">
        <f t="shared" si="32"/>
        <v>3.6096497517795911</v>
      </c>
      <c r="K111" s="11">
        <f t="shared" si="33"/>
        <v>0.48076923076923073</v>
      </c>
      <c r="L111" s="11">
        <f t="shared" si="34"/>
        <v>0.2610966057441253</v>
      </c>
      <c r="M111" s="11">
        <f t="shared" si="35"/>
        <v>0.2857142857142857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-0.27404384127621728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0.22989412676096749</v>
      </c>
      <c r="Q111" s="11">
        <f>2*'OddsRatio_working_3-way'!K111*'OddsRatio_working_3-way'!L111*'OddsRatio_working_3-way'!M111</f>
        <v>7.1729836742891559E-2</v>
      </c>
      <c r="R111" s="11">
        <f t="shared" si="36"/>
        <v>0</v>
      </c>
      <c r="S111" s="11">
        <f t="shared" si="37"/>
        <v>-0.83889543253500842</v>
      </c>
      <c r="T111" s="11">
        <f t="shared" si="38"/>
        <v>-0.26174584478471397</v>
      </c>
      <c r="U111" s="11">
        <f>'OddsRatio_working_3-way'!S111-'OddsRatio_working_3-way'!R111^2/3</f>
        <v>-0.83889543253500842</v>
      </c>
      <c r="V111" s="11">
        <f>'OddsRatio_working_3-way'!S111*'OddsRatio_working_3-way'!R111/3-2*'OddsRatio_working_3-way'!R111^3/27-'OddsRatio_working_3-way'!T111</f>
        <v>0.26174584478471397</v>
      </c>
      <c r="W111" s="11">
        <f>'OddsRatio_working_3-way'!V111^2+4*'OddsRatio_working_3-way'!U111^3/27</f>
        <v>-1.8951175673796353E-2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0.1478699284302423</v>
      </c>
      <c r="Y111" s="11">
        <f>IF('OddsRatio_working_3-way'!W111&gt;=0,IF('OddsRatio_working_3-way'!V111+SQRT('OddsRatio_working_3-way'!W111)&gt;0,0,PI()),ACOS('OddsRatio_working_3-way'!V111/(2*'OddsRatio_working_3-way'!X111)))</f>
        <v>0.48418558395533151</v>
      </c>
      <c r="Z111" s="11">
        <f>'OddsRatio_working_3-way'!X111^(1/3)*COS('OddsRatio_working_3-way'!Y111/3)</f>
        <v>0.52192995035591827</v>
      </c>
      <c r="AA111" s="11">
        <f>'OddsRatio_working_3-way'!X111^(1/3)*COS(('OddsRatio_working_3-way'!Y111+2*PI())/3)</f>
        <v>-0.33455643748748048</v>
      </c>
      <c r="AB111" s="11">
        <f>'OddsRatio_working_3-way'!X111^(1/3)*COS(('OddsRatio_working_3-way'!Y111+4*PI())/3)</f>
        <v>-0.18737351286843748</v>
      </c>
      <c r="AC111" s="11">
        <f>'OddsRatio_working_3-way'!X111^(1/3)*SIN('OddsRatio_working_3-way'!Y111/3)</f>
        <v>8.4976101148920846E-2</v>
      </c>
      <c r="AD111" s="11">
        <f>'OddsRatio_working_3-way'!X111^(1/3)*SIN(('OddsRatio_working_3-way'!Y111+2*PI())/3)</f>
        <v>0.40951654542971577</v>
      </c>
      <c r="AE111" s="11">
        <f>'OddsRatio_working_3-way'!X111^(1/3)*SIN(('OddsRatio_working_3-way'!Y111+4*PI())/3)</f>
        <v>-0.49449264657863656</v>
      </c>
      <c r="AF111" s="11">
        <f>-'OddsRatio_working_3-way'!U111/(3*'OddsRatio_working_3-way'!X111^(1/3))*COS(('OddsRatio_working_3-way'!Y111)/3)</f>
        <v>0.52192995035591816</v>
      </c>
      <c r="AG111" s="11">
        <f>-'OddsRatio_working_3-way'!U111/(3*'OddsRatio_working_3-way'!X111^(1/3))*COS(('OddsRatio_working_3-way'!Y111+2*PI())/3)</f>
        <v>-0.33455643748748043</v>
      </c>
      <c r="AH111" s="11">
        <f>-'OddsRatio_working_3-way'!U111/(3*'OddsRatio_working_3-way'!X111^(1/3))*COS(('OddsRatio_working_3-way'!Y111+4*PI())/3)</f>
        <v>-0.18737351286843745</v>
      </c>
      <c r="AI111" s="11">
        <f>'OddsRatio_working_3-way'!U111/(3*'OddsRatio_working_3-way'!X111^(1/3))*SIN(('OddsRatio_working_3-way'!Y111)/3)</f>
        <v>-8.4976101148920832E-2</v>
      </c>
      <c r="AJ111" s="11">
        <f>'OddsRatio_working_3-way'!U111/(3*'OddsRatio_working_3-way'!X111^(1/3))*SIN(('OddsRatio_working_3-way'!Y111+2*PI())/3)</f>
        <v>-0.40951654542971572</v>
      </c>
      <c r="AK111" s="11">
        <f>'OddsRatio_working_3-way'!U111/(3*'OddsRatio_working_3-way'!X111^(1/3))*SIN(('OddsRatio_working_3-way'!Y111+4*PI())/3)</f>
        <v>0.49449264657863645</v>
      </c>
      <c r="AL111" s="11">
        <f>'OddsRatio_working_3-way'!Z111+'OddsRatio_working_3-way'!AF111</f>
        <v>1.0438599007118365</v>
      </c>
      <c r="AM111" s="11">
        <f>'OddsRatio_working_3-way'!AA111+'OddsRatio_working_3-way'!AG111</f>
        <v>-0.66911287497496086</v>
      </c>
      <c r="AN111" s="11">
        <f>'OddsRatio_working_3-way'!AB111+'OddsRatio_working_3-way'!AH111</f>
        <v>-0.37474702573687491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1.0438599007118365</v>
      </c>
      <c r="AS111" s="11">
        <f>IF(('OddsRatio_working_3-way'!X111=0),IF(Q111&gt;0,-Q111^(1/3),(-Q111)^(1/3)),'OddsRatio_working_3-way'!AM111-'OddsRatio_working_3-way'!R111/3)</f>
        <v>-0.66911287497496086</v>
      </c>
      <c r="AT111" s="11">
        <f>IF(('OddsRatio_working_3-way'!X111=0),IF(Q111&gt;0,-Q111^(1/3),(-Q111)^(1/3)),'OddsRatio_working_3-way'!AN111-'OddsRatio_working_3-way'!R111/3)</f>
        <v>-0.37474702573687491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2.52</v>
      </c>
      <c r="B112" s="4">
        <f>IF('True_Odds_Calculator_3-way'!B111="","",'True_Odds_Calculator_3-way'!B111)</f>
        <v>3.61</v>
      </c>
      <c r="C112" s="4">
        <f>IF('True_Odds_Calculator_3-way'!C111="","",'True_Odds_Calculator_3-way'!C111)</f>
        <v>2.82</v>
      </c>
      <c r="D112" s="9">
        <f t="shared" si="26"/>
        <v>0.38661926228489357</v>
      </c>
      <c r="E112" s="9">
        <f t="shared" si="27"/>
        <v>0.26851197352152073</v>
      </c>
      <c r="F112" s="9">
        <f t="shared" si="28"/>
        <v>0.34486876419358592</v>
      </c>
      <c r="G112" s="9">
        <f t="shared" si="29"/>
        <v>1.0437657881767262</v>
      </c>
      <c r="H112" s="9">
        <f t="shared" si="30"/>
        <v>2.5865239980286239</v>
      </c>
      <c r="I112" s="9">
        <f t="shared" si="31"/>
        <v>3.724228707141255</v>
      </c>
      <c r="J112" s="9">
        <f t="shared" si="32"/>
        <v>2.8996537344816415</v>
      </c>
      <c r="K112" s="11">
        <f t="shared" si="33"/>
        <v>0.3968253968253968</v>
      </c>
      <c r="L112" s="11">
        <f t="shared" si="34"/>
        <v>0.2770083102493075</v>
      </c>
      <c r="M112" s="11">
        <f t="shared" si="35"/>
        <v>0.3546099290780142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-0.28144830160507661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0.23193170184388434</v>
      </c>
      <c r="Q112" s="11">
        <f>2*'OddsRatio_working_3-way'!K112*'OddsRatio_working_3-way'!L112*'OddsRatio_working_3-way'!M112</f>
        <v>7.79602359139107E-2</v>
      </c>
      <c r="R112" s="11">
        <f t="shared" si="36"/>
        <v>0</v>
      </c>
      <c r="S112" s="11">
        <f t="shared" si="37"/>
        <v>-0.82406502551693095</v>
      </c>
      <c r="T112" s="11">
        <f t="shared" si="38"/>
        <v>-0.27699664723258183</v>
      </c>
      <c r="U112" s="11">
        <f>'OddsRatio_working_3-way'!S112-'OddsRatio_working_3-way'!R112^2/3</f>
        <v>-0.82406502551693095</v>
      </c>
      <c r="V112" s="11">
        <f>'OddsRatio_working_3-way'!S112*'OddsRatio_working_3-way'!R112/3-2*'OddsRatio_working_3-way'!R112^3/27-'OddsRatio_working_3-way'!T112</f>
        <v>0.27699664723258183</v>
      </c>
      <c r="W112" s="11">
        <f>'OddsRatio_working_3-way'!V112^2+4*'OddsRatio_working_3-way'!U112^3/27</f>
        <v>-6.1778480513645928E-3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0.14396613371680159</v>
      </c>
      <c r="Y112" s="11">
        <f>IF('OddsRatio_working_3-way'!W112&gt;=0,IF('OddsRatio_working_3-way'!V112+SQRT('OddsRatio_working_3-way'!W112)&gt;0,0,PI()),ACOS('OddsRatio_working_3-way'!V112/(2*'OddsRatio_working_3-way'!X112)))</f>
        <v>0.27648765612932391</v>
      </c>
      <c r="Z112" s="11">
        <f>'OddsRatio_working_3-way'!X112^(1/3)*COS('OddsRatio_working_3-way'!Y112/3)</f>
        <v>0.52188289408836319</v>
      </c>
      <c r="AA112" s="11">
        <f>'OddsRatio_working_3-way'!X112^(1/3)*COS(('OddsRatio_working_3-way'!Y112+2*PI())/3)</f>
        <v>-0.30271392629426302</v>
      </c>
      <c r="AB112" s="11">
        <f>'OddsRatio_working_3-way'!X112^(1/3)*COS(('OddsRatio_working_3-way'!Y112+4*PI())/3)</f>
        <v>-0.21916896779410025</v>
      </c>
      <c r="AC112" s="11">
        <f>'OddsRatio_working_3-way'!X112^(1/3)*SIN('OddsRatio_working_3-way'!Y112/3)</f>
        <v>4.8234704279505172E-2</v>
      </c>
      <c r="AD112" s="11">
        <f>'OddsRatio_working_3-way'!X112^(1/3)*SIN(('OddsRatio_working_3-way'!Y112+2*PI())/3)</f>
        <v>0.42784649194131358</v>
      </c>
      <c r="AE112" s="11">
        <f>'OddsRatio_working_3-way'!X112^(1/3)*SIN(('OddsRatio_working_3-way'!Y112+4*PI())/3)</f>
        <v>-0.47608119622081874</v>
      </c>
      <c r="AF112" s="11">
        <f>-'OddsRatio_working_3-way'!U112/(3*'OddsRatio_working_3-way'!X112^(1/3))*COS(('OddsRatio_working_3-way'!Y112)/3)</f>
        <v>0.52188289408836308</v>
      </c>
      <c r="AG112" s="11">
        <f>-'OddsRatio_working_3-way'!U112/(3*'OddsRatio_working_3-way'!X112^(1/3))*COS(('OddsRatio_working_3-way'!Y112+2*PI())/3)</f>
        <v>-0.30271392629426297</v>
      </c>
      <c r="AH112" s="11">
        <f>-'OddsRatio_working_3-way'!U112/(3*'OddsRatio_working_3-way'!X112^(1/3))*COS(('OddsRatio_working_3-way'!Y112+4*PI())/3)</f>
        <v>-0.21916896779410022</v>
      </c>
      <c r="AI112" s="11">
        <f>'OddsRatio_working_3-way'!U112/(3*'OddsRatio_working_3-way'!X112^(1/3))*SIN(('OddsRatio_working_3-way'!Y112)/3)</f>
        <v>-4.8234704279505165E-2</v>
      </c>
      <c r="AJ112" s="11">
        <f>'OddsRatio_working_3-way'!U112/(3*'OddsRatio_working_3-way'!X112^(1/3))*SIN(('OddsRatio_working_3-way'!Y112+2*PI())/3)</f>
        <v>-0.42784649194131352</v>
      </c>
      <c r="AK112" s="11">
        <f>'OddsRatio_working_3-way'!U112/(3*'OddsRatio_working_3-way'!X112^(1/3))*SIN(('OddsRatio_working_3-way'!Y112+4*PI())/3)</f>
        <v>0.47608119622081863</v>
      </c>
      <c r="AL112" s="11">
        <f>'OddsRatio_working_3-way'!Z112+'OddsRatio_working_3-way'!AF112</f>
        <v>1.0437657881767262</v>
      </c>
      <c r="AM112" s="11">
        <f>'OddsRatio_working_3-way'!AA112+'OddsRatio_working_3-way'!AG112</f>
        <v>-0.60542785258852594</v>
      </c>
      <c r="AN112" s="11">
        <f>'OddsRatio_working_3-way'!AB112+'OddsRatio_working_3-way'!AH112</f>
        <v>-0.43833793558820044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1.0437657881767262</v>
      </c>
      <c r="AS112" s="11">
        <f>IF(('OddsRatio_working_3-way'!X112=0),IF(Q112&gt;0,-Q112^(1/3),(-Q112)^(1/3)),'OddsRatio_working_3-way'!AM112-'OddsRatio_working_3-way'!R112/3)</f>
        <v>-0.60542785258852594</v>
      </c>
      <c r="AT112" s="11">
        <f>IF(('OddsRatio_working_3-way'!X112=0),IF(Q112&gt;0,-Q112^(1/3),(-Q112)^(1/3)),'OddsRatio_working_3-way'!AN112-'OddsRatio_working_3-way'!R112/3)</f>
        <v>-0.43833793558820044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2.25</v>
      </c>
      <c r="B113" s="4">
        <f>IF('True_Odds_Calculator_3-way'!B112="","",'True_Odds_Calculator_3-way'!B112)</f>
        <v>3.46</v>
      </c>
      <c r="C113" s="4">
        <f>IF('True_Odds_Calculator_3-way'!C112="","",'True_Odds_Calculator_3-way'!C112)</f>
        <v>3.4</v>
      </c>
      <c r="D113" s="9">
        <f t="shared" si="26"/>
        <v>0.43408553968869384</v>
      </c>
      <c r="E113" s="9">
        <f t="shared" si="27"/>
        <v>0.28045230780140257</v>
      </c>
      <c r="F113" s="9">
        <f t="shared" si="28"/>
        <v>0.28546215250990364</v>
      </c>
      <c r="G113" s="9">
        <f t="shared" si="29"/>
        <v>1.042954733239267</v>
      </c>
      <c r="H113" s="9">
        <f t="shared" si="30"/>
        <v>2.3036934165490837</v>
      </c>
      <c r="I113" s="9">
        <f t="shared" si="31"/>
        <v>3.5656686437685963</v>
      </c>
      <c r="J113" s="9">
        <f t="shared" si="32"/>
        <v>3.5030913597742406</v>
      </c>
      <c r="K113" s="11">
        <f t="shared" si="33"/>
        <v>0.44444444444444442</v>
      </c>
      <c r="L113" s="11">
        <f t="shared" si="34"/>
        <v>0.28901734104046245</v>
      </c>
      <c r="M113" s="11">
        <f t="shared" si="35"/>
        <v>0.29411764705882354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-0.27881672900374022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0.23083607238656545</v>
      </c>
      <c r="Q113" s="11">
        <f>2*'OddsRatio_working_3-way'!K113*'OddsRatio_working_3-way'!L113*'OddsRatio_working_3-way'!M113</f>
        <v>7.5560089160905217E-2</v>
      </c>
      <c r="R113" s="11">
        <f t="shared" si="36"/>
        <v>0</v>
      </c>
      <c r="S113" s="11">
        <f t="shared" si="37"/>
        <v>-0.82791327913279145</v>
      </c>
      <c r="T113" s="11">
        <f t="shared" si="38"/>
        <v>-0.2710027100271003</v>
      </c>
      <c r="U113" s="11">
        <f>'OddsRatio_working_3-way'!S113-'OddsRatio_working_3-way'!R113^2/3</f>
        <v>-0.82791327913279145</v>
      </c>
      <c r="V113" s="11">
        <f>'OddsRatio_working_3-way'!S113*'OddsRatio_working_3-way'!R113/3-2*'OddsRatio_working_3-way'!R113^3/27-'OddsRatio_working_3-way'!T113</f>
        <v>0.2710027100271003</v>
      </c>
      <c r="W113" s="11">
        <f>'OddsRatio_working_3-way'!V113^2+4*'OddsRatio_working_3-way'!U113^3/27</f>
        <v>-1.0629413730296106E-2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0.14497575881188612</v>
      </c>
      <c r="Y113" s="11">
        <f>IF('OddsRatio_working_3-way'!W113&gt;=0,IF('OddsRatio_working_3-way'!V113+SQRT('OddsRatio_working_3-way'!W113)&gt;0,0,PI()),ACOS('OddsRatio_working_3-way'!V113/(2*'OddsRatio_working_3-way'!X113)))</f>
        <v>0.36352749290976494</v>
      </c>
      <c r="Z113" s="11">
        <f>'OddsRatio_working_3-way'!X113^(1/3)*COS('OddsRatio_working_3-way'!Y113/3)</f>
        <v>0.52147736661963351</v>
      </c>
      <c r="AA113" s="11">
        <f>'OddsRatio_working_3-way'!X113^(1/3)*COS(('OddsRatio_working_3-way'!Y113+2*PI())/3)</f>
        <v>-0.31573265444108811</v>
      </c>
      <c r="AB113" s="11">
        <f>'OddsRatio_working_3-way'!X113^(1/3)*COS(('OddsRatio_working_3-way'!Y113+4*PI())/3)</f>
        <v>-0.20574471217854579</v>
      </c>
      <c r="AC113" s="11">
        <f>'OddsRatio_working_3-way'!X113^(1/3)*SIN('OddsRatio_working_3-way'!Y113/3)</f>
        <v>6.3501568072892048E-2</v>
      </c>
      <c r="AD113" s="11">
        <f>'OddsRatio_working_3-way'!X113^(1/3)*SIN(('OddsRatio_working_3-way'!Y113+2*PI())/3)</f>
        <v>0.41986186295476785</v>
      </c>
      <c r="AE113" s="11">
        <f>'OddsRatio_working_3-way'!X113^(1/3)*SIN(('OddsRatio_working_3-way'!Y113+4*PI())/3)</f>
        <v>-0.48336343102765977</v>
      </c>
      <c r="AF113" s="11">
        <f>-'OddsRatio_working_3-way'!U113/(3*'OddsRatio_working_3-way'!X113^(1/3))*COS(('OddsRatio_working_3-way'!Y113)/3)</f>
        <v>0.5214773666196334</v>
      </c>
      <c r="AG113" s="11">
        <f>-'OddsRatio_working_3-way'!U113/(3*'OddsRatio_working_3-way'!X113^(1/3))*COS(('OddsRatio_working_3-way'!Y113+2*PI())/3)</f>
        <v>-0.31573265444108806</v>
      </c>
      <c r="AH113" s="11">
        <f>-'OddsRatio_working_3-way'!U113/(3*'OddsRatio_working_3-way'!X113^(1/3))*COS(('OddsRatio_working_3-way'!Y113+4*PI())/3)</f>
        <v>-0.20574471217854573</v>
      </c>
      <c r="AI113" s="11">
        <f>'OddsRatio_working_3-way'!U113/(3*'OddsRatio_working_3-way'!X113^(1/3))*SIN(('OddsRatio_working_3-way'!Y113)/3)</f>
        <v>-6.3501568072892034E-2</v>
      </c>
      <c r="AJ113" s="11">
        <f>'OddsRatio_working_3-way'!U113/(3*'OddsRatio_working_3-way'!X113^(1/3))*SIN(('OddsRatio_working_3-way'!Y113+2*PI())/3)</f>
        <v>-0.41986186295476779</v>
      </c>
      <c r="AK113" s="11">
        <f>'OddsRatio_working_3-way'!U113/(3*'OddsRatio_working_3-way'!X113^(1/3))*SIN(('OddsRatio_working_3-way'!Y113+4*PI())/3)</f>
        <v>0.48336343102765966</v>
      </c>
      <c r="AL113" s="11">
        <f>'OddsRatio_working_3-way'!Z113+'OddsRatio_working_3-way'!AF113</f>
        <v>1.042954733239267</v>
      </c>
      <c r="AM113" s="11">
        <f>'OddsRatio_working_3-way'!AA113+'OddsRatio_working_3-way'!AG113</f>
        <v>-0.63146530888217622</v>
      </c>
      <c r="AN113" s="11">
        <f>'OddsRatio_working_3-way'!AB113+'OddsRatio_working_3-way'!AH113</f>
        <v>-0.41148942435709152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1.042954733239267</v>
      </c>
      <c r="AS113" s="11">
        <f>IF(('OddsRatio_working_3-way'!X113=0),IF(Q113&gt;0,-Q113^(1/3),(-Q113)^(1/3)),'OddsRatio_working_3-way'!AM113-'OddsRatio_working_3-way'!R113/3)</f>
        <v>-0.63146530888217622</v>
      </c>
      <c r="AT113" s="11">
        <f>IF(('OddsRatio_working_3-way'!X113=0),IF(Q113&gt;0,-Q113^(1/3),(-Q113)^(1/3)),'OddsRatio_working_3-way'!AN113-'OddsRatio_working_3-way'!R113/3)</f>
        <v>-0.41148942435709152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1.32</v>
      </c>
      <c r="B114" s="4">
        <f>IF('True_Odds_Calculator_3-way'!B113="","",'True_Odds_Calculator_3-way'!B113)</f>
        <v>5.74</v>
      </c>
      <c r="C114" s="4">
        <f>IF('True_Odds_Calculator_3-way'!C113="","",'True_Odds_Calculator_3-way'!C113)</f>
        <v>10.02</v>
      </c>
      <c r="D114" s="9">
        <f t="shared" si="26"/>
        <v>0.7433115914400843</v>
      </c>
      <c r="E114" s="9">
        <f t="shared" si="27"/>
        <v>0.16352660390307081</v>
      </c>
      <c r="F114" s="9">
        <f t="shared" si="28"/>
        <v>9.3161804656844843E-2</v>
      </c>
      <c r="G114" s="9">
        <f t="shared" si="29"/>
        <v>1.0791588426539358</v>
      </c>
      <c r="H114" s="9">
        <f t="shared" si="30"/>
        <v>1.3453308296492594</v>
      </c>
      <c r="I114" s="9">
        <f t="shared" si="31"/>
        <v>6.1152129141796561</v>
      </c>
      <c r="J114" s="9">
        <f t="shared" si="32"/>
        <v>10.7340127607385</v>
      </c>
      <c r="K114" s="11">
        <f t="shared" si="33"/>
        <v>0.75757575757575757</v>
      </c>
      <c r="L114" s="11">
        <f t="shared" si="34"/>
        <v>0.17421602787456444</v>
      </c>
      <c r="M114" s="11">
        <f t="shared" si="35"/>
        <v>9.9800399201596807E-2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-0.1802110065583119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0.18545951071144584</v>
      </c>
      <c r="Q114" s="11">
        <f>2*'OddsRatio_working_3-way'!K114*'OddsRatio_working_3-way'!L114*'OddsRatio_working_3-way'!M114</f>
        <v>2.6343680498784924E-2</v>
      </c>
      <c r="R114" s="11">
        <f t="shared" si="36"/>
        <v>0</v>
      </c>
      <c r="S114" s="11">
        <f t="shared" si="37"/>
        <v>-1.029124215292786</v>
      </c>
      <c r="T114" s="11">
        <f t="shared" si="38"/>
        <v>-0.14618241694499803</v>
      </c>
      <c r="U114" s="11">
        <f>'OddsRatio_working_3-way'!S114-'OddsRatio_working_3-way'!R114^2/3</f>
        <v>-1.029124215292786</v>
      </c>
      <c r="V114" s="11">
        <f>'OddsRatio_working_3-way'!S114*'OddsRatio_working_3-way'!R114/3-2*'OddsRatio_working_3-way'!R114^3/27-'OddsRatio_working_3-way'!T114</f>
        <v>0.14618241694499803</v>
      </c>
      <c r="W114" s="11">
        <f>'OddsRatio_working_3-way'!V114^2+4*'OddsRatio_working_3-way'!U114^3/27</f>
        <v>-0.14010359125272337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0.20091844755808549</v>
      </c>
      <c r="Y114" s="11">
        <f>IF('OddsRatio_working_3-way'!W114&gt;=0,IF('OddsRatio_working_3-way'!V114+SQRT('OddsRatio_working_3-way'!W114)&gt;0,0,PI()),ACOS('OddsRatio_working_3-way'!V114/(2*'OddsRatio_working_3-way'!X114)))</f>
        <v>1.1984677418195862</v>
      </c>
      <c r="Z114" s="11">
        <f>'OddsRatio_working_3-way'!X114^(1/3)*COS('OddsRatio_working_3-way'!Y114/3)</f>
        <v>0.5395794213269679</v>
      </c>
      <c r="AA114" s="11">
        <f>'OddsRatio_working_3-way'!X114^(1/3)*COS(('OddsRatio_working_3-way'!Y114+2*PI())/3)</f>
        <v>-0.46707526483189571</v>
      </c>
      <c r="AB114" s="11">
        <f>'OddsRatio_working_3-way'!X114^(1/3)*COS(('OddsRatio_working_3-way'!Y114+4*PI())/3)</f>
        <v>-7.2504156495072261E-2</v>
      </c>
      <c r="AC114" s="11">
        <f>'OddsRatio_working_3-way'!X114^(1/3)*SIN('OddsRatio_working_3-way'!Y114/3)</f>
        <v>0.22780573561271406</v>
      </c>
      <c r="AD114" s="11">
        <f>'OddsRatio_working_3-way'!X114^(1/3)*SIN(('OddsRatio_working_3-way'!Y114+2*PI())/3)</f>
        <v>0.35338661842210406</v>
      </c>
      <c r="AE114" s="11">
        <f>'OddsRatio_working_3-way'!X114^(1/3)*SIN(('OddsRatio_working_3-way'!Y114+4*PI())/3)</f>
        <v>-0.58119235403481806</v>
      </c>
      <c r="AF114" s="11">
        <f>-'OddsRatio_working_3-way'!U114/(3*'OddsRatio_working_3-way'!X114^(1/3))*COS(('OddsRatio_working_3-way'!Y114)/3)</f>
        <v>0.5395794213269679</v>
      </c>
      <c r="AG114" s="11">
        <f>-'OddsRatio_working_3-way'!U114/(3*'OddsRatio_working_3-way'!X114^(1/3))*COS(('OddsRatio_working_3-way'!Y114+2*PI())/3)</f>
        <v>-0.46707526483189582</v>
      </c>
      <c r="AH114" s="11">
        <f>-'OddsRatio_working_3-way'!U114/(3*'OddsRatio_working_3-way'!X114^(1/3))*COS(('OddsRatio_working_3-way'!Y114+4*PI())/3)</f>
        <v>-7.2504156495072275E-2</v>
      </c>
      <c r="AI114" s="11">
        <f>'OddsRatio_working_3-way'!U114/(3*'OddsRatio_working_3-way'!X114^(1/3))*SIN(('OddsRatio_working_3-way'!Y114)/3)</f>
        <v>-0.22780573561271411</v>
      </c>
      <c r="AJ114" s="11">
        <f>'OddsRatio_working_3-way'!U114/(3*'OddsRatio_working_3-way'!X114^(1/3))*SIN(('OddsRatio_working_3-way'!Y114+2*PI())/3)</f>
        <v>-0.35338661842210412</v>
      </c>
      <c r="AK114" s="11">
        <f>'OddsRatio_working_3-way'!U114/(3*'OddsRatio_working_3-way'!X114^(1/3))*SIN(('OddsRatio_working_3-way'!Y114+4*PI())/3)</f>
        <v>0.58119235403481817</v>
      </c>
      <c r="AL114" s="11">
        <f>'OddsRatio_working_3-way'!Z114+'OddsRatio_working_3-way'!AF114</f>
        <v>1.0791588426539358</v>
      </c>
      <c r="AM114" s="11">
        <f>'OddsRatio_working_3-way'!AA114+'OddsRatio_working_3-way'!AG114</f>
        <v>-0.93415052966379153</v>
      </c>
      <c r="AN114" s="11">
        <f>'OddsRatio_working_3-way'!AB114+'OddsRatio_working_3-way'!AH114</f>
        <v>-0.14500831299014455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1.0791588426539358</v>
      </c>
      <c r="AS114" s="11">
        <f>IF(('OddsRatio_working_3-way'!X114=0),IF(Q114&gt;0,-Q114^(1/3),(-Q114)^(1/3)),'OddsRatio_working_3-way'!AM114-'OddsRatio_working_3-way'!R114/3)</f>
        <v>-0.93415052966379153</v>
      </c>
      <c r="AT114" s="11">
        <f>IF(('OddsRatio_working_3-way'!X114=0),IF(Q114&gt;0,-Q114^(1/3),(-Q114)^(1/3)),'OddsRatio_working_3-way'!AN114-'OddsRatio_working_3-way'!R114/3)</f>
        <v>-0.14500831299014455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3.54</v>
      </c>
      <c r="B115" s="4">
        <f>IF('True_Odds_Calculator_3-way'!B114="","",'True_Odds_Calculator_3-way'!B114)</f>
        <v>3.42</v>
      </c>
      <c r="C115" s="4">
        <f>IF('True_Odds_Calculator_3-way'!C114="","",'True_Odds_Calculator_3-way'!C114)</f>
        <v>2.1800000000000002</v>
      </c>
      <c r="D115" s="9">
        <f t="shared" si="26"/>
        <v>0.27217118569846643</v>
      </c>
      <c r="E115" s="9">
        <f t="shared" si="27"/>
        <v>0.28186322556907162</v>
      </c>
      <c r="F115" s="9">
        <f t="shared" si="28"/>
        <v>0.44596558873246217</v>
      </c>
      <c r="G115" s="9">
        <f t="shared" si="29"/>
        <v>1.0528181980348514</v>
      </c>
      <c r="H115" s="9">
        <f t="shared" si="30"/>
        <v>3.6741582230085226</v>
      </c>
      <c r="I115" s="9">
        <f t="shared" si="31"/>
        <v>3.5478200392443404</v>
      </c>
      <c r="J115" s="9">
        <f t="shared" si="32"/>
        <v>2.2423254736811251</v>
      </c>
      <c r="K115" s="11">
        <f t="shared" si="33"/>
        <v>0.2824858757062147</v>
      </c>
      <c r="L115" s="11">
        <f t="shared" si="34"/>
        <v>0.29239766081871343</v>
      </c>
      <c r="M115" s="11">
        <f t="shared" si="35"/>
        <v>0.4587155963302752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-0.2748180338716314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0.23263899308387764</v>
      </c>
      <c r="Q115" s="11">
        <f>2*'OddsRatio_working_3-way'!K115*'OddsRatio_working_3-way'!L115*'OddsRatio_working_3-way'!M115</f>
        <v>7.5778173642956886E-2</v>
      </c>
      <c r="R115" s="11">
        <f t="shared" si="36"/>
        <v>0</v>
      </c>
      <c r="S115" s="11">
        <f t="shared" si="37"/>
        <v>-0.84652011298699648</v>
      </c>
      <c r="T115" s="11">
        <f t="shared" si="38"/>
        <v>-0.27573945048436366</v>
      </c>
      <c r="U115" s="11">
        <f>'OddsRatio_working_3-way'!S115-'OddsRatio_working_3-way'!R115^2/3</f>
        <v>-0.84652011298699648</v>
      </c>
      <c r="V115" s="11">
        <f>'OddsRatio_working_3-way'!S115*'OddsRatio_working_3-way'!R115/3-2*'OddsRatio_working_3-way'!R115^3/27-'OddsRatio_working_3-way'!T115</f>
        <v>0.27573945048436366</v>
      </c>
      <c r="W115" s="11">
        <f>'OddsRatio_working_3-way'!V115^2+4*'OddsRatio_working_3-way'!U115^3/27</f>
        <v>-1.3836375042724433E-2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0.14989047634534963</v>
      </c>
      <c r="Y115" s="11">
        <f>IF('OddsRatio_working_3-way'!W115&gt;=0,IF('OddsRatio_working_3-way'!V115+SQRT('OddsRatio_working_3-way'!W115)&gt;0,0,PI()),ACOS('OddsRatio_working_3-way'!V115/(2*'OddsRatio_working_3-way'!X115)))</f>
        <v>0.4032179387817838</v>
      </c>
      <c r="Z115" s="11">
        <f>'OddsRatio_working_3-way'!X115^(1/3)*COS('OddsRatio_working_3-way'!Y115/3)</f>
        <v>0.52640909901742572</v>
      </c>
      <c r="AA115" s="11">
        <f>'OddsRatio_working_3-way'!X115^(1/3)*COS(('OddsRatio_working_3-way'!Y115+2*PI())/3)</f>
        <v>-0.32484969206265363</v>
      </c>
      <c r="AB115" s="11">
        <f>'OddsRatio_working_3-way'!X115^(1/3)*COS(('OddsRatio_working_3-way'!Y115+4*PI())/3)</f>
        <v>-0.20155940695477176</v>
      </c>
      <c r="AC115" s="11">
        <f>'OddsRatio_working_3-way'!X115^(1/3)*SIN('OddsRatio_working_3-way'!Y115/3)</f>
        <v>7.1181679295501274E-2</v>
      </c>
      <c r="AD115" s="11">
        <f>'OddsRatio_working_3-way'!X115^(1/3)*SIN(('OddsRatio_working_3-way'!Y115+2*PI())/3)</f>
        <v>0.42029281288461806</v>
      </c>
      <c r="AE115" s="11">
        <f>'OddsRatio_working_3-way'!X115^(1/3)*SIN(('OddsRatio_working_3-way'!Y115+4*PI())/3)</f>
        <v>-0.49147449218011935</v>
      </c>
      <c r="AF115" s="11">
        <f>-'OddsRatio_working_3-way'!U115/(3*'OddsRatio_working_3-way'!X115^(1/3))*COS(('OddsRatio_working_3-way'!Y115)/3)</f>
        <v>0.52640909901742572</v>
      </c>
      <c r="AG115" s="11">
        <f>-'OddsRatio_working_3-way'!U115/(3*'OddsRatio_working_3-way'!X115^(1/3))*COS(('OddsRatio_working_3-way'!Y115+2*PI())/3)</f>
        <v>-0.32484969206265363</v>
      </c>
      <c r="AH115" s="11">
        <f>-'OddsRatio_working_3-way'!U115/(3*'OddsRatio_working_3-way'!X115^(1/3))*COS(('OddsRatio_working_3-way'!Y115+4*PI())/3)</f>
        <v>-0.20155940695477176</v>
      </c>
      <c r="AI115" s="11">
        <f>'OddsRatio_working_3-way'!U115/(3*'OddsRatio_working_3-way'!X115^(1/3))*SIN(('OddsRatio_working_3-way'!Y115)/3)</f>
        <v>-7.1181679295501274E-2</v>
      </c>
      <c r="AJ115" s="11">
        <f>'OddsRatio_working_3-way'!U115/(3*'OddsRatio_working_3-way'!X115^(1/3))*SIN(('OddsRatio_working_3-way'!Y115+2*PI())/3)</f>
        <v>-0.42029281288461806</v>
      </c>
      <c r="AK115" s="11">
        <f>'OddsRatio_working_3-way'!U115/(3*'OddsRatio_working_3-way'!X115^(1/3))*SIN(('OddsRatio_working_3-way'!Y115+4*PI())/3)</f>
        <v>0.49147449218011935</v>
      </c>
      <c r="AL115" s="11">
        <f>'OddsRatio_working_3-way'!Z115+'OddsRatio_working_3-way'!AF115</f>
        <v>1.0528181980348514</v>
      </c>
      <c r="AM115" s="11">
        <f>'OddsRatio_working_3-way'!AA115+'OddsRatio_working_3-way'!AG115</f>
        <v>-0.64969938412530726</v>
      </c>
      <c r="AN115" s="11">
        <f>'OddsRatio_working_3-way'!AB115+'OddsRatio_working_3-way'!AH115</f>
        <v>-0.40311881390954352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1.0528181980348514</v>
      </c>
      <c r="AS115" s="11">
        <f>IF(('OddsRatio_working_3-way'!X115=0),IF(Q115&gt;0,-Q115^(1/3),(-Q115)^(1/3)),'OddsRatio_working_3-way'!AM115-'OddsRatio_working_3-way'!R115/3)</f>
        <v>-0.64969938412530726</v>
      </c>
      <c r="AT115" s="11">
        <f>IF(('OddsRatio_working_3-way'!X115=0),IF(Q115&gt;0,-Q115^(1/3),(-Q115)^(1/3)),'OddsRatio_working_3-way'!AN115-'OddsRatio_working_3-way'!R115/3)</f>
        <v>-0.40311881390954352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3.01</v>
      </c>
      <c r="B116" s="4">
        <f>IF('True_Odds_Calculator_3-way'!B115="","",'True_Odds_Calculator_3-way'!B115)</f>
        <v>3.15</v>
      </c>
      <c r="C116" s="4">
        <f>IF('True_Odds_Calculator_3-way'!C115="","",'True_Odds_Calculator_3-way'!C115)</f>
        <v>2.65</v>
      </c>
      <c r="D116" s="9">
        <f t="shared" si="26"/>
        <v>0.32332115504828779</v>
      </c>
      <c r="E116" s="9">
        <f t="shared" si="27"/>
        <v>0.30876832942071986</v>
      </c>
      <c r="F116" s="9">
        <f t="shared" si="28"/>
        <v>0.36791051553099247</v>
      </c>
      <c r="G116" s="9">
        <f t="shared" si="29"/>
        <v>1.0412437804038577</v>
      </c>
      <c r="H116" s="9">
        <f t="shared" si="30"/>
        <v>3.0928999986117538</v>
      </c>
      <c r="I116" s="9">
        <f t="shared" si="31"/>
        <v>3.2386741278682942</v>
      </c>
      <c r="J116" s="9">
        <f t="shared" si="32"/>
        <v>2.7180522376663649</v>
      </c>
      <c r="K116" s="11">
        <f t="shared" si="33"/>
        <v>0.33222591362126247</v>
      </c>
      <c r="L116" s="11">
        <f t="shared" si="34"/>
        <v>0.31746031746031744</v>
      </c>
      <c r="M116" s="11">
        <f t="shared" si="35"/>
        <v>0.37735849056603776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-0.28378898729303037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0.23123480780347833</v>
      </c>
      <c r="Q116" s="11">
        <f>2*'OddsRatio_working_3-way'!K116*'OddsRatio_working_3-way'!L116*'OddsRatio_working_3-way'!M116</f>
        <v>7.9598901137169803E-2</v>
      </c>
      <c r="R116" s="11">
        <f t="shared" si="36"/>
        <v>0</v>
      </c>
      <c r="S116" s="11">
        <f t="shared" si="37"/>
        <v>-0.81481247742962459</v>
      </c>
      <c r="T116" s="11">
        <f t="shared" si="38"/>
        <v>-0.2804862228673406</v>
      </c>
      <c r="U116" s="11">
        <f>'OddsRatio_working_3-way'!S116-'OddsRatio_working_3-way'!R116^2/3</f>
        <v>-0.81481247742962459</v>
      </c>
      <c r="V116" s="11">
        <f>'OddsRatio_working_3-way'!S116*'OddsRatio_working_3-way'!R116/3-2*'OddsRatio_working_3-way'!R116^3/27-'OddsRatio_working_3-way'!T116</f>
        <v>0.2804862228673406</v>
      </c>
      <c r="W116" s="11">
        <f>'OddsRatio_working_3-way'!V116^2+4*'OddsRatio_working_3-way'!U116^3/27</f>
        <v>-1.4711512902362001E-3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0.14154828902941891</v>
      </c>
      <c r="Y116" s="11">
        <f>IF('OddsRatio_working_3-way'!W116&gt;=0,IF('OddsRatio_working_3-way'!V116+SQRT('OddsRatio_working_3-way'!W116)&gt;0,0,PI()),ACOS('OddsRatio_working_3-way'!V116/(2*'OddsRatio_working_3-way'!X116)))</f>
        <v>0.13590385173529174</v>
      </c>
      <c r="Z116" s="11">
        <f>'OddsRatio_working_3-way'!X116^(1/3)*COS('OddsRatio_working_3-way'!Y116/3)</f>
        <v>0.52062189020192895</v>
      </c>
      <c r="AA116" s="11">
        <f>'OddsRatio_working_3-way'!X116^(1/3)*COS(('OddsRatio_working_3-way'!Y116+2*PI())/3)</f>
        <v>-0.28074999936807971</v>
      </c>
      <c r="AB116" s="11">
        <f>'OddsRatio_working_3-way'!X116^(1/3)*COS(('OddsRatio_working_3-way'!Y116+4*PI())/3)</f>
        <v>-0.23987189083384963</v>
      </c>
      <c r="AC116" s="11">
        <f>'OddsRatio_working_3-way'!X116^(1/3)*SIN('OddsRatio_working_3-way'!Y116/3)</f>
        <v>2.3600986966200669E-2</v>
      </c>
      <c r="AD116" s="11">
        <f>'OddsRatio_working_3-way'!X116^(1/3)*SIN(('OddsRatio_working_3-way'!Y116+2*PI())/3)</f>
        <v>0.43907128919804295</v>
      </c>
      <c r="AE116" s="11">
        <f>'OddsRatio_working_3-way'!X116^(1/3)*SIN(('OddsRatio_working_3-way'!Y116+4*PI())/3)</f>
        <v>-0.46267227616424345</v>
      </c>
      <c r="AF116" s="11">
        <f>-'OddsRatio_working_3-way'!U116/(3*'OddsRatio_working_3-way'!X116^(1/3))*COS(('OddsRatio_working_3-way'!Y116)/3)</f>
        <v>0.52062189020192884</v>
      </c>
      <c r="AG116" s="11">
        <f>-'OddsRatio_working_3-way'!U116/(3*'OddsRatio_working_3-way'!X116^(1/3))*COS(('OddsRatio_working_3-way'!Y116+2*PI())/3)</f>
        <v>-0.28074999936807965</v>
      </c>
      <c r="AH116" s="11">
        <f>-'OddsRatio_working_3-way'!U116/(3*'OddsRatio_working_3-way'!X116^(1/3))*COS(('OddsRatio_working_3-way'!Y116+4*PI())/3)</f>
        <v>-0.23987189083384958</v>
      </c>
      <c r="AI116" s="11">
        <f>'OddsRatio_working_3-way'!U116/(3*'OddsRatio_working_3-way'!X116^(1/3))*SIN(('OddsRatio_working_3-way'!Y116)/3)</f>
        <v>-2.3600986966200665E-2</v>
      </c>
      <c r="AJ116" s="11">
        <f>'OddsRatio_working_3-way'!U116/(3*'OddsRatio_working_3-way'!X116^(1/3))*SIN(('OddsRatio_working_3-way'!Y116+2*PI())/3)</f>
        <v>-0.43907128919804284</v>
      </c>
      <c r="AK116" s="11">
        <f>'OddsRatio_working_3-way'!U116/(3*'OddsRatio_working_3-way'!X116^(1/3))*SIN(('OddsRatio_working_3-way'!Y116+4*PI())/3)</f>
        <v>0.46267227616424333</v>
      </c>
      <c r="AL116" s="11">
        <f>'OddsRatio_working_3-way'!Z116+'OddsRatio_working_3-way'!AF116</f>
        <v>1.0412437804038577</v>
      </c>
      <c r="AM116" s="11">
        <f>'OddsRatio_working_3-way'!AA116+'OddsRatio_working_3-way'!AG116</f>
        <v>-0.5614999987361593</v>
      </c>
      <c r="AN116" s="11">
        <f>'OddsRatio_working_3-way'!AB116+'OddsRatio_working_3-way'!AH116</f>
        <v>-0.47974378166769921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1.0412437804038577</v>
      </c>
      <c r="AS116" s="11">
        <f>IF(('OddsRatio_working_3-way'!X116=0),IF(Q116&gt;0,-Q116^(1/3),(-Q116)^(1/3)),'OddsRatio_working_3-way'!AM116-'OddsRatio_working_3-way'!R116/3)</f>
        <v>-0.5614999987361593</v>
      </c>
      <c r="AT116" s="11">
        <f>IF(('OddsRatio_working_3-way'!X116=0),IF(Q116&gt;0,-Q116^(1/3),(-Q116)^(1/3)),'OddsRatio_working_3-way'!AN116-'OddsRatio_working_3-way'!R116/3)</f>
        <v>-0.47974378166769921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4.05</v>
      </c>
      <c r="B117" s="4">
        <f>IF('True_Odds_Calculator_3-way'!B116="","",'True_Odds_Calculator_3-way'!B116)</f>
        <v>3.2</v>
      </c>
      <c r="C117" s="4">
        <f>IF('True_Odds_Calculator_3-way'!C116="","",'True_Odds_Calculator_3-way'!C116)</f>
        <v>2.12</v>
      </c>
      <c r="D117" s="9">
        <f t="shared" si="26"/>
        <v>0.23805913525201192</v>
      </c>
      <c r="E117" s="9">
        <f t="shared" si="27"/>
        <v>0.30223751011988809</v>
      </c>
      <c r="F117" s="9">
        <f t="shared" si="28"/>
        <v>0.45970335462810025</v>
      </c>
      <c r="G117" s="9">
        <f t="shared" si="29"/>
        <v>1.0493891641759303</v>
      </c>
      <c r="H117" s="9">
        <f t="shared" si="30"/>
        <v>4.2006369507365866</v>
      </c>
      <c r="I117" s="9">
        <f t="shared" si="31"/>
        <v>3.3086561611870464</v>
      </c>
      <c r="J117" s="9">
        <f t="shared" si="32"/>
        <v>2.1753158638770418</v>
      </c>
      <c r="K117" s="11">
        <f t="shared" si="33"/>
        <v>0.24691358024691359</v>
      </c>
      <c r="L117" s="11">
        <f t="shared" si="34"/>
        <v>0.3125</v>
      </c>
      <c r="M117" s="11">
        <f t="shared" si="35"/>
        <v>0.47169811320754712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-0.27352667132541353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0.23184544607500582</v>
      </c>
      <c r="Q117" s="11">
        <f>2*'OddsRatio_working_3-way'!K117*'OddsRatio_working_3-way'!L117*'OddsRatio_working_3-way'!M117</f>
        <v>7.2792918704868398E-2</v>
      </c>
      <c r="R117" s="11">
        <f t="shared" si="36"/>
        <v>0</v>
      </c>
      <c r="S117" s="11">
        <f t="shared" si="37"/>
        <v>-0.84761549925484325</v>
      </c>
      <c r="T117" s="11">
        <f t="shared" si="38"/>
        <v>-0.26612731530764316</v>
      </c>
      <c r="U117" s="11">
        <f>'OddsRatio_working_3-way'!S117-'OddsRatio_working_3-way'!R117^2/3</f>
        <v>-0.84761549925484325</v>
      </c>
      <c r="V117" s="11">
        <f>'OddsRatio_working_3-way'!S117*'OddsRatio_working_3-way'!R117/3-2*'OddsRatio_working_3-way'!R117^3/27-'OddsRatio_working_3-way'!T117</f>
        <v>0.26612731530764316</v>
      </c>
      <c r="W117" s="11">
        <f>'OddsRatio_working_3-way'!V117^2+4*'OddsRatio_working_3-way'!U117^3/27</f>
        <v>-1.9394189821764551E-2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0.15018150499863347</v>
      </c>
      <c r="Y117" s="11">
        <f>IF('OddsRatio_working_3-way'!W117&gt;=0,IF('OddsRatio_working_3-way'!V117+SQRT('OddsRatio_working_3-way'!W117)&gt;0,0,PI()),ACOS('OddsRatio_working_3-way'!V117/(2*'OddsRatio_working_3-way'!X117)))</f>
        <v>0.48210925884439471</v>
      </c>
      <c r="Z117" s="11">
        <f>'OddsRatio_working_3-way'!X117^(1/3)*COS('OddsRatio_working_3-way'!Y117/3)</f>
        <v>0.52469458208796527</v>
      </c>
      <c r="AA117" s="11">
        <f>'OddsRatio_working_3-way'!X117^(1/3)*COS(('OddsRatio_working_3-way'!Y117+2*PI())/3)</f>
        <v>-0.33600576957403677</v>
      </c>
      <c r="AB117" s="11">
        <f>'OddsRatio_working_3-way'!X117^(1/3)*COS(('OddsRatio_working_3-way'!Y117+4*PI())/3)</f>
        <v>-0.18868881251392841</v>
      </c>
      <c r="AC117" s="11">
        <f>'OddsRatio_working_3-way'!X117^(1/3)*SIN('OddsRatio_working_3-way'!Y117/3)</f>
        <v>8.5053484814850172E-2</v>
      </c>
      <c r="AD117" s="11">
        <f>'OddsRatio_working_3-way'!X117^(1/3)*SIN(('OddsRatio_working_3-way'!Y117+2*PI())/3)</f>
        <v>0.41187209490881244</v>
      </c>
      <c r="AE117" s="11">
        <f>'OddsRatio_working_3-way'!X117^(1/3)*SIN(('OddsRatio_working_3-way'!Y117+4*PI())/3)</f>
        <v>-0.49692557972366247</v>
      </c>
      <c r="AF117" s="11">
        <f>-'OddsRatio_working_3-way'!U117/(3*'OddsRatio_working_3-way'!X117^(1/3))*COS(('OddsRatio_working_3-way'!Y117)/3)</f>
        <v>0.52469458208796516</v>
      </c>
      <c r="AG117" s="11">
        <f>-'OddsRatio_working_3-way'!U117/(3*'OddsRatio_working_3-way'!X117^(1/3))*COS(('OddsRatio_working_3-way'!Y117+2*PI())/3)</f>
        <v>-0.33600576957403666</v>
      </c>
      <c r="AH117" s="11">
        <f>-'OddsRatio_working_3-way'!U117/(3*'OddsRatio_working_3-way'!X117^(1/3))*COS(('OddsRatio_working_3-way'!Y117+4*PI())/3)</f>
        <v>-0.18868881251392838</v>
      </c>
      <c r="AI117" s="11">
        <f>'OddsRatio_working_3-way'!U117/(3*'OddsRatio_working_3-way'!X117^(1/3))*SIN(('OddsRatio_working_3-way'!Y117)/3)</f>
        <v>-8.5053484814850144E-2</v>
      </c>
      <c r="AJ117" s="11">
        <f>'OddsRatio_working_3-way'!U117/(3*'OddsRatio_working_3-way'!X117^(1/3))*SIN(('OddsRatio_working_3-way'!Y117+2*PI())/3)</f>
        <v>-0.41187209490881233</v>
      </c>
      <c r="AK117" s="11">
        <f>'OddsRatio_working_3-way'!U117/(3*'OddsRatio_working_3-way'!X117^(1/3))*SIN(('OddsRatio_working_3-way'!Y117+4*PI())/3)</f>
        <v>0.49692557972366236</v>
      </c>
      <c r="AL117" s="11">
        <f>'OddsRatio_working_3-way'!Z117+'OddsRatio_working_3-way'!AF117</f>
        <v>1.0493891641759303</v>
      </c>
      <c r="AM117" s="11">
        <f>'OddsRatio_working_3-way'!AA117+'OddsRatio_working_3-way'!AG117</f>
        <v>-0.67201153914807343</v>
      </c>
      <c r="AN117" s="11">
        <f>'OddsRatio_working_3-way'!AB117+'OddsRatio_working_3-way'!AH117</f>
        <v>-0.37737762502785677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1.0493891641759303</v>
      </c>
      <c r="AS117" s="11">
        <f>IF(('OddsRatio_working_3-way'!X117=0),IF(Q117&gt;0,-Q117^(1/3),(-Q117)^(1/3)),'OddsRatio_working_3-way'!AM117-'OddsRatio_working_3-way'!R117/3)</f>
        <v>-0.67201153914807343</v>
      </c>
      <c r="AT117" s="11">
        <f>IF(('OddsRatio_working_3-way'!X117=0),IF(Q117&gt;0,-Q117^(1/3),(-Q117)^(1/3)),'OddsRatio_working_3-way'!AN117-'OddsRatio_working_3-way'!R117/3)</f>
        <v>-0.37737762502785677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3</v>
      </c>
      <c r="B118" s="4">
        <f>IF('True_Odds_Calculator_3-way'!B117="","",'True_Odds_Calculator_3-way'!B117)</f>
        <v>3.3</v>
      </c>
      <c r="C118" s="4">
        <f>IF('True_Odds_Calculator_3-way'!C117="","",'True_Odds_Calculator_3-way'!C117)</f>
        <v>2.25</v>
      </c>
      <c r="D118" s="9">
        <f t="shared" si="26"/>
        <v>0.30703660058214655</v>
      </c>
      <c r="E118" s="9">
        <f t="shared" si="27"/>
        <v>0.27812684226894085</v>
      </c>
      <c r="F118" s="9">
        <f t="shared" si="28"/>
        <v>0.41483655714891243</v>
      </c>
      <c r="G118" s="9">
        <f t="shared" si="29"/>
        <v>1.1284703486554748</v>
      </c>
      <c r="H118" s="9">
        <f t="shared" si="30"/>
        <v>3.25694069731095</v>
      </c>
      <c r="I118" s="9">
        <f t="shared" si="31"/>
        <v>3.5954818019075918</v>
      </c>
      <c r="J118" s="9">
        <f t="shared" si="32"/>
        <v>2.4105879358193438</v>
      </c>
      <c r="K118" s="11">
        <f t="shared" si="33"/>
        <v>0.33333333333333331</v>
      </c>
      <c r="L118" s="11">
        <f t="shared" si="34"/>
        <v>0.30303030303030304</v>
      </c>
      <c r="M118" s="11">
        <f t="shared" si="35"/>
        <v>0.44444444444444442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-0.25813692480359141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0.24915824915824913</v>
      </c>
      <c r="Q118" s="11">
        <f>2*'OddsRatio_working_3-way'!K118*'OddsRatio_working_3-way'!L118*'OddsRatio_working_3-way'!M118</f>
        <v>8.9786756453423114E-2</v>
      </c>
      <c r="R118" s="11">
        <f t="shared" si="36"/>
        <v>0</v>
      </c>
      <c r="S118" s="11">
        <f t="shared" si="37"/>
        <v>-0.96521739130434803</v>
      </c>
      <c r="T118" s="11">
        <f t="shared" si="38"/>
        <v>-0.34782608695652178</v>
      </c>
      <c r="U118" s="11">
        <f>'OddsRatio_working_3-way'!S118-'OddsRatio_working_3-way'!R118^2/3</f>
        <v>-0.96521739130434803</v>
      </c>
      <c r="V118" s="11">
        <f>'OddsRatio_working_3-way'!S118*'OddsRatio_working_3-way'!R118/3-2*'OddsRatio_working_3-way'!R118^3/27-'OddsRatio_working_3-way'!T118</f>
        <v>0.34782608695652178</v>
      </c>
      <c r="W118" s="11">
        <f>'OddsRatio_working_3-way'!V118^2+4*'OddsRatio_working_3-way'!U118^3/27</f>
        <v>-1.223769211802421E-2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0.18249704030854175</v>
      </c>
      <c r="Y118" s="11">
        <f>IF('OddsRatio_working_3-way'!W118&gt;=0,IF('OddsRatio_working_3-way'!V118+SQRT('OddsRatio_working_3-way'!W118)&gt;0,0,PI()),ACOS('OddsRatio_working_3-way'!V118/(2*'OddsRatio_working_3-way'!X118)))</f>
        <v>0.30792789619700245</v>
      </c>
      <c r="Z118" s="11">
        <f>'OddsRatio_working_3-way'!X118^(1/3)*COS('OddsRatio_working_3-way'!Y118/3)</f>
        <v>0.5642351743277374</v>
      </c>
      <c r="AA118" s="11">
        <f>'OddsRatio_working_3-way'!X118^(1/3)*COS(('OddsRatio_working_3-way'!Y118+2*PI())/3)</f>
        <v>-0.33244997101957241</v>
      </c>
      <c r="AB118" s="11">
        <f>'OddsRatio_working_3-way'!X118^(1/3)*COS(('OddsRatio_working_3-way'!Y118+4*PI())/3)</f>
        <v>-0.23178520330816513</v>
      </c>
      <c r="AC118" s="11">
        <f>'OddsRatio_working_3-way'!X118^(1/3)*SIN('OddsRatio_working_3-way'!Y118/3)</f>
        <v>5.8118830736092204E-2</v>
      </c>
      <c r="AD118" s="11">
        <f>'OddsRatio_working_3-way'!X118^(1/3)*SIN(('OddsRatio_working_3-way'!Y118+2*PI())/3)</f>
        <v>0.45958257930851582</v>
      </c>
      <c r="AE118" s="11">
        <f>'OddsRatio_working_3-way'!X118^(1/3)*SIN(('OddsRatio_working_3-way'!Y118+4*PI())/3)</f>
        <v>-0.5177014100446079</v>
      </c>
      <c r="AF118" s="11">
        <f>-'OddsRatio_working_3-way'!U118/(3*'OddsRatio_working_3-way'!X118^(1/3))*COS(('OddsRatio_working_3-way'!Y118)/3)</f>
        <v>0.56423517432773729</v>
      </c>
      <c r="AG118" s="11">
        <f>-'OddsRatio_working_3-way'!U118/(3*'OddsRatio_working_3-way'!X118^(1/3))*COS(('OddsRatio_working_3-way'!Y118+2*PI())/3)</f>
        <v>-0.33244997101957235</v>
      </c>
      <c r="AH118" s="11">
        <f>-'OddsRatio_working_3-way'!U118/(3*'OddsRatio_working_3-way'!X118^(1/3))*COS(('OddsRatio_working_3-way'!Y118+4*PI())/3)</f>
        <v>-0.23178520330816507</v>
      </c>
      <c r="AI118" s="11">
        <f>'OddsRatio_working_3-way'!U118/(3*'OddsRatio_working_3-way'!X118^(1/3))*SIN(('OddsRatio_working_3-way'!Y118)/3)</f>
        <v>-5.811883073609219E-2</v>
      </c>
      <c r="AJ118" s="11">
        <f>'OddsRatio_working_3-way'!U118/(3*'OddsRatio_working_3-way'!X118^(1/3))*SIN(('OddsRatio_working_3-way'!Y118+2*PI())/3)</f>
        <v>-0.4595825793085157</v>
      </c>
      <c r="AK118" s="11">
        <f>'OddsRatio_working_3-way'!U118/(3*'OddsRatio_working_3-way'!X118^(1/3))*SIN(('OddsRatio_working_3-way'!Y118+4*PI())/3)</f>
        <v>0.51770141004460779</v>
      </c>
      <c r="AL118" s="11">
        <f>'OddsRatio_working_3-way'!Z118+'OddsRatio_working_3-way'!AF118</f>
        <v>1.1284703486554748</v>
      </c>
      <c r="AM118" s="11">
        <f>'OddsRatio_working_3-way'!AA118+'OddsRatio_working_3-way'!AG118</f>
        <v>-0.66489994203914482</v>
      </c>
      <c r="AN118" s="11">
        <f>'OddsRatio_working_3-way'!AB118+'OddsRatio_working_3-way'!AH118</f>
        <v>-0.4635704066163302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1.1284703486554748</v>
      </c>
      <c r="AS118" s="11">
        <f>IF(('OddsRatio_working_3-way'!X118=0),IF(Q118&gt;0,-Q118^(1/3),(-Q118)^(1/3)),'OddsRatio_working_3-way'!AM118-'OddsRatio_working_3-way'!R118/3)</f>
        <v>-0.66489994203914482</v>
      </c>
      <c r="AT118" s="11">
        <f>IF(('OddsRatio_working_3-way'!X118=0),IF(Q118&gt;0,-Q118^(1/3),(-Q118)^(1/3)),'OddsRatio_working_3-way'!AN118-'OddsRatio_working_3-way'!R118/3)</f>
        <v>-0.4635704066163302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2.88</v>
      </c>
      <c r="B119" s="4">
        <f>IF('True_Odds_Calculator_3-way'!B118="","",'True_Odds_Calculator_3-way'!B118)</f>
        <v>3.4</v>
      </c>
      <c r="C119" s="4">
        <f>IF('True_Odds_Calculator_3-way'!C118="","",'True_Odds_Calculator_3-way'!C118)</f>
        <v>2.4</v>
      </c>
      <c r="D119" s="9">
        <f t="shared" si="26"/>
        <v>0.32782577898275689</v>
      </c>
      <c r="E119" s="9">
        <f t="shared" si="27"/>
        <v>0.27643149005865914</v>
      </c>
      <c r="F119" s="9">
        <f t="shared" si="28"/>
        <v>0.39574273095858398</v>
      </c>
      <c r="G119" s="9">
        <f t="shared" si="29"/>
        <v>1.0906386934362993</v>
      </c>
      <c r="H119" s="9">
        <f t="shared" si="30"/>
        <v>3.0504007436602429</v>
      </c>
      <c r="I119" s="9">
        <f t="shared" si="31"/>
        <v>3.6175328642471185</v>
      </c>
      <c r="J119" s="9">
        <f t="shared" si="32"/>
        <v>2.5268941708108188</v>
      </c>
      <c r="K119" s="11">
        <f t="shared" si="33"/>
        <v>0.34722222222222221</v>
      </c>
      <c r="L119" s="11">
        <f t="shared" si="34"/>
        <v>0.29411764705882354</v>
      </c>
      <c r="M119" s="11">
        <f t="shared" si="35"/>
        <v>0.41666666666666669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-0.26879084967320255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0.24169389978213507</v>
      </c>
      <c r="Q119" s="11">
        <f>2*'OddsRatio_working_3-way'!K119*'OddsRatio_working_3-way'!L119*'OddsRatio_working_3-way'!M119</f>
        <v>8.5103485838779955E-2</v>
      </c>
      <c r="R119" s="11">
        <f t="shared" si="36"/>
        <v>0</v>
      </c>
      <c r="S119" s="11">
        <f t="shared" si="37"/>
        <v>-0.8991894630192504</v>
      </c>
      <c r="T119" s="11">
        <f t="shared" si="38"/>
        <v>-0.31661600810536988</v>
      </c>
      <c r="U119" s="11">
        <f>'OddsRatio_working_3-way'!S119-'OddsRatio_working_3-way'!R119^2/3</f>
        <v>-0.8991894630192504</v>
      </c>
      <c r="V119" s="11">
        <f>'OddsRatio_working_3-way'!S119*'OddsRatio_working_3-way'!R119/3-2*'OddsRatio_working_3-way'!R119^3/27-'OddsRatio_working_3-way'!T119</f>
        <v>0.31661600810536988</v>
      </c>
      <c r="W119" s="11">
        <f>'OddsRatio_working_3-way'!V119^2+4*'OddsRatio_working_3-way'!U119^3/27</f>
        <v>-7.4627728075406796E-3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0.1640948425424458</v>
      </c>
      <c r="Y119" s="11">
        <f>IF('OddsRatio_working_3-way'!W119&gt;=0,IF('OddsRatio_working_3-way'!V119+SQRT('OddsRatio_working_3-way'!W119)&gt;0,0,PI()),ACOS('OddsRatio_working_3-way'!V119/(2*'OddsRatio_working_3-way'!X119)))</f>
        <v>0.26636234880532195</v>
      </c>
      <c r="Z119" s="11">
        <f>'OddsRatio_working_3-way'!X119^(1/3)*COS('OddsRatio_working_3-way'!Y119/3)</f>
        <v>0.54531934671814963</v>
      </c>
      <c r="AA119" s="11">
        <f>'OddsRatio_working_3-way'!X119^(1/3)*COS(('OddsRatio_working_3-way'!Y119+2*PI())/3)</f>
        <v>-0.31470100214374142</v>
      </c>
      <c r="AB119" s="11">
        <f>'OddsRatio_working_3-way'!X119^(1/3)*COS(('OddsRatio_working_3-way'!Y119+4*PI())/3)</f>
        <v>-0.23061834457440816</v>
      </c>
      <c r="AC119" s="11">
        <f>'OddsRatio_working_3-way'!X119^(1/3)*SIN('OddsRatio_working_3-way'!Y119/3)</f>
        <v>4.8545144981833759E-2</v>
      </c>
      <c r="AD119" s="11">
        <f>'OddsRatio_working_3-way'!X119^(1/3)*SIN(('OddsRatio_working_3-way'!Y119+2*PI())/3)</f>
        <v>0.44798783494213501</v>
      </c>
      <c r="AE119" s="11">
        <f>'OddsRatio_working_3-way'!X119^(1/3)*SIN(('OddsRatio_working_3-way'!Y119+4*PI())/3)</f>
        <v>-0.49653297992396872</v>
      </c>
      <c r="AF119" s="11">
        <f>-'OddsRatio_working_3-way'!U119/(3*'OddsRatio_working_3-way'!X119^(1/3))*COS(('OddsRatio_working_3-way'!Y119)/3)</f>
        <v>0.54531934671814963</v>
      </c>
      <c r="AG119" s="11">
        <f>-'OddsRatio_working_3-way'!U119/(3*'OddsRatio_working_3-way'!X119^(1/3))*COS(('OddsRatio_working_3-way'!Y119+2*PI())/3)</f>
        <v>-0.31470100214374142</v>
      </c>
      <c r="AH119" s="11">
        <f>-'OddsRatio_working_3-way'!U119/(3*'OddsRatio_working_3-way'!X119^(1/3))*COS(('OddsRatio_working_3-way'!Y119+4*PI())/3)</f>
        <v>-0.23061834457440816</v>
      </c>
      <c r="AI119" s="11">
        <f>'OddsRatio_working_3-way'!U119/(3*'OddsRatio_working_3-way'!X119^(1/3))*SIN(('OddsRatio_working_3-way'!Y119)/3)</f>
        <v>-4.8545144981833759E-2</v>
      </c>
      <c r="AJ119" s="11">
        <f>'OddsRatio_working_3-way'!U119/(3*'OddsRatio_working_3-way'!X119^(1/3))*SIN(('OddsRatio_working_3-way'!Y119+2*PI())/3)</f>
        <v>-0.44798783494213501</v>
      </c>
      <c r="AK119" s="11">
        <f>'OddsRatio_working_3-way'!U119/(3*'OddsRatio_working_3-way'!X119^(1/3))*SIN(('OddsRatio_working_3-way'!Y119+4*PI())/3)</f>
        <v>0.49653297992396872</v>
      </c>
      <c r="AL119" s="11">
        <f>'OddsRatio_working_3-way'!Z119+'OddsRatio_working_3-way'!AF119</f>
        <v>1.0906386934362993</v>
      </c>
      <c r="AM119" s="11">
        <f>'OddsRatio_working_3-way'!AA119+'OddsRatio_working_3-way'!AG119</f>
        <v>-0.62940200428748283</v>
      </c>
      <c r="AN119" s="11">
        <f>'OddsRatio_working_3-way'!AB119+'OddsRatio_working_3-way'!AH119</f>
        <v>-0.46123668914881633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1.0906386934362993</v>
      </c>
      <c r="AS119" s="11">
        <f>IF(('OddsRatio_working_3-way'!X119=0),IF(Q119&gt;0,-Q119^(1/3),(-Q119)^(1/3)),'OddsRatio_working_3-way'!AM119-'OddsRatio_working_3-way'!R119/3)</f>
        <v>-0.62940200428748283</v>
      </c>
      <c r="AT119" s="11">
        <f>IF(('OddsRatio_working_3-way'!X119=0),IF(Q119&gt;0,-Q119^(1/3),(-Q119)^(1/3)),'OddsRatio_working_3-way'!AN119-'OddsRatio_working_3-way'!R119/3)</f>
        <v>-0.46123668914881633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1.74</v>
      </c>
      <c r="B120" s="4">
        <f>IF('True_Odds_Calculator_3-way'!B119="","",'True_Odds_Calculator_3-way'!B119)</f>
        <v>4</v>
      </c>
      <c r="C120" s="4">
        <f>IF('True_Odds_Calculator_3-way'!C119="","",'True_Odds_Calculator_3-way'!C119)</f>
        <v>4.92</v>
      </c>
      <c r="D120" s="9">
        <f t="shared" si="26"/>
        <v>0.56309228233708308</v>
      </c>
      <c r="E120" s="9">
        <f t="shared" si="27"/>
        <v>0.24122121621860559</v>
      </c>
      <c r="F120" s="9">
        <f t="shared" si="28"/>
        <v>0.19568650144431143</v>
      </c>
      <c r="G120" s="9">
        <f t="shared" si="29"/>
        <v>1.0485241108777577</v>
      </c>
      <c r="H120" s="9">
        <f t="shared" si="30"/>
        <v>1.7759078420495409</v>
      </c>
      <c r="I120" s="9">
        <f t="shared" si="31"/>
        <v>4.1455723326332734</v>
      </c>
      <c r="J120" s="9">
        <f t="shared" si="32"/>
        <v>5.1102145146408091</v>
      </c>
      <c r="K120" s="11">
        <f t="shared" si="33"/>
        <v>0.57471264367816088</v>
      </c>
      <c r="L120" s="11">
        <f t="shared" si="34"/>
        <v>0.25</v>
      </c>
      <c r="M120" s="11">
        <f t="shared" si="35"/>
        <v>0.2032520325203252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-0.25413512755817225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0.2236940472853004</v>
      </c>
      <c r="Q120" s="11">
        <f>2*'OddsRatio_working_3-way'!K120*'OddsRatio_working_3-way'!L120*'OddsRatio_working_3-way'!M120</f>
        <v>5.840575647135781E-2</v>
      </c>
      <c r="R120" s="11">
        <f t="shared" si="36"/>
        <v>0</v>
      </c>
      <c r="S120" s="11">
        <f t="shared" si="37"/>
        <v>-0.88021695164552249</v>
      </c>
      <c r="T120" s="11">
        <f t="shared" si="38"/>
        <v>-0.22982165839308683</v>
      </c>
      <c r="U120" s="11">
        <f>'OddsRatio_working_3-way'!S120-'OddsRatio_working_3-way'!R120^2/3</f>
        <v>-0.88021695164552249</v>
      </c>
      <c r="V120" s="11">
        <f>'OddsRatio_working_3-way'!S120*'OddsRatio_working_3-way'!R120/3-2*'OddsRatio_working_3-way'!R120^3/27-'OddsRatio_working_3-way'!T120</f>
        <v>0.22982165839308683</v>
      </c>
      <c r="W120" s="11">
        <f>'OddsRatio_working_3-way'!V120^2+4*'OddsRatio_working_3-way'!U120^3/27</f>
        <v>-4.8215508493844331E-2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0.158928838761561</v>
      </c>
      <c r="Y120" s="11">
        <f>IF('OddsRatio_working_3-way'!W120&gt;=0,IF('OddsRatio_working_3-way'!V120+SQRT('OddsRatio_working_3-way'!W120)&gt;0,0,PI()),ACOS('OddsRatio_working_3-way'!V120/(2*'OddsRatio_working_3-way'!X120)))</f>
        <v>0.76261324877845005</v>
      </c>
      <c r="Z120" s="11">
        <f>'OddsRatio_working_3-way'!X120^(1/3)*COS('OddsRatio_working_3-way'!Y120/3)</f>
        <v>0.52426205543887894</v>
      </c>
      <c r="AA120" s="11">
        <f>'OddsRatio_working_3-way'!X120^(1/3)*COS(('OddsRatio_working_3-way'!Y120+2*PI())/3)</f>
        <v>-0.38009801815164496</v>
      </c>
      <c r="AB120" s="11">
        <f>'OddsRatio_working_3-way'!X120^(1/3)*COS(('OddsRatio_working_3-way'!Y120+4*PI())/3)</f>
        <v>-0.14416403728723409</v>
      </c>
      <c r="AC120" s="11">
        <f>'OddsRatio_working_3-way'!X120^(1/3)*SIN('OddsRatio_working_3-way'!Y120/3)</f>
        <v>0.13621654736304778</v>
      </c>
      <c r="AD120" s="11">
        <f>'OddsRatio_working_3-way'!X120^(1/3)*SIN(('OddsRatio_working_3-way'!Y120+2*PI())/3)</f>
        <v>0.385915984568791</v>
      </c>
      <c r="AE120" s="11">
        <f>'OddsRatio_working_3-way'!X120^(1/3)*SIN(('OddsRatio_working_3-way'!Y120+4*PI())/3)</f>
        <v>-0.52213253193183862</v>
      </c>
      <c r="AF120" s="11">
        <f>-'OddsRatio_working_3-way'!U120/(3*'OddsRatio_working_3-way'!X120^(1/3))*COS(('OddsRatio_working_3-way'!Y120)/3)</f>
        <v>0.52426205543887872</v>
      </c>
      <c r="AG120" s="11">
        <f>-'OddsRatio_working_3-way'!U120/(3*'OddsRatio_working_3-way'!X120^(1/3))*COS(('OddsRatio_working_3-way'!Y120+2*PI())/3)</f>
        <v>-0.38009801815164479</v>
      </c>
      <c r="AH120" s="11">
        <f>-'OddsRatio_working_3-way'!U120/(3*'OddsRatio_working_3-way'!X120^(1/3))*COS(('OddsRatio_working_3-way'!Y120+4*PI())/3)</f>
        <v>-0.14416403728723404</v>
      </c>
      <c r="AI120" s="11">
        <f>'OddsRatio_working_3-way'!U120/(3*'OddsRatio_working_3-way'!X120^(1/3))*SIN(('OddsRatio_working_3-way'!Y120)/3)</f>
        <v>-0.13621654736304772</v>
      </c>
      <c r="AJ120" s="11">
        <f>'OddsRatio_working_3-way'!U120/(3*'OddsRatio_working_3-way'!X120^(1/3))*SIN(('OddsRatio_working_3-way'!Y120+2*PI())/3)</f>
        <v>-0.38591598456879084</v>
      </c>
      <c r="AK120" s="11">
        <f>'OddsRatio_working_3-way'!U120/(3*'OddsRatio_working_3-way'!X120^(1/3))*SIN(('OddsRatio_working_3-way'!Y120+4*PI())/3)</f>
        <v>0.52213253193183851</v>
      </c>
      <c r="AL120" s="11">
        <f>'OddsRatio_working_3-way'!Z120+'OddsRatio_working_3-way'!AF120</f>
        <v>1.0485241108777577</v>
      </c>
      <c r="AM120" s="11">
        <f>'OddsRatio_working_3-way'!AA120+'OddsRatio_working_3-way'!AG120</f>
        <v>-0.7601960363032898</v>
      </c>
      <c r="AN120" s="11">
        <f>'OddsRatio_working_3-way'!AB120+'OddsRatio_working_3-way'!AH120</f>
        <v>-0.28832807457446813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1.0485241108777577</v>
      </c>
      <c r="AS120" s="11">
        <f>IF(('OddsRatio_working_3-way'!X120=0),IF(Q120&gt;0,-Q120^(1/3),(-Q120)^(1/3)),'OddsRatio_working_3-way'!AM120-'OddsRatio_working_3-way'!R120/3)</f>
        <v>-0.7601960363032898</v>
      </c>
      <c r="AT120" s="11">
        <f>IF(('OddsRatio_working_3-way'!X120=0),IF(Q120&gt;0,-Q120^(1/3),(-Q120)^(1/3)),'OddsRatio_working_3-way'!AN120-'OddsRatio_working_3-way'!R120/3)</f>
        <v>-0.28832807457446813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1.38</v>
      </c>
      <c r="B121" s="4">
        <f>IF('True_Odds_Calculator_3-way'!B120="","",'True_Odds_Calculator_3-way'!B120)</f>
        <v>5.52</v>
      </c>
      <c r="C121" s="4">
        <f>IF('True_Odds_Calculator_3-way'!C120="","",'True_Odds_Calculator_3-way'!C120)</f>
        <v>8.02</v>
      </c>
      <c r="D121" s="9">
        <f t="shared" si="26"/>
        <v>0.71104248976277318</v>
      </c>
      <c r="E121" s="9">
        <f t="shared" si="27"/>
        <v>0.17141335588911946</v>
      </c>
      <c r="F121" s="9">
        <f t="shared" si="28"/>
        <v>0.11754415434810743</v>
      </c>
      <c r="G121" s="9">
        <f t="shared" si="29"/>
        <v>1.0694360907714251</v>
      </c>
      <c r="H121" s="9">
        <f t="shared" si="30"/>
        <v>1.4063857144931415</v>
      </c>
      <c r="I121" s="9">
        <f t="shared" si="31"/>
        <v>5.8338511302868401</v>
      </c>
      <c r="J121" s="9">
        <f t="shared" si="32"/>
        <v>8.507441357215404</v>
      </c>
      <c r="K121" s="11">
        <f t="shared" si="33"/>
        <v>0.7246376811594204</v>
      </c>
      <c r="L121" s="11">
        <f t="shared" si="34"/>
        <v>0.1811594202898551</v>
      </c>
      <c r="M121" s="11">
        <f t="shared" si="35"/>
        <v>0.12468827930174564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-0.19736339680100323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0.19511188422558395</v>
      </c>
      <c r="Q121" s="11">
        <f>2*'OddsRatio_working_3-way'!K121*'OddsRatio_working_3-way'!L121*'OddsRatio_working_3-way'!M121</f>
        <v>3.273689332644026E-2</v>
      </c>
      <c r="R121" s="11">
        <f t="shared" si="36"/>
        <v>0</v>
      </c>
      <c r="S121" s="11">
        <f t="shared" si="37"/>
        <v>-0.98859204588128657</v>
      </c>
      <c r="T121" s="11">
        <f t="shared" si="38"/>
        <v>-0.16587114863779975</v>
      </c>
      <c r="U121" s="11">
        <f>'OddsRatio_working_3-way'!S121-'OddsRatio_working_3-way'!R121^2/3</f>
        <v>-0.98859204588128657</v>
      </c>
      <c r="V121" s="11">
        <f>'OddsRatio_working_3-way'!S121*'OddsRatio_working_3-way'!R121/3-2*'OddsRatio_working_3-way'!R121^3/27-'OddsRatio_working_3-way'!T121</f>
        <v>0.16587114863779975</v>
      </c>
      <c r="W121" s="11">
        <f>'OddsRatio_working_3-way'!V121^2+4*'OddsRatio_working_3-way'!U121^3/27</f>
        <v>-0.11562232904929066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0.18916630712134871</v>
      </c>
      <c r="Y121" s="11">
        <f>IF('OddsRatio_working_3-way'!W121&gt;=0,IF('OddsRatio_working_3-way'!V121+SQRT('OddsRatio_working_3-way'!W121)&gt;0,0,PI()),ACOS('OddsRatio_working_3-way'!V121/(2*'OddsRatio_working_3-way'!X121)))</f>
        <v>1.1169488262338207</v>
      </c>
      <c r="Z121" s="11">
        <f>'OddsRatio_working_3-way'!X121^(1/3)*COS('OddsRatio_working_3-way'!Y121/3)</f>
        <v>0.53471804538571255</v>
      </c>
      <c r="AA121" s="11">
        <f>'OddsRatio_working_3-way'!X121^(1/3)*COS(('OddsRatio_working_3-way'!Y121+2*PI())/3)</f>
        <v>-0.44820556101881914</v>
      </c>
      <c r="AB121" s="11">
        <f>'OddsRatio_working_3-way'!X121^(1/3)*COS(('OddsRatio_working_3-way'!Y121+4*PI())/3)</f>
        <v>-8.6512484366893516E-2</v>
      </c>
      <c r="AC121" s="11">
        <f>'OddsRatio_working_3-way'!X121^(1/3)*SIN('OddsRatio_working_3-way'!Y121/3)</f>
        <v>0.20882359516901328</v>
      </c>
      <c r="AD121" s="11">
        <f>'OddsRatio_working_3-way'!X121^(1/3)*SIN(('OddsRatio_working_3-way'!Y121+2*PI())/3)</f>
        <v>0.35866761358148086</v>
      </c>
      <c r="AE121" s="11">
        <f>'OddsRatio_working_3-way'!X121^(1/3)*SIN(('OddsRatio_working_3-way'!Y121+4*PI())/3)</f>
        <v>-0.56749120875049408</v>
      </c>
      <c r="AF121" s="11">
        <f>-'OddsRatio_working_3-way'!U121/(3*'OddsRatio_working_3-way'!X121^(1/3))*COS(('OddsRatio_working_3-way'!Y121)/3)</f>
        <v>0.53471804538571255</v>
      </c>
      <c r="AG121" s="11">
        <f>-'OddsRatio_working_3-way'!U121/(3*'OddsRatio_working_3-way'!X121^(1/3))*COS(('OddsRatio_working_3-way'!Y121+2*PI())/3)</f>
        <v>-0.44820556101881914</v>
      </c>
      <c r="AH121" s="11">
        <f>-'OddsRatio_working_3-way'!U121/(3*'OddsRatio_working_3-way'!X121^(1/3))*COS(('OddsRatio_working_3-way'!Y121+4*PI())/3)</f>
        <v>-8.6512484366893516E-2</v>
      </c>
      <c r="AI121" s="11">
        <f>'OddsRatio_working_3-way'!U121/(3*'OddsRatio_working_3-way'!X121^(1/3))*SIN(('OddsRatio_working_3-way'!Y121)/3)</f>
        <v>-0.20882359516901328</v>
      </c>
      <c r="AJ121" s="11">
        <f>'OddsRatio_working_3-way'!U121/(3*'OddsRatio_working_3-way'!X121^(1/3))*SIN(('OddsRatio_working_3-way'!Y121+2*PI())/3)</f>
        <v>-0.35866761358148086</v>
      </c>
      <c r="AK121" s="11">
        <f>'OddsRatio_working_3-way'!U121/(3*'OddsRatio_working_3-way'!X121^(1/3))*SIN(('OddsRatio_working_3-way'!Y121+4*PI())/3)</f>
        <v>0.56749120875049408</v>
      </c>
      <c r="AL121" s="11">
        <f>'OddsRatio_working_3-way'!Z121+'OddsRatio_working_3-way'!AF121</f>
        <v>1.0694360907714251</v>
      </c>
      <c r="AM121" s="11">
        <f>'OddsRatio_working_3-way'!AA121+'OddsRatio_working_3-way'!AG121</f>
        <v>-0.89641112203763829</v>
      </c>
      <c r="AN121" s="11">
        <f>'OddsRatio_working_3-way'!AB121+'OddsRatio_working_3-way'!AH121</f>
        <v>-0.17302496873378703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1.0694360907714251</v>
      </c>
      <c r="AS121" s="11">
        <f>IF(('OddsRatio_working_3-way'!X121=0),IF(Q121&gt;0,-Q121^(1/3),(-Q121)^(1/3)),'OddsRatio_working_3-way'!AM121-'OddsRatio_working_3-way'!R121/3)</f>
        <v>-0.89641112203763829</v>
      </c>
      <c r="AT121" s="11">
        <f>IF(('OddsRatio_working_3-way'!X121=0),IF(Q121&gt;0,-Q121^(1/3),(-Q121)^(1/3)),'OddsRatio_working_3-way'!AN121-'OddsRatio_working_3-way'!R121/3)</f>
        <v>-0.17302496873378703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2.04</v>
      </c>
      <c r="B122" s="4">
        <f>IF('True_Odds_Calculator_3-way'!B121="","",'True_Odds_Calculator_3-way'!B121)</f>
        <v>3.77</v>
      </c>
      <c r="C122" s="4">
        <f>IF('True_Odds_Calculator_3-way'!C121="","",'True_Odds_Calculator_3-way'!C121)</f>
        <v>3.66</v>
      </c>
      <c r="D122" s="9">
        <f t="shared" si="26"/>
        <v>0.47899177890105865</v>
      </c>
      <c r="E122" s="9">
        <f t="shared" si="27"/>
        <v>0.25660129939001652</v>
      </c>
      <c r="F122" s="9">
        <f t="shared" si="28"/>
        <v>0.26440692170892516</v>
      </c>
      <c r="G122" s="9">
        <f t="shared" si="29"/>
        <v>1.0458831767712815</v>
      </c>
      <c r="H122" s="9">
        <f t="shared" si="30"/>
        <v>2.0877185038421331</v>
      </c>
      <c r="I122" s="9">
        <f t="shared" si="31"/>
        <v>3.8970963996564492</v>
      </c>
      <c r="J122" s="9">
        <f t="shared" si="32"/>
        <v>3.782049250211609</v>
      </c>
      <c r="K122" s="11">
        <f t="shared" si="33"/>
        <v>0.49019607843137253</v>
      </c>
      <c r="L122" s="11">
        <f t="shared" si="34"/>
        <v>0.26525198938992045</v>
      </c>
      <c r="M122" s="11">
        <f t="shared" si="35"/>
        <v>0.27322404371584696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-0.27223386056891219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0.22985379451312343</v>
      </c>
      <c r="Q122" s="11">
        <f>2*'OddsRatio_working_3-way'!K122*'OddsRatio_working_3-way'!L122*'OddsRatio_working_3-way'!M122</f>
        <v>7.1052177592928423E-2</v>
      </c>
      <c r="R122" s="11">
        <f t="shared" si="36"/>
        <v>0</v>
      </c>
      <c r="S122" s="11">
        <f t="shared" si="37"/>
        <v>-0.8443247802928584</v>
      </c>
      <c r="T122" s="11">
        <f t="shared" si="38"/>
        <v>-0.26099684089423753</v>
      </c>
      <c r="U122" s="11">
        <f>'OddsRatio_working_3-way'!S122-'OddsRatio_working_3-way'!R122^2/3</f>
        <v>-0.8443247802928584</v>
      </c>
      <c r="V122" s="11">
        <f>'OddsRatio_working_3-way'!S122*'OddsRatio_working_3-way'!R122/3-2*'OddsRatio_working_3-way'!R122^3/27-'OddsRatio_working_3-way'!T122</f>
        <v>0.26099684089423753</v>
      </c>
      <c r="W122" s="11">
        <f>'OddsRatio_working_3-way'!V122^2+4*'OddsRatio_working_3-way'!U122^3/27</f>
        <v>-2.1051894850541764E-2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0.14930777425113678</v>
      </c>
      <c r="Y122" s="11">
        <f>IF('OddsRatio_working_3-way'!W122&gt;=0,IF('OddsRatio_working_3-way'!V122+SQRT('OddsRatio_working_3-way'!W122)&gt;0,0,PI()),ACOS('OddsRatio_working_3-way'!V122/(2*'OddsRatio_working_3-way'!X122)))</f>
        <v>0.50737504186843796</v>
      </c>
      <c r="Z122" s="11">
        <f>'OddsRatio_working_3-way'!X122^(1/3)*COS('OddsRatio_working_3-way'!Y122/3)</f>
        <v>0.52294158838564075</v>
      </c>
      <c r="AA122" s="11">
        <f>'OddsRatio_working_3-way'!X122^(1/3)*COS(('OddsRatio_working_3-way'!Y122+2*PI())/3)</f>
        <v>-0.33880297653459746</v>
      </c>
      <c r="AB122" s="11">
        <f>'OddsRatio_working_3-way'!X122^(1/3)*COS(('OddsRatio_working_3-way'!Y122+4*PI())/3)</f>
        <v>-0.18413861185104366</v>
      </c>
      <c r="AC122" s="11">
        <f>'OddsRatio_working_3-way'!X122^(1/3)*SIN('OddsRatio_working_3-way'!Y122/3)</f>
        <v>8.9295512584092435E-2</v>
      </c>
      <c r="AD122" s="11">
        <f>'OddsRatio_working_3-way'!X122^(1/3)*SIN(('OddsRatio_working_3-way'!Y122+2*PI())/3)</f>
        <v>0.40823294394530407</v>
      </c>
      <c r="AE122" s="11">
        <f>'OddsRatio_working_3-way'!X122^(1/3)*SIN(('OddsRatio_working_3-way'!Y122+4*PI())/3)</f>
        <v>-0.49752845652939637</v>
      </c>
      <c r="AF122" s="11">
        <f>-'OddsRatio_working_3-way'!U122/(3*'OddsRatio_working_3-way'!X122^(1/3))*COS(('OddsRatio_working_3-way'!Y122)/3)</f>
        <v>0.52294158838564075</v>
      </c>
      <c r="AG122" s="11">
        <f>-'OddsRatio_working_3-way'!U122/(3*'OddsRatio_working_3-way'!X122^(1/3))*COS(('OddsRatio_working_3-way'!Y122+2*PI())/3)</f>
        <v>-0.33880297653459746</v>
      </c>
      <c r="AH122" s="11">
        <f>-'OddsRatio_working_3-way'!U122/(3*'OddsRatio_working_3-way'!X122^(1/3))*COS(('OddsRatio_working_3-way'!Y122+4*PI())/3)</f>
        <v>-0.18413861185104366</v>
      </c>
      <c r="AI122" s="11">
        <f>'OddsRatio_working_3-way'!U122/(3*'OddsRatio_working_3-way'!X122^(1/3))*SIN(('OddsRatio_working_3-way'!Y122)/3)</f>
        <v>-8.9295512584092435E-2</v>
      </c>
      <c r="AJ122" s="11">
        <f>'OddsRatio_working_3-way'!U122/(3*'OddsRatio_working_3-way'!X122^(1/3))*SIN(('OddsRatio_working_3-way'!Y122+2*PI())/3)</f>
        <v>-0.40823294394530407</v>
      </c>
      <c r="AK122" s="11">
        <f>'OddsRatio_working_3-way'!U122/(3*'OddsRatio_working_3-way'!X122^(1/3))*SIN(('OddsRatio_working_3-way'!Y122+4*PI())/3)</f>
        <v>0.49752845652939637</v>
      </c>
      <c r="AL122" s="11">
        <f>'OddsRatio_working_3-way'!Z122+'OddsRatio_working_3-way'!AF122</f>
        <v>1.0458831767712815</v>
      </c>
      <c r="AM122" s="11">
        <f>'OddsRatio_working_3-way'!AA122+'OddsRatio_working_3-way'!AG122</f>
        <v>-0.67760595306919491</v>
      </c>
      <c r="AN122" s="11">
        <f>'OddsRatio_working_3-way'!AB122+'OddsRatio_working_3-way'!AH122</f>
        <v>-0.36827722370208732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1.0458831767712815</v>
      </c>
      <c r="AS122" s="11">
        <f>IF(('OddsRatio_working_3-way'!X122=0),IF(Q122&gt;0,-Q122^(1/3),(-Q122)^(1/3)),'OddsRatio_working_3-way'!AM122-'OddsRatio_working_3-way'!R122/3)</f>
        <v>-0.67760595306919491</v>
      </c>
      <c r="AT122" s="11">
        <f>IF(('OddsRatio_working_3-way'!X122=0),IF(Q122&gt;0,-Q122^(1/3),(-Q122)^(1/3)),'OddsRatio_working_3-way'!AN122-'OddsRatio_working_3-way'!R122/3)</f>
        <v>-0.36827722370208732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3.03</v>
      </c>
      <c r="B123" s="4">
        <f>IF('True_Odds_Calculator_3-way'!B122="","",'True_Odds_Calculator_3-way'!B122)</f>
        <v>3.33</v>
      </c>
      <c r="C123" s="4">
        <f>IF('True_Odds_Calculator_3-way'!C122="","",'True_Odds_Calculator_3-way'!C122)</f>
        <v>2.5099999999999998</v>
      </c>
      <c r="D123" s="9">
        <f t="shared" si="26"/>
        <v>0.3205674508505339</v>
      </c>
      <c r="E123" s="9">
        <f t="shared" si="27"/>
        <v>0.29131670438678942</v>
      </c>
      <c r="F123" s="9">
        <f t="shared" si="28"/>
        <v>0.3881158447626768</v>
      </c>
      <c r="G123" s="9">
        <f t="shared" si="29"/>
        <v>1.0440730527426347</v>
      </c>
      <c r="H123" s="9">
        <f t="shared" si="30"/>
        <v>3.1194682970675482</v>
      </c>
      <c r="I123" s="9">
        <f t="shared" si="31"/>
        <v>3.4326902128903387</v>
      </c>
      <c r="J123" s="9">
        <f t="shared" si="32"/>
        <v>2.5765503096413784</v>
      </c>
      <c r="K123" s="11">
        <f t="shared" si="33"/>
        <v>0.33003300330033003</v>
      </c>
      <c r="L123" s="11">
        <f t="shared" si="34"/>
        <v>0.3003003003003003</v>
      </c>
      <c r="M123" s="11">
        <f t="shared" si="35"/>
        <v>0.39840637450199207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-0.28201247675824626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0.23178083215162623</v>
      </c>
      <c r="Q123" s="11">
        <f>2*'OddsRatio_working_3-way'!K123*'OddsRatio_working_3-way'!L123*'OddsRatio_working_3-way'!M123</f>
        <v>7.8971322709242328E-2</v>
      </c>
      <c r="R123" s="11">
        <f t="shared" si="36"/>
        <v>0</v>
      </c>
      <c r="S123" s="11">
        <f t="shared" si="37"/>
        <v>-0.82188148133005889</v>
      </c>
      <c r="T123" s="11">
        <f t="shared" si="38"/>
        <v>-0.28002776195231988</v>
      </c>
      <c r="U123" s="11">
        <f>'OddsRatio_working_3-way'!S123-'OddsRatio_working_3-way'!R123^2/3</f>
        <v>-0.82188148133005889</v>
      </c>
      <c r="V123" s="11">
        <f>'OddsRatio_working_3-way'!S123*'OddsRatio_working_3-way'!R123/3-2*'OddsRatio_working_3-way'!R123^3/27-'OddsRatio_working_3-way'!T123</f>
        <v>0.28002776195231988</v>
      </c>
      <c r="W123" s="11">
        <f>'OddsRatio_working_3-way'!V123^2+4*'OddsRatio_working_3-way'!U123^3/27</f>
        <v>-3.8321620367888914E-3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0.14339430733192829</v>
      </c>
      <c r="Y123" s="11">
        <f>IF('OddsRatio_working_3-way'!W123&gt;=0,IF('OddsRatio_working_3-way'!V123+SQRT('OddsRatio_working_3-way'!W123)&gt;0,0,PI()),ACOS('OddsRatio_working_3-way'!V123/(2*'OddsRatio_working_3-way'!X123)))</f>
        <v>0.21756632581101942</v>
      </c>
      <c r="Z123" s="11">
        <f>'OddsRatio_working_3-way'!X123^(1/3)*COS('OddsRatio_working_3-way'!Y123/3)</f>
        <v>0.52203652637131737</v>
      </c>
      <c r="AA123" s="11">
        <f>'OddsRatio_working_3-way'!X123^(1/3)*COS(('OddsRatio_working_3-way'!Y123+2*PI())/3)</f>
        <v>-0.29386288501544056</v>
      </c>
      <c r="AB123" s="11">
        <f>'OddsRatio_working_3-way'!X123^(1/3)*COS(('OddsRatio_working_3-way'!Y123+4*PI())/3)</f>
        <v>-0.22817364135587706</v>
      </c>
      <c r="AC123" s="11">
        <f>'OddsRatio_working_3-way'!X123^(1/3)*SIN('OddsRatio_working_3-way'!Y123/3)</f>
        <v>3.7925702509712111E-2</v>
      </c>
      <c r="AD123" s="11">
        <f>'OddsRatio_working_3-way'!X123^(1/3)*SIN(('OddsRatio_working_3-way'!Y123+2*PI())/3)</f>
        <v>0.43313404228608976</v>
      </c>
      <c r="AE123" s="11">
        <f>'OddsRatio_working_3-way'!X123^(1/3)*SIN(('OddsRatio_working_3-way'!Y123+4*PI())/3)</f>
        <v>-0.4710597447958017</v>
      </c>
      <c r="AF123" s="11">
        <f>-'OddsRatio_working_3-way'!U123/(3*'OddsRatio_working_3-way'!X123^(1/3))*COS(('OddsRatio_working_3-way'!Y123)/3)</f>
        <v>0.52203652637131748</v>
      </c>
      <c r="AG123" s="11">
        <f>-'OddsRatio_working_3-way'!U123/(3*'OddsRatio_working_3-way'!X123^(1/3))*COS(('OddsRatio_working_3-way'!Y123+2*PI())/3)</f>
        <v>-0.29386288501544061</v>
      </c>
      <c r="AH123" s="11">
        <f>-'OddsRatio_working_3-way'!U123/(3*'OddsRatio_working_3-way'!X123^(1/3))*COS(('OddsRatio_working_3-way'!Y123+4*PI())/3)</f>
        <v>-0.22817364135587712</v>
      </c>
      <c r="AI123" s="11">
        <f>'OddsRatio_working_3-way'!U123/(3*'OddsRatio_working_3-way'!X123^(1/3))*SIN(('OddsRatio_working_3-way'!Y123)/3)</f>
        <v>-3.7925702509712118E-2</v>
      </c>
      <c r="AJ123" s="11">
        <f>'OddsRatio_working_3-way'!U123/(3*'OddsRatio_working_3-way'!X123^(1/3))*SIN(('OddsRatio_working_3-way'!Y123+2*PI())/3)</f>
        <v>-0.43313404228608987</v>
      </c>
      <c r="AK123" s="11">
        <f>'OddsRatio_working_3-way'!U123/(3*'OddsRatio_working_3-way'!X123^(1/3))*SIN(('OddsRatio_working_3-way'!Y123+4*PI())/3)</f>
        <v>0.47105974479580182</v>
      </c>
      <c r="AL123" s="11">
        <f>'OddsRatio_working_3-way'!Z123+'OddsRatio_working_3-way'!AF123</f>
        <v>1.0440730527426347</v>
      </c>
      <c r="AM123" s="11">
        <f>'OddsRatio_working_3-way'!AA123+'OddsRatio_working_3-way'!AG123</f>
        <v>-0.58772577003088111</v>
      </c>
      <c r="AN123" s="11">
        <f>'OddsRatio_working_3-way'!AB123+'OddsRatio_working_3-way'!AH123</f>
        <v>-0.45634728271175418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1.0440730527426347</v>
      </c>
      <c r="AS123" s="11">
        <f>IF(('OddsRatio_working_3-way'!X123=0),IF(Q123&gt;0,-Q123^(1/3),(-Q123)^(1/3)),'OddsRatio_working_3-way'!AM123-'OddsRatio_working_3-way'!R123/3)</f>
        <v>-0.58772577003088111</v>
      </c>
      <c r="AT123" s="11">
        <f>IF(('OddsRatio_working_3-way'!X123=0),IF(Q123&gt;0,-Q123^(1/3),(-Q123)^(1/3)),'OddsRatio_working_3-way'!AN123-'OddsRatio_working_3-way'!R123/3)</f>
        <v>-0.45634728271175418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3.37</v>
      </c>
      <c r="B124" s="4">
        <f>IF('True_Odds_Calculator_3-way'!B123="","",'True_Odds_Calculator_3-way'!B123)</f>
        <v>3.31</v>
      </c>
      <c r="C124" s="4">
        <f>IF('True_Odds_Calculator_3-way'!C123="","",'True_Odds_Calculator_3-way'!C123)</f>
        <v>2.33</v>
      </c>
      <c r="D124" s="9">
        <f t="shared" si="26"/>
        <v>0.28795046820429954</v>
      </c>
      <c r="E124" s="9">
        <f t="shared" si="27"/>
        <v>0.29323651692794372</v>
      </c>
      <c r="F124" s="9">
        <f t="shared" si="28"/>
        <v>0.41881301486775657</v>
      </c>
      <c r="G124" s="9">
        <f t="shared" si="29"/>
        <v>1.0433837537883908</v>
      </c>
      <c r="H124" s="9">
        <f t="shared" si="30"/>
        <v>3.4728194964784866</v>
      </c>
      <c r="I124" s="9">
        <f t="shared" si="31"/>
        <v>3.4102164712511827</v>
      </c>
      <c r="J124" s="9">
        <f t="shared" si="32"/>
        <v>2.3877003925385596</v>
      </c>
      <c r="K124" s="11">
        <f t="shared" si="33"/>
        <v>0.29673590504451036</v>
      </c>
      <c r="L124" s="11">
        <f t="shared" si="34"/>
        <v>0.30211480362537763</v>
      </c>
      <c r="M124" s="11">
        <f t="shared" si="35"/>
        <v>0.42918454935622319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-0.28015485379611149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0.23123877304014467</v>
      </c>
      <c r="Q124" s="11">
        <f>2*'OddsRatio_working_3-way'!K124*'OddsRatio_working_3-way'!L124*'OddsRatio_working_3-way'!M124</f>
        <v>7.6951338782078063E-2</v>
      </c>
      <c r="R124" s="11">
        <f t="shared" si="36"/>
        <v>0</v>
      </c>
      <c r="S124" s="11">
        <f t="shared" si="37"/>
        <v>-0.82539627604822252</v>
      </c>
      <c r="T124" s="11">
        <f t="shared" si="38"/>
        <v>-0.27467430151355149</v>
      </c>
      <c r="U124" s="11">
        <f>'OddsRatio_working_3-way'!S124-'OddsRatio_working_3-way'!R124^2/3</f>
        <v>-0.82539627604822252</v>
      </c>
      <c r="V124" s="11">
        <f>'OddsRatio_working_3-way'!S124*'OddsRatio_working_3-way'!R124/3-2*'OddsRatio_working_3-way'!R124^3/27-'OddsRatio_working_3-way'!T124</f>
        <v>0.27467430151355149</v>
      </c>
      <c r="W124" s="11">
        <f>'OddsRatio_working_3-way'!V124^2+4*'OddsRatio_working_3-way'!U124^3/27</f>
        <v>-7.8614591812413842E-3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0.14431513355604705</v>
      </c>
      <c r="Y124" s="11">
        <f>IF('OddsRatio_working_3-way'!W124&gt;=0,IF('OddsRatio_working_3-way'!V124+SQRT('OddsRatio_working_3-way'!W124)&gt;0,0,PI()),ACOS('OddsRatio_working_3-way'!V124/(2*'OddsRatio_working_3-way'!X124)))</f>
        <v>0.31224080752689143</v>
      </c>
      <c r="Z124" s="11">
        <f>'OddsRatio_working_3-way'!X124^(1/3)*COS('OddsRatio_working_3-way'!Y124/3)</f>
        <v>0.52169187689419538</v>
      </c>
      <c r="AA124" s="11">
        <f>'OddsRatio_working_3-way'!X124^(1/3)*COS(('OddsRatio_working_3-way'!Y124+2*PI())/3)</f>
        <v>-0.30803977489863504</v>
      </c>
      <c r="AB124" s="11">
        <f>'OddsRatio_working_3-way'!X124^(1/3)*COS(('OddsRatio_working_3-way'!Y124+4*PI())/3)</f>
        <v>-0.21365210199556045</v>
      </c>
      <c r="AC124" s="11">
        <f>'OddsRatio_working_3-way'!X124^(1/3)*SIN('OddsRatio_working_3-way'!Y124/3)</f>
        <v>5.4494748358772438E-2</v>
      </c>
      <c r="AD124" s="11">
        <f>'OddsRatio_working_3-way'!X124^(1/3)*SIN(('OddsRatio_working_3-way'!Y124+2*PI())/3)</f>
        <v>0.42455104415897094</v>
      </c>
      <c r="AE124" s="11">
        <f>'OddsRatio_working_3-way'!X124^(1/3)*SIN(('OddsRatio_working_3-way'!Y124+4*PI())/3)</f>
        <v>-0.47904579251774337</v>
      </c>
      <c r="AF124" s="11">
        <f>-'OddsRatio_working_3-way'!U124/(3*'OddsRatio_working_3-way'!X124^(1/3))*COS(('OddsRatio_working_3-way'!Y124)/3)</f>
        <v>0.52169187689419527</v>
      </c>
      <c r="AG124" s="11">
        <f>-'OddsRatio_working_3-way'!U124/(3*'OddsRatio_working_3-way'!X124^(1/3))*COS(('OddsRatio_working_3-way'!Y124+2*PI())/3)</f>
        <v>-0.30803977489863493</v>
      </c>
      <c r="AH124" s="11">
        <f>-'OddsRatio_working_3-way'!U124/(3*'OddsRatio_working_3-way'!X124^(1/3))*COS(('OddsRatio_working_3-way'!Y124+4*PI())/3)</f>
        <v>-0.2136521019955604</v>
      </c>
      <c r="AI124" s="11">
        <f>'OddsRatio_working_3-way'!U124/(3*'OddsRatio_working_3-way'!X124^(1/3))*SIN(('OddsRatio_working_3-way'!Y124)/3)</f>
        <v>-5.4494748358772424E-2</v>
      </c>
      <c r="AJ124" s="11">
        <f>'OddsRatio_working_3-way'!U124/(3*'OddsRatio_working_3-way'!X124^(1/3))*SIN(('OddsRatio_working_3-way'!Y124+2*PI())/3)</f>
        <v>-0.42455104415897083</v>
      </c>
      <c r="AK124" s="11">
        <f>'OddsRatio_working_3-way'!U124/(3*'OddsRatio_working_3-way'!X124^(1/3))*SIN(('OddsRatio_working_3-way'!Y124+4*PI())/3)</f>
        <v>0.47904579251774326</v>
      </c>
      <c r="AL124" s="11">
        <f>'OddsRatio_working_3-way'!Z124+'OddsRatio_working_3-way'!AF124</f>
        <v>1.0433837537883908</v>
      </c>
      <c r="AM124" s="11">
        <f>'OddsRatio_working_3-way'!AA124+'OddsRatio_working_3-way'!AG124</f>
        <v>-0.61607954979726998</v>
      </c>
      <c r="AN124" s="11">
        <f>'OddsRatio_working_3-way'!AB124+'OddsRatio_working_3-way'!AH124</f>
        <v>-0.42730420399112085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1.0433837537883908</v>
      </c>
      <c r="AS124" s="11">
        <f>IF(('OddsRatio_working_3-way'!X124=0),IF(Q124&gt;0,-Q124^(1/3),(-Q124)^(1/3)),'OddsRatio_working_3-way'!AM124-'OddsRatio_working_3-way'!R124/3)</f>
        <v>-0.61607954979726998</v>
      </c>
      <c r="AT124" s="11">
        <f>IF(('OddsRatio_working_3-way'!X124=0),IF(Q124&gt;0,-Q124^(1/3),(-Q124)^(1/3)),'OddsRatio_working_3-way'!AN124-'OddsRatio_working_3-way'!R124/3)</f>
        <v>-0.42730420399112085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2.2000000000000002</v>
      </c>
      <c r="B125" s="4">
        <f>IF('True_Odds_Calculator_3-way'!B124="","",'True_Odds_Calculator_3-way'!B124)</f>
        <v>3.2</v>
      </c>
      <c r="C125" s="4">
        <f>IF('True_Odds_Calculator_3-way'!C124="","",'True_Odds_Calculator_3-way'!C124)</f>
        <v>3.82</v>
      </c>
      <c r="D125" s="9">
        <f t="shared" si="26"/>
        <v>0.4436018441352273</v>
      </c>
      <c r="E125" s="9">
        <f t="shared" si="27"/>
        <v>0.30307604866516202</v>
      </c>
      <c r="F125" s="9">
        <f t="shared" si="28"/>
        <v>0.2533221071996109</v>
      </c>
      <c r="G125" s="9">
        <f t="shared" si="29"/>
        <v>1.0452281387404856</v>
      </c>
      <c r="H125" s="9">
        <f t="shared" si="30"/>
        <v>2.2542737664885828</v>
      </c>
      <c r="I125" s="9">
        <f t="shared" si="31"/>
        <v>3.2995019052290684</v>
      </c>
      <c r="J125" s="9">
        <f t="shared" si="32"/>
        <v>3.9475433512481692</v>
      </c>
      <c r="K125" s="11">
        <f t="shared" si="33"/>
        <v>0.45454545454545453</v>
      </c>
      <c r="L125" s="11">
        <f t="shared" si="34"/>
        <v>0.3125</v>
      </c>
      <c r="M125" s="11">
        <f t="shared" si="35"/>
        <v>0.26178010471204188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-0.2768324607329844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0.23128867206092335</v>
      </c>
      <c r="Q125" s="11">
        <f>2*'OddsRatio_working_3-way'!K125*'OddsRatio_working_3-way'!L125*'OddsRatio_working_3-way'!M125</f>
        <v>7.436934792955735E-2</v>
      </c>
      <c r="R125" s="11">
        <f t="shared" si="36"/>
        <v>0</v>
      </c>
      <c r="S125" s="11">
        <f t="shared" si="37"/>
        <v>-0.83548248441865425</v>
      </c>
      <c r="T125" s="11">
        <f t="shared" si="38"/>
        <v>-0.26864388566516212</v>
      </c>
      <c r="U125" s="11">
        <f>'OddsRatio_working_3-way'!S125-'OddsRatio_working_3-way'!R125^2/3</f>
        <v>-0.83548248441865425</v>
      </c>
      <c r="V125" s="11">
        <f>'OddsRatio_working_3-way'!S125*'OddsRatio_working_3-way'!R125/3-2*'OddsRatio_working_3-way'!R125^3/27-'OddsRatio_working_3-way'!T125</f>
        <v>0.26864388566516212</v>
      </c>
      <c r="W125" s="11">
        <f>'OddsRatio_working_3-way'!V125^2+4*'OddsRatio_working_3-way'!U125^3/27</f>
        <v>-1.4229375117048984E-2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0.14696845956048332</v>
      </c>
      <c r="Y125" s="11">
        <f>IF('OddsRatio_working_3-way'!W125&gt;=0,IF('OddsRatio_working_3-way'!V125+SQRT('OddsRatio_working_3-way'!W125)&gt;0,0,PI()),ACOS('OddsRatio_working_3-way'!V125/(2*'OddsRatio_working_3-way'!X125)))</f>
        <v>0.41788130291981096</v>
      </c>
      <c r="Z125" s="11">
        <f>'OddsRatio_working_3-way'!X125^(1/3)*COS('OddsRatio_working_3-way'!Y125/3)</f>
        <v>0.52261406937024291</v>
      </c>
      <c r="AA125" s="11">
        <f>'OddsRatio_working_3-way'!X125^(1/3)*COS(('OddsRatio_working_3-way'!Y125+2*PI())/3)</f>
        <v>-0.32476191611176819</v>
      </c>
      <c r="AB125" s="11">
        <f>'OddsRatio_working_3-way'!X125^(1/3)*COS(('OddsRatio_working_3-way'!Y125+4*PI())/3)</f>
        <v>-0.19785215325847461</v>
      </c>
      <c r="AC125" s="11">
        <f>'OddsRatio_working_3-way'!X125^(1/3)*SIN('OddsRatio_working_3-way'!Y125/3)</f>
        <v>7.3271385746140519E-2</v>
      </c>
      <c r="AD125" s="11">
        <f>'OddsRatio_working_3-way'!X125^(1/3)*SIN(('OddsRatio_working_3-way'!Y125+2*PI())/3)</f>
        <v>0.41596136757672292</v>
      </c>
      <c r="AE125" s="11">
        <f>'OddsRatio_working_3-way'!X125^(1/3)*SIN(('OddsRatio_working_3-way'!Y125+4*PI())/3)</f>
        <v>-0.48923275332286353</v>
      </c>
      <c r="AF125" s="11">
        <f>-'OddsRatio_working_3-way'!U125/(3*'OddsRatio_working_3-way'!X125^(1/3))*COS(('OddsRatio_working_3-way'!Y125)/3)</f>
        <v>0.5226140693702428</v>
      </c>
      <c r="AG125" s="11">
        <f>-'OddsRatio_working_3-way'!U125/(3*'OddsRatio_working_3-way'!X125^(1/3))*COS(('OddsRatio_working_3-way'!Y125+2*PI())/3)</f>
        <v>-0.32476191611176813</v>
      </c>
      <c r="AH125" s="11">
        <f>-'OddsRatio_working_3-way'!U125/(3*'OddsRatio_working_3-way'!X125^(1/3))*COS(('OddsRatio_working_3-way'!Y125+4*PI())/3)</f>
        <v>-0.19785215325847458</v>
      </c>
      <c r="AI125" s="11">
        <f>'OddsRatio_working_3-way'!U125/(3*'OddsRatio_working_3-way'!X125^(1/3))*SIN(('OddsRatio_working_3-way'!Y125)/3)</f>
        <v>-7.3271385746140505E-2</v>
      </c>
      <c r="AJ125" s="11">
        <f>'OddsRatio_working_3-way'!U125/(3*'OddsRatio_working_3-way'!X125^(1/3))*SIN(('OddsRatio_working_3-way'!Y125+2*PI())/3)</f>
        <v>-0.41596136757672286</v>
      </c>
      <c r="AK125" s="11">
        <f>'OddsRatio_working_3-way'!U125/(3*'OddsRatio_working_3-way'!X125^(1/3))*SIN(('OddsRatio_working_3-way'!Y125+4*PI())/3)</f>
        <v>0.48923275332286342</v>
      </c>
      <c r="AL125" s="11">
        <f>'OddsRatio_working_3-way'!Z125+'OddsRatio_working_3-way'!AF125</f>
        <v>1.0452281387404856</v>
      </c>
      <c r="AM125" s="11">
        <f>'OddsRatio_working_3-way'!AA125+'OddsRatio_working_3-way'!AG125</f>
        <v>-0.64952383222353638</v>
      </c>
      <c r="AN125" s="11">
        <f>'OddsRatio_working_3-way'!AB125+'OddsRatio_working_3-way'!AH125</f>
        <v>-0.39570430651694921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1.0452281387404856</v>
      </c>
      <c r="AS125" s="11">
        <f>IF(('OddsRatio_working_3-way'!X125=0),IF(Q125&gt;0,-Q125^(1/3),(-Q125)^(1/3)),'OddsRatio_working_3-way'!AM125-'OddsRatio_working_3-way'!R125/3)</f>
        <v>-0.64952383222353638</v>
      </c>
      <c r="AT125" s="11">
        <f>IF(('OddsRatio_working_3-way'!X125=0),IF(Q125&gt;0,-Q125^(1/3),(-Q125)^(1/3)),'OddsRatio_working_3-way'!AN125-'OddsRatio_working_3-way'!R125/3)</f>
        <v>-0.39570430651694921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1.94</v>
      </c>
      <c r="B126" s="4">
        <f>IF('True_Odds_Calculator_3-way'!B125="","",'True_Odds_Calculator_3-way'!B125)</f>
        <v>3.48</v>
      </c>
      <c r="C126" s="4">
        <f>IF('True_Odds_Calculator_3-way'!C125="","",'True_Odds_Calculator_3-way'!C125)</f>
        <v>4.38</v>
      </c>
      <c r="D126" s="9">
        <f t="shared" si="26"/>
        <v>0.50304242320899006</v>
      </c>
      <c r="E126" s="9">
        <f t="shared" si="27"/>
        <v>0.27728599690017303</v>
      </c>
      <c r="F126" s="9">
        <f t="shared" si="28"/>
        <v>0.21967157989083705</v>
      </c>
      <c r="G126" s="9">
        <f t="shared" si="29"/>
        <v>1.0509616063977276</v>
      </c>
      <c r="H126" s="9">
        <f t="shared" si="30"/>
        <v>1.9879039100138634</v>
      </c>
      <c r="I126" s="9">
        <f t="shared" si="31"/>
        <v>3.606384783866365</v>
      </c>
      <c r="J126" s="9">
        <f t="shared" si="32"/>
        <v>4.5522502296243195</v>
      </c>
      <c r="K126" s="11">
        <f t="shared" si="33"/>
        <v>0.51546391752577325</v>
      </c>
      <c r="L126" s="11">
        <f t="shared" si="34"/>
        <v>0.28735632183908044</v>
      </c>
      <c r="M126" s="11">
        <f t="shared" si="35"/>
        <v>0.22831050228310504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-0.26646559975672857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0.22996080926725834</v>
      </c>
      <c r="Q126" s="11">
        <f>2*'OddsRatio_working_3-way'!K126*'OddsRatio_working_3-way'!L126*'OddsRatio_working_3-way'!M126</f>
        <v>6.7635532137428928E-2</v>
      </c>
      <c r="R126" s="11">
        <f t="shared" si="36"/>
        <v>0</v>
      </c>
      <c r="S126" s="11">
        <f t="shared" si="37"/>
        <v>-0.86300374035974059</v>
      </c>
      <c r="T126" s="11">
        <f t="shared" si="38"/>
        <v>-0.25382462951757079</v>
      </c>
      <c r="U126" s="11">
        <f>'OddsRatio_working_3-way'!S126-'OddsRatio_working_3-way'!R126^2/3</f>
        <v>-0.86300374035974059</v>
      </c>
      <c r="V126" s="11">
        <f>'OddsRatio_working_3-way'!S126*'OddsRatio_working_3-way'!R126/3-2*'OddsRatio_working_3-way'!R126^3/27-'OddsRatio_working_3-way'!T126</f>
        <v>0.25382462951757079</v>
      </c>
      <c r="W126" s="11">
        <f>'OddsRatio_working_3-way'!V126^2+4*'OddsRatio_working_3-way'!U126^3/27</f>
        <v>-3.0794391398145257E-2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0.15428977116766143</v>
      </c>
      <c r="Y126" s="11">
        <f>IF('OddsRatio_working_3-way'!W126&gt;=0,IF('OddsRatio_working_3-way'!V126+SQRT('OddsRatio_working_3-way'!W126)&gt;0,0,PI()),ACOS('OddsRatio_working_3-way'!V126/(2*'OddsRatio_working_3-way'!X126)))</f>
        <v>0.60490137280842859</v>
      </c>
      <c r="Z126" s="11">
        <f>'OddsRatio_working_3-way'!X126^(1/3)*COS('OddsRatio_working_3-way'!Y126/3)</f>
        <v>0.52548080319886392</v>
      </c>
      <c r="AA126" s="11">
        <f>'OddsRatio_working_3-way'!X126^(1/3)*COS(('OddsRatio_working_3-way'!Y126+2*PI())/3)</f>
        <v>-0.35576394266320149</v>
      </c>
      <c r="AB126" s="11">
        <f>'OddsRatio_working_3-way'!X126^(1/3)*COS(('OddsRatio_working_3-way'!Y126+4*PI())/3)</f>
        <v>-0.16971686053566229</v>
      </c>
      <c r="AC126" s="11">
        <f>'OddsRatio_working_3-way'!X126^(1/3)*SIN('OddsRatio_working_3-way'!Y126/3)</f>
        <v>0.10741433294827919</v>
      </c>
      <c r="AD126" s="11">
        <f>'OddsRatio_working_3-way'!X126^(1/3)*SIN(('OddsRatio_working_3-way'!Y126+2*PI())/3)</f>
        <v>0.40137255829712765</v>
      </c>
      <c r="AE126" s="11">
        <f>'OddsRatio_working_3-way'!X126^(1/3)*SIN(('OddsRatio_working_3-way'!Y126+4*PI())/3)</f>
        <v>-0.50878689124540688</v>
      </c>
      <c r="AF126" s="11">
        <f>-'OddsRatio_working_3-way'!U126/(3*'OddsRatio_working_3-way'!X126^(1/3))*COS(('OddsRatio_working_3-way'!Y126)/3)</f>
        <v>0.52548080319886381</v>
      </c>
      <c r="AG126" s="11">
        <f>-'OddsRatio_working_3-way'!U126/(3*'OddsRatio_working_3-way'!X126^(1/3))*COS(('OddsRatio_working_3-way'!Y126+2*PI())/3)</f>
        <v>-0.35576394266320144</v>
      </c>
      <c r="AH126" s="11">
        <f>-'OddsRatio_working_3-way'!U126/(3*'OddsRatio_working_3-way'!X126^(1/3))*COS(('OddsRatio_working_3-way'!Y126+4*PI())/3)</f>
        <v>-0.16971686053566226</v>
      </c>
      <c r="AI126" s="11">
        <f>'OddsRatio_working_3-way'!U126/(3*'OddsRatio_working_3-way'!X126^(1/3))*SIN(('OddsRatio_working_3-way'!Y126)/3)</f>
        <v>-0.10741433294827918</v>
      </c>
      <c r="AJ126" s="11">
        <f>'OddsRatio_working_3-way'!U126/(3*'OddsRatio_working_3-way'!X126^(1/3))*SIN(('OddsRatio_working_3-way'!Y126+2*PI())/3)</f>
        <v>-0.40137255829712759</v>
      </c>
      <c r="AK126" s="11">
        <f>'OddsRatio_working_3-way'!U126/(3*'OddsRatio_working_3-way'!X126^(1/3))*SIN(('OddsRatio_working_3-way'!Y126+4*PI())/3)</f>
        <v>0.50878689124540677</v>
      </c>
      <c r="AL126" s="11">
        <f>'OddsRatio_working_3-way'!Z126+'OddsRatio_working_3-way'!AF126</f>
        <v>1.0509616063977276</v>
      </c>
      <c r="AM126" s="11">
        <f>'OddsRatio_working_3-way'!AA126+'OddsRatio_working_3-way'!AG126</f>
        <v>-0.71152788532640288</v>
      </c>
      <c r="AN126" s="11">
        <f>'OddsRatio_working_3-way'!AB126+'OddsRatio_working_3-way'!AH126</f>
        <v>-0.33943372107132452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1.0509616063977276</v>
      </c>
      <c r="AS126" s="11">
        <f>IF(('OddsRatio_working_3-way'!X126=0),IF(Q126&gt;0,-Q126^(1/3),(-Q126)^(1/3)),'OddsRatio_working_3-way'!AM126-'OddsRatio_working_3-way'!R126/3)</f>
        <v>-0.71152788532640288</v>
      </c>
      <c r="AT126" s="11">
        <f>IF(('OddsRatio_working_3-way'!X126=0),IF(Q126&gt;0,-Q126^(1/3),(-Q126)^(1/3)),'OddsRatio_working_3-way'!AN126-'OddsRatio_working_3-way'!R126/3)</f>
        <v>-0.33943372107132452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2.99</v>
      </c>
      <c r="B127" s="4">
        <f>IF('True_Odds_Calculator_3-way'!B126="","",'True_Odds_Calculator_3-way'!B126)</f>
        <v>3.53</v>
      </c>
      <c r="C127" s="4">
        <f>IF('True_Odds_Calculator_3-way'!C126="","",'True_Odds_Calculator_3-way'!C126)</f>
        <v>2.44</v>
      </c>
      <c r="D127" s="9">
        <f t="shared" si="26"/>
        <v>0.32525870006675883</v>
      </c>
      <c r="E127" s="9">
        <f t="shared" si="27"/>
        <v>0.27492173249477464</v>
      </c>
      <c r="F127" s="9">
        <f t="shared" si="28"/>
        <v>0.39981956743846603</v>
      </c>
      <c r="G127" s="9">
        <f t="shared" si="29"/>
        <v>1.0424501475175223</v>
      </c>
      <c r="H127" s="9">
        <f t="shared" si="30"/>
        <v>3.0744757935598699</v>
      </c>
      <c r="I127" s="9">
        <f t="shared" si="31"/>
        <v>3.6373988732193325</v>
      </c>
      <c r="J127" s="9">
        <f t="shared" si="32"/>
        <v>2.5011282124252321</v>
      </c>
      <c r="K127" s="11">
        <f t="shared" si="33"/>
        <v>0.33444816053511706</v>
      </c>
      <c r="L127" s="11">
        <f t="shared" si="34"/>
        <v>0.28328611898016998</v>
      </c>
      <c r="M127" s="11">
        <f t="shared" si="35"/>
        <v>0.4098360655737705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-0.28151424111113865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0.23142514243130288</v>
      </c>
      <c r="Q127" s="11">
        <f>2*'OddsRatio_working_3-way'!K127*'OddsRatio_working_3-way'!L127*'OddsRatio_working_3-way'!M127</f>
        <v>7.7659443768893582E-2</v>
      </c>
      <c r="R127" s="11">
        <f t="shared" si="36"/>
        <v>0</v>
      </c>
      <c r="S127" s="11">
        <f t="shared" si="37"/>
        <v>-0.82207259397558807</v>
      </c>
      <c r="T127" s="11">
        <f t="shared" si="38"/>
        <v>-0.27586328656898929</v>
      </c>
      <c r="U127" s="11">
        <f>'OddsRatio_working_3-way'!S127-'OddsRatio_working_3-way'!R127^2/3</f>
        <v>-0.82207259397558807</v>
      </c>
      <c r="V127" s="11">
        <f>'OddsRatio_working_3-way'!S127*'OddsRatio_working_3-way'!R127/3-2*'OddsRatio_working_3-way'!R127^3/27-'OddsRatio_working_3-way'!T127</f>
        <v>0.27586328656898929</v>
      </c>
      <c r="W127" s="11">
        <f>'OddsRatio_working_3-way'!V127^2+4*'OddsRatio_working_3-way'!U127^3/27</f>
        <v>-6.2045453099221354E-3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0.14344432559931261</v>
      </c>
      <c r="Y127" s="11">
        <f>IF('OddsRatio_working_3-way'!W127&gt;=0,IF('OddsRatio_working_3-way'!V127+SQRT('OddsRatio_working_3-way'!W127)&gt;0,0,PI()),ACOS('OddsRatio_working_3-way'!V127/(2*'OddsRatio_working_3-way'!X127)))</f>
        <v>0.27813494441568443</v>
      </c>
      <c r="Z127" s="11">
        <f>'OddsRatio_working_3-way'!X127^(1/3)*COS('OddsRatio_working_3-way'!Y127/3)</f>
        <v>0.52122507375876115</v>
      </c>
      <c r="AA127" s="11">
        <f>'OddsRatio_working_3-way'!X127^(1/3)*COS(('OddsRatio_working_3-way'!Y127+2*PI())/3)</f>
        <v>-0.30258235172025866</v>
      </c>
      <c r="AB127" s="11">
        <f>'OddsRatio_working_3-way'!X127^(1/3)*COS(('OddsRatio_working_3-way'!Y127+4*PI())/3)</f>
        <v>-0.21864272203850252</v>
      </c>
      <c r="AC127" s="11">
        <f>'OddsRatio_working_3-way'!X127^(1/3)*SIN('OddsRatio_working_3-way'!Y127/3)</f>
        <v>4.8462567792439376E-2</v>
      </c>
      <c r="AD127" s="11">
        <f>'OddsRatio_working_3-way'!X127^(1/3)*SIN(('OddsRatio_working_3-way'!Y127+2*PI())/3)</f>
        <v>0.42716287106828515</v>
      </c>
      <c r="AE127" s="11">
        <f>'OddsRatio_working_3-way'!X127^(1/3)*SIN(('OddsRatio_working_3-way'!Y127+4*PI())/3)</f>
        <v>-0.47562543886072456</v>
      </c>
      <c r="AF127" s="11">
        <f>-'OddsRatio_working_3-way'!U127/(3*'OddsRatio_working_3-way'!X127^(1/3))*COS(('OddsRatio_working_3-way'!Y127)/3)</f>
        <v>0.52122507375876115</v>
      </c>
      <c r="AG127" s="11">
        <f>-'OddsRatio_working_3-way'!U127/(3*'OddsRatio_working_3-way'!X127^(1/3))*COS(('OddsRatio_working_3-way'!Y127+2*PI())/3)</f>
        <v>-0.30258235172025866</v>
      </c>
      <c r="AH127" s="11">
        <f>-'OddsRatio_working_3-way'!U127/(3*'OddsRatio_working_3-way'!X127^(1/3))*COS(('OddsRatio_working_3-way'!Y127+4*PI())/3)</f>
        <v>-0.21864272203850252</v>
      </c>
      <c r="AI127" s="11">
        <f>'OddsRatio_working_3-way'!U127/(3*'OddsRatio_working_3-way'!X127^(1/3))*SIN(('OddsRatio_working_3-way'!Y127)/3)</f>
        <v>-4.8462567792439376E-2</v>
      </c>
      <c r="AJ127" s="11">
        <f>'OddsRatio_working_3-way'!U127/(3*'OddsRatio_working_3-way'!X127^(1/3))*SIN(('OddsRatio_working_3-way'!Y127+2*PI())/3)</f>
        <v>-0.42716287106828515</v>
      </c>
      <c r="AK127" s="11">
        <f>'OddsRatio_working_3-way'!U127/(3*'OddsRatio_working_3-way'!X127^(1/3))*SIN(('OddsRatio_working_3-way'!Y127+4*PI())/3)</f>
        <v>0.47562543886072456</v>
      </c>
      <c r="AL127" s="11">
        <f>'OddsRatio_working_3-way'!Z127+'OddsRatio_working_3-way'!AF127</f>
        <v>1.0424501475175223</v>
      </c>
      <c r="AM127" s="11">
        <f>'OddsRatio_working_3-way'!AA127+'OddsRatio_working_3-way'!AG127</f>
        <v>-0.60516470344051732</v>
      </c>
      <c r="AN127" s="11">
        <f>'OddsRatio_working_3-way'!AB127+'OddsRatio_working_3-way'!AH127</f>
        <v>-0.43728544407700504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1.0424501475175223</v>
      </c>
      <c r="AS127" s="11">
        <f>IF(('OddsRatio_working_3-way'!X127=0),IF(Q127&gt;0,-Q127^(1/3),(-Q127)^(1/3)),'OddsRatio_working_3-way'!AM127-'OddsRatio_working_3-way'!R127/3)</f>
        <v>-0.60516470344051732</v>
      </c>
      <c r="AT127" s="11">
        <f>IF(('OddsRatio_working_3-way'!X127=0),IF(Q127&gt;0,-Q127^(1/3),(-Q127)^(1/3)),'OddsRatio_working_3-way'!AN127-'OddsRatio_working_3-way'!R127/3)</f>
        <v>-0.43728544407700504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IF('True_Odds_Calculator_3-way'!A127="","",'True_Odds_Calculator_3-way'!A127)</f>
        <v>1.85</v>
      </c>
      <c r="B128" s="4">
        <f>IF('True_Odds_Calculator_3-way'!B127="","",'True_Odds_Calculator_3-way'!B127)</f>
        <v>4.0199999999999996</v>
      </c>
      <c r="C128" s="4">
        <f>IF('True_Odds_Calculator_3-way'!C127="","",'True_Odds_Calculator_3-way'!C127)</f>
        <v>4.13</v>
      </c>
      <c r="D128" s="9">
        <f t="shared" si="26"/>
        <v>0.52781225630819228</v>
      </c>
      <c r="E128" s="9">
        <f t="shared" si="27"/>
        <v>0.23931989394371553</v>
      </c>
      <c r="F128" s="9">
        <f t="shared" si="28"/>
        <v>0.2328678497480921</v>
      </c>
      <c r="G128" s="9">
        <f t="shared" si="29"/>
        <v>1.0524859662490091</v>
      </c>
      <c r="H128" s="9">
        <f t="shared" si="30"/>
        <v>1.8946130713116576</v>
      </c>
      <c r="I128" s="9">
        <f t="shared" si="31"/>
        <v>4.1785076180720067</v>
      </c>
      <c r="J128" s="9">
        <f t="shared" si="32"/>
        <v>4.2942810743593984</v>
      </c>
      <c r="K128" s="11">
        <f t="shared" si="33"/>
        <v>0.54054054054054046</v>
      </c>
      <c r="L128" s="11">
        <f t="shared" si="34"/>
        <v>0.24875621890547267</v>
      </c>
      <c r="M128" s="11">
        <f t="shared" si="35"/>
        <v>0.24213075060532688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-0.26159074400916027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0.22790308649150035</v>
      </c>
      <c r="Q128" s="11">
        <f>2*'OddsRatio_working_3-way'!K128*'OddsRatio_working_3-way'!L128*'OddsRatio_working_3-way'!M128</f>
        <v>6.5115167569000112E-2</v>
      </c>
      <c r="R128" s="11">
        <f t="shared" si="36"/>
        <v>0</v>
      </c>
      <c r="S128" s="11">
        <f t="shared" si="37"/>
        <v>-0.87121999424994845</v>
      </c>
      <c r="T128" s="11">
        <f t="shared" si="38"/>
        <v>-0.24891999835712819</v>
      </c>
      <c r="U128" s="11">
        <f>'OddsRatio_working_3-way'!S128-'OddsRatio_working_3-way'!R128^2/3</f>
        <v>-0.87121999424994845</v>
      </c>
      <c r="V128" s="11">
        <f>'OddsRatio_working_3-way'!S128*'OddsRatio_working_3-way'!R128/3-2*'OddsRatio_working_3-way'!R128^3/27-'OddsRatio_working_3-way'!T128</f>
        <v>0.24891999835712819</v>
      </c>
      <c r="W128" s="11">
        <f>'OddsRatio_working_3-way'!V128^2+4*'OddsRatio_working_3-way'!U128^3/27</f>
        <v>-3.6005816261822352E-2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0.15649838804595964</v>
      </c>
      <c r="Y128" s="11">
        <f>IF('OddsRatio_working_3-way'!W128&gt;=0,IF('OddsRatio_working_3-way'!V128+SQRT('OddsRatio_working_3-way'!W128)&gt;0,0,PI()),ACOS('OddsRatio_working_3-way'!V128/(2*'OddsRatio_working_3-way'!X128)))</f>
        <v>0.65132743522608683</v>
      </c>
      <c r="Z128" s="11">
        <f>'OddsRatio_working_3-way'!X128^(1/3)*COS('OddsRatio_working_3-way'!Y128/3)</f>
        <v>0.52624298312450457</v>
      </c>
      <c r="AA128" s="11">
        <f>'OddsRatio_working_3-way'!X128^(1/3)*COS(('OddsRatio_working_3-way'!Y128+2*PI())/3)</f>
        <v>-0.36365129110772981</v>
      </c>
      <c r="AB128" s="11">
        <f>'OddsRatio_working_3-way'!X128^(1/3)*COS(('OddsRatio_working_3-way'!Y128+4*PI())/3)</f>
        <v>-0.16259169201677487</v>
      </c>
      <c r="AC128" s="11">
        <f>'OddsRatio_working_3-way'!X128^(1/3)*SIN('OddsRatio_working_3-way'!Y128/3)</f>
        <v>0.11608181365832135</v>
      </c>
      <c r="AD128" s="11">
        <f>'OddsRatio_working_3-way'!X128^(1/3)*SIN(('OddsRatio_working_3-way'!Y128+2*PI())/3)</f>
        <v>0.39769888511996604</v>
      </c>
      <c r="AE128" s="11">
        <f>'OddsRatio_working_3-way'!X128^(1/3)*SIN(('OddsRatio_working_3-way'!Y128+4*PI())/3)</f>
        <v>-0.51378069877828714</v>
      </c>
      <c r="AF128" s="11">
        <f>-'OddsRatio_working_3-way'!U128/(3*'OddsRatio_working_3-way'!X128^(1/3))*COS(('OddsRatio_working_3-way'!Y128)/3)</f>
        <v>0.52624298312450457</v>
      </c>
      <c r="AG128" s="11">
        <f>-'OddsRatio_working_3-way'!U128/(3*'OddsRatio_working_3-way'!X128^(1/3))*COS(('OddsRatio_working_3-way'!Y128+2*PI())/3)</f>
        <v>-0.36365129110772981</v>
      </c>
      <c r="AH128" s="11">
        <f>-'OddsRatio_working_3-way'!U128/(3*'OddsRatio_working_3-way'!X128^(1/3))*COS(('OddsRatio_working_3-way'!Y128+4*PI())/3)</f>
        <v>-0.16259169201677487</v>
      </c>
      <c r="AI128" s="11">
        <f>'OddsRatio_working_3-way'!U128/(3*'OddsRatio_working_3-way'!X128^(1/3))*SIN(('OddsRatio_working_3-way'!Y128)/3)</f>
        <v>-0.11608181365832135</v>
      </c>
      <c r="AJ128" s="11">
        <f>'OddsRatio_working_3-way'!U128/(3*'OddsRatio_working_3-way'!X128^(1/3))*SIN(('OddsRatio_working_3-way'!Y128+2*PI())/3)</f>
        <v>-0.39769888511996604</v>
      </c>
      <c r="AK128" s="11">
        <f>'OddsRatio_working_3-way'!U128/(3*'OddsRatio_working_3-way'!X128^(1/3))*SIN(('OddsRatio_working_3-way'!Y128+4*PI())/3)</f>
        <v>0.51378069877828714</v>
      </c>
      <c r="AL128" s="11">
        <f>'OddsRatio_working_3-way'!Z128+'OddsRatio_working_3-way'!AF128</f>
        <v>1.0524859662490091</v>
      </c>
      <c r="AM128" s="11">
        <f>'OddsRatio_working_3-way'!AA128+'OddsRatio_working_3-way'!AG128</f>
        <v>-0.72730258221545963</v>
      </c>
      <c r="AN128" s="11">
        <f>'OddsRatio_working_3-way'!AB128+'OddsRatio_working_3-way'!AH128</f>
        <v>-0.32518338403354974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1.0524859662490091</v>
      </c>
      <c r="AS128" s="11">
        <f>IF(('OddsRatio_working_3-way'!X128=0),IF(Q128&gt;0,-Q128^(1/3),(-Q128)^(1/3)),'OddsRatio_working_3-way'!AM128-'OddsRatio_working_3-way'!R128/3)</f>
        <v>-0.72730258221545963</v>
      </c>
      <c r="AT128" s="11">
        <f>IF(('OddsRatio_working_3-way'!X128=0),IF(Q128&gt;0,-Q128^(1/3),(-Q128)^(1/3)),'OddsRatio_working_3-way'!AN128-'OddsRatio_working_3-way'!R128/3)</f>
        <v>-0.32518338403354974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IF('True_Odds_Calculator_3-way'!A128="","",'True_Odds_Calculator_3-way'!A128)</f>
        <v>1.52</v>
      </c>
      <c r="B129" s="4">
        <f>IF('True_Odds_Calculator_3-way'!B128="","",'True_Odds_Calculator_3-way'!B128)</f>
        <v>4.7300000000000004</v>
      </c>
      <c r="C129" s="4">
        <f>IF('True_Odds_Calculator_3-way'!C128="","",'True_Odds_Calculator_3-way'!C128)</f>
        <v>6.14</v>
      </c>
      <c r="D129" s="9">
        <f t="shared" si="26"/>
        <v>0.64395639027475926</v>
      </c>
      <c r="E129" s="9">
        <f t="shared" si="27"/>
        <v>0.20136949035827459</v>
      </c>
      <c r="F129" s="9">
        <f t="shared" si="28"/>
        <v>0.15467411936696637</v>
      </c>
      <c r="G129" s="9">
        <f t="shared" si="29"/>
        <v>1.0632695937367345</v>
      </c>
      <c r="H129" s="9">
        <f t="shared" si="30"/>
        <v>1.5529001887431015</v>
      </c>
      <c r="I129" s="9">
        <f t="shared" si="31"/>
        <v>4.9659955846380202</v>
      </c>
      <c r="J129" s="9">
        <f t="shared" si="32"/>
        <v>6.4652057118068145</v>
      </c>
      <c r="K129" s="11">
        <f t="shared" si="33"/>
        <v>0.65789473684210531</v>
      </c>
      <c r="L129" s="11">
        <f t="shared" si="34"/>
        <v>0.21141649048625791</v>
      </c>
      <c r="M129" s="11">
        <f t="shared" si="35"/>
        <v>0.16286644951140067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-0.22584069134968388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0.21271224559252977</v>
      </c>
      <c r="Q129" s="11">
        <f>2*'OddsRatio_working_3-way'!K129*'OddsRatio_working_3-way'!L129*'OddsRatio_working_3-way'!M129</f>
        <v>4.530612259691795E-2</v>
      </c>
      <c r="R129" s="11">
        <f t="shared" si="36"/>
        <v>0</v>
      </c>
      <c r="S129" s="11">
        <f t="shared" si="37"/>
        <v>-0.9418685548707143</v>
      </c>
      <c r="T129" s="11">
        <f t="shared" si="38"/>
        <v>-0.20061098080313403</v>
      </c>
      <c r="U129" s="11">
        <f>'OddsRatio_working_3-way'!S129-'OddsRatio_working_3-way'!R129^2/3</f>
        <v>-0.9418685548707143</v>
      </c>
      <c r="V129" s="11">
        <f>'OddsRatio_working_3-way'!S129*'OddsRatio_working_3-way'!R129/3-2*'OddsRatio_working_3-way'!R129^3/27-'OddsRatio_working_3-way'!T129</f>
        <v>0.20061098080313403</v>
      </c>
      <c r="W129" s="11">
        <f>'OddsRatio_working_3-way'!V129^2+4*'OddsRatio_working_3-way'!U129^3/27</f>
        <v>-8.3539977758648076E-2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0.17591528030378961</v>
      </c>
      <c r="Y129" s="11">
        <f>IF('OddsRatio_working_3-way'!W129&gt;=0,IF('OddsRatio_working_3-way'!V129+SQRT('OddsRatio_working_3-way'!W129)&gt;0,0,PI()),ACOS('OddsRatio_working_3-way'!V129/(2*'OddsRatio_working_3-way'!X129)))</f>
        <v>0.9640567411181572</v>
      </c>
      <c r="Z129" s="11">
        <f>'OddsRatio_working_3-way'!X129^(1/3)*COS('OddsRatio_working_3-way'!Y129/3)</f>
        <v>0.53163479686836723</v>
      </c>
      <c r="AA129" s="11">
        <f>'OddsRatio_working_3-way'!X129^(1/3)*COS(('OddsRatio_working_3-way'!Y129+2*PI())/3)</f>
        <v>-0.41908341158362894</v>
      </c>
      <c r="AB129" s="11">
        <f>'OddsRatio_working_3-way'!X129^(1/3)*COS(('OddsRatio_working_3-way'!Y129+4*PI())/3)</f>
        <v>-0.11255138528473872</v>
      </c>
      <c r="AC129" s="11">
        <f>'OddsRatio_working_3-way'!X129^(1/3)*SIN('OddsRatio_working_3-way'!Y129/3)</f>
        <v>0.17697634789890593</v>
      </c>
      <c r="AD129" s="11">
        <f>'OddsRatio_working_3-way'!X129^(1/3)*SIN(('OddsRatio_working_3-way'!Y129+2*PI())/3)</f>
        <v>0.37192106567433286</v>
      </c>
      <c r="AE129" s="11">
        <f>'OddsRatio_working_3-way'!X129^(1/3)*SIN(('OddsRatio_working_3-way'!Y129+4*PI())/3)</f>
        <v>-0.54889741357323862</v>
      </c>
      <c r="AF129" s="11">
        <f>-'OddsRatio_working_3-way'!U129/(3*'OddsRatio_working_3-way'!X129^(1/3))*COS(('OddsRatio_working_3-way'!Y129)/3)</f>
        <v>0.53163479686836723</v>
      </c>
      <c r="AG129" s="11">
        <f>-'OddsRatio_working_3-way'!U129/(3*'OddsRatio_working_3-way'!X129^(1/3))*COS(('OddsRatio_working_3-way'!Y129+2*PI())/3)</f>
        <v>-0.41908341158362894</v>
      </c>
      <c r="AH129" s="11">
        <f>-'OddsRatio_working_3-way'!U129/(3*'OddsRatio_working_3-way'!X129^(1/3))*COS(('OddsRatio_working_3-way'!Y129+4*PI())/3)</f>
        <v>-0.11255138528473872</v>
      </c>
      <c r="AI129" s="11">
        <f>'OddsRatio_working_3-way'!U129/(3*'OddsRatio_working_3-way'!X129^(1/3))*SIN(('OddsRatio_working_3-way'!Y129)/3)</f>
        <v>-0.17697634789890593</v>
      </c>
      <c r="AJ129" s="11">
        <f>'OddsRatio_working_3-way'!U129/(3*'OddsRatio_working_3-way'!X129^(1/3))*SIN(('OddsRatio_working_3-way'!Y129+2*PI())/3)</f>
        <v>-0.37192106567433286</v>
      </c>
      <c r="AK129" s="11">
        <f>'OddsRatio_working_3-way'!U129/(3*'OddsRatio_working_3-way'!X129^(1/3))*SIN(('OddsRatio_working_3-way'!Y129+4*PI())/3)</f>
        <v>0.54889741357323862</v>
      </c>
      <c r="AL129" s="11">
        <f>'OddsRatio_working_3-way'!Z129+'OddsRatio_working_3-way'!AF129</f>
        <v>1.0632695937367345</v>
      </c>
      <c r="AM129" s="11">
        <f>'OddsRatio_working_3-way'!AA129+'OddsRatio_working_3-way'!AG129</f>
        <v>-0.83816682316725788</v>
      </c>
      <c r="AN129" s="11">
        <f>'OddsRatio_working_3-way'!AB129+'OddsRatio_working_3-way'!AH129</f>
        <v>-0.22510277056947745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1.0632695937367345</v>
      </c>
      <c r="AS129" s="11">
        <f>IF(('OddsRatio_working_3-way'!X129=0),IF(Q129&gt;0,-Q129^(1/3),(-Q129)^(1/3)),'OddsRatio_working_3-way'!AM129-'OddsRatio_working_3-way'!R129/3)</f>
        <v>-0.83816682316725788</v>
      </c>
      <c r="AT129" s="11">
        <f>IF(('OddsRatio_working_3-way'!X129=0),IF(Q129&gt;0,-Q129^(1/3),(-Q129)^(1/3)),'OddsRatio_working_3-way'!AN129-'OddsRatio_working_3-way'!R129/3)</f>
        <v>-0.22510277056947745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IF('True_Odds_Calculator_3-way'!A129="","",'True_Odds_Calculator_3-way'!A129)</f>
        <v>1.55</v>
      </c>
      <c r="B130" s="4">
        <f>IF('True_Odds_Calculator_3-way'!B129="","",'True_Odds_Calculator_3-way'!B129)</f>
        <v>4.38</v>
      </c>
      <c r="C130" s="4">
        <f>IF('True_Odds_Calculator_3-way'!C129="","",'True_Odds_Calculator_3-way'!C129)</f>
        <v>6.35</v>
      </c>
      <c r="D130" s="9">
        <f t="shared" si="26"/>
        <v>0.63179009530136832</v>
      </c>
      <c r="E130" s="9">
        <f t="shared" si="27"/>
        <v>0.2182645256338524</v>
      </c>
      <c r="F130" s="9">
        <f t="shared" si="28"/>
        <v>0.1499453790647792</v>
      </c>
      <c r="G130" s="9">
        <f t="shared" si="29"/>
        <v>1.0596439529147232</v>
      </c>
      <c r="H130" s="9">
        <f t="shared" si="30"/>
        <v>1.5828041741030983</v>
      </c>
      <c r="I130" s="9">
        <f t="shared" si="31"/>
        <v>4.5815965608517644</v>
      </c>
      <c r="J130" s="9">
        <f t="shared" si="32"/>
        <v>6.6690951480937688</v>
      </c>
      <c r="K130" s="11">
        <f t="shared" si="33"/>
        <v>0.64516129032258063</v>
      </c>
      <c r="L130" s="11">
        <f t="shared" si="34"/>
        <v>0.22831050228310504</v>
      </c>
      <c r="M130" s="11">
        <f t="shared" si="35"/>
        <v>0.15748031496062992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-0.23070321026486806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0.21526253098168296</v>
      </c>
      <c r="Q130" s="11">
        <f>2*'OddsRatio_working_3-way'!K130*'OddsRatio_working_3-way'!L130*'OddsRatio_working_3-way'!M130</f>
        <v>4.6392786849500635E-2</v>
      </c>
      <c r="R130" s="11">
        <f t="shared" si="36"/>
        <v>0</v>
      </c>
      <c r="S130" s="11">
        <f t="shared" si="37"/>
        <v>-0.93307124220136417</v>
      </c>
      <c r="T130" s="11">
        <f t="shared" si="38"/>
        <v>-0.20109294012960435</v>
      </c>
      <c r="U130" s="11">
        <f>'OddsRatio_working_3-way'!S130-'OddsRatio_working_3-way'!R130^2/3</f>
        <v>-0.93307124220136417</v>
      </c>
      <c r="V130" s="11">
        <f>'OddsRatio_working_3-way'!S130*'OddsRatio_working_3-way'!R130/3-2*'OddsRatio_working_3-way'!R130^3/27-'OddsRatio_working_3-way'!T130</f>
        <v>0.20109294012960435</v>
      </c>
      <c r="W130" s="11">
        <f>'OddsRatio_working_3-way'!V130^2+4*'OddsRatio_working_3-way'!U130^3/27</f>
        <v>-7.9910118002537958E-2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0.17345639839200699</v>
      </c>
      <c r="Y130" s="11">
        <f>IF('OddsRatio_working_3-way'!W130&gt;=0,IF('OddsRatio_working_3-way'!V130+SQRT('OddsRatio_working_3-way'!W130)&gt;0,0,PI()),ACOS('OddsRatio_working_3-way'!V130/(2*'OddsRatio_working_3-way'!X130)))</f>
        <v>0.95247975416647523</v>
      </c>
      <c r="Z130" s="11">
        <f>'OddsRatio_working_3-way'!X130^(1/3)*COS('OddsRatio_working_3-way'!Y130/3)</f>
        <v>0.52982197645736162</v>
      </c>
      <c r="AA130" s="11">
        <f>'OddsRatio_working_3-way'!X130^(1/3)*COS(('OddsRatio_working_3-way'!Y130+2*PI())/3)</f>
        <v>-0.41569001693444019</v>
      </c>
      <c r="AB130" s="11">
        <f>'OddsRatio_working_3-way'!X130^(1/3)*COS(('OddsRatio_working_3-way'!Y130+4*PI())/3)</f>
        <v>-0.11413195952292166</v>
      </c>
      <c r="AC130" s="11">
        <f>'OddsRatio_working_3-way'!X130^(1/3)*SIN('OddsRatio_working_3-way'!Y130/3)</f>
        <v>0.17410462562284099</v>
      </c>
      <c r="AD130" s="11">
        <f>'OddsRatio_working_3-way'!X130^(1/3)*SIN(('OddsRatio_working_3-way'!Y130+2*PI())/3)</f>
        <v>0.37178697828393553</v>
      </c>
      <c r="AE130" s="11">
        <f>'OddsRatio_working_3-way'!X130^(1/3)*SIN(('OddsRatio_working_3-way'!Y130+4*PI())/3)</f>
        <v>-0.54589160390677649</v>
      </c>
      <c r="AF130" s="11">
        <f>-'OddsRatio_working_3-way'!U130/(3*'OddsRatio_working_3-way'!X130^(1/3))*COS(('OddsRatio_working_3-way'!Y130)/3)</f>
        <v>0.52982197645736162</v>
      </c>
      <c r="AG130" s="11">
        <f>-'OddsRatio_working_3-way'!U130/(3*'OddsRatio_working_3-way'!X130^(1/3))*COS(('OddsRatio_working_3-way'!Y130+2*PI())/3)</f>
        <v>-0.41569001693444019</v>
      </c>
      <c r="AH130" s="11">
        <f>-'OddsRatio_working_3-way'!U130/(3*'OddsRatio_working_3-way'!X130^(1/3))*COS(('OddsRatio_working_3-way'!Y130+4*PI())/3)</f>
        <v>-0.11413195952292166</v>
      </c>
      <c r="AI130" s="11">
        <f>'OddsRatio_working_3-way'!U130/(3*'OddsRatio_working_3-way'!X130^(1/3))*SIN(('OddsRatio_working_3-way'!Y130)/3)</f>
        <v>-0.17410462562284099</v>
      </c>
      <c r="AJ130" s="11">
        <f>'OddsRatio_working_3-way'!U130/(3*'OddsRatio_working_3-way'!X130^(1/3))*SIN(('OddsRatio_working_3-way'!Y130+2*PI())/3)</f>
        <v>-0.37178697828393553</v>
      </c>
      <c r="AK130" s="11">
        <f>'OddsRatio_working_3-way'!U130/(3*'OddsRatio_working_3-way'!X130^(1/3))*SIN(('OddsRatio_working_3-way'!Y130+4*PI())/3)</f>
        <v>0.54589160390677649</v>
      </c>
      <c r="AL130" s="11">
        <f>'OddsRatio_working_3-way'!Z130+'OddsRatio_working_3-way'!AF130</f>
        <v>1.0596439529147232</v>
      </c>
      <c r="AM130" s="11">
        <f>'OddsRatio_working_3-way'!AA130+'OddsRatio_working_3-way'!AG130</f>
        <v>-0.83138003386888037</v>
      </c>
      <c r="AN130" s="11">
        <f>'OddsRatio_working_3-way'!AB130+'OddsRatio_working_3-way'!AH130</f>
        <v>-0.22826391904584331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1.0596439529147232</v>
      </c>
      <c r="AS130" s="11">
        <f>IF(('OddsRatio_working_3-way'!X130=0),IF(Q130&gt;0,-Q130^(1/3),(-Q130)^(1/3)),'OddsRatio_working_3-way'!AM130-'OddsRatio_working_3-way'!R130/3)</f>
        <v>-0.83138003386888037</v>
      </c>
      <c r="AT130" s="11">
        <f>IF(('OddsRatio_working_3-way'!X130=0),IF(Q130&gt;0,-Q130^(1/3),(-Q130)^(1/3)),'OddsRatio_working_3-way'!AN130-'OddsRatio_working_3-way'!R130/3)</f>
        <v>-0.22826391904584331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IF('True_Odds_Calculator_3-way'!A130="","",'True_Odds_Calculator_3-way'!A130)</f>
        <v>1.64</v>
      </c>
      <c r="B131" s="4">
        <f>IF('True_Odds_Calculator_3-way'!B130="","",'True_Odds_Calculator_3-way'!B130)</f>
        <v>4.21</v>
      </c>
      <c r="C131" s="4">
        <f>IF('True_Odds_Calculator_3-way'!C130="","",'True_Odds_Calculator_3-way'!C130)</f>
        <v>5.5</v>
      </c>
      <c r="D131" s="9">
        <f t="shared" si="26"/>
        <v>0.59741495596776961</v>
      </c>
      <c r="E131" s="9">
        <f t="shared" si="27"/>
        <v>0.22831459794181619</v>
      </c>
      <c r="F131" s="9">
        <f t="shared" si="28"/>
        <v>0.17427044609041406</v>
      </c>
      <c r="G131" s="9">
        <f t="shared" si="29"/>
        <v>1.0529350245029632</v>
      </c>
      <c r="H131" s="9">
        <f t="shared" si="30"/>
        <v>1.6738784156818962</v>
      </c>
      <c r="I131" s="9">
        <f t="shared" si="31"/>
        <v>4.3799214286545114</v>
      </c>
      <c r="J131" s="9">
        <f t="shared" si="32"/>
        <v>5.7382076102633341</v>
      </c>
      <c r="K131" s="11">
        <f t="shared" si="33"/>
        <v>0.6097560975609756</v>
      </c>
      <c r="L131" s="11">
        <f t="shared" si="34"/>
        <v>0.23752969121140144</v>
      </c>
      <c r="M131" s="11">
        <f t="shared" si="35"/>
        <v>0.18181818181818182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-0.2434494999236323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0.21988613321676301</v>
      </c>
      <c r="Q131" s="11">
        <f>2*'OddsRatio_working_3-way'!K131*'OddsRatio_working_3-way'!L131*'OddsRatio_working_3-way'!M131</f>
        <v>5.2667337297428264E-2</v>
      </c>
      <c r="R131" s="11">
        <f t="shared" si="36"/>
        <v>0</v>
      </c>
      <c r="S131" s="11">
        <f t="shared" si="37"/>
        <v>-0.90321045344409878</v>
      </c>
      <c r="T131" s="11">
        <f t="shared" si="38"/>
        <v>-0.21633783316026317</v>
      </c>
      <c r="U131" s="11">
        <f>'OddsRatio_working_3-way'!S131-'OddsRatio_working_3-way'!R131^2/3</f>
        <v>-0.90321045344409878</v>
      </c>
      <c r="V131" s="11">
        <f>'OddsRatio_working_3-way'!S131*'OddsRatio_working_3-way'!R131/3-2*'OddsRatio_working_3-way'!R131^3/27-'OddsRatio_working_3-way'!T131</f>
        <v>0.21633783316026317</v>
      </c>
      <c r="W131" s="11">
        <f>'OddsRatio_working_3-way'!V131^2+4*'OddsRatio_working_3-way'!U131^3/27</f>
        <v>-6.2357832890173277E-2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0.16519676975250691</v>
      </c>
      <c r="Y131" s="11">
        <f>IF('OddsRatio_working_3-way'!W131&gt;=0,IF('OddsRatio_working_3-way'!V131+SQRT('OddsRatio_working_3-way'!W131)&gt;0,0,PI()),ACOS('OddsRatio_working_3-way'!V131/(2*'OddsRatio_working_3-way'!X131)))</f>
        <v>0.85689379987085101</v>
      </c>
      <c r="Z131" s="11">
        <f>'OddsRatio_working_3-way'!X131^(1/3)*COS('OddsRatio_working_3-way'!Y131/3)</f>
        <v>0.52646751225148158</v>
      </c>
      <c r="AA131" s="11">
        <f>'OddsRatio_working_3-way'!X131^(1/3)*COS(('OddsRatio_working_3-way'!Y131+2*PI())/3)</f>
        <v>-0.39712394347652014</v>
      </c>
      <c r="AB131" s="11">
        <f>'OddsRatio_working_3-way'!X131^(1/3)*COS(('OddsRatio_working_3-way'!Y131+4*PI())/3)</f>
        <v>-0.12934356877496112</v>
      </c>
      <c r="AC131" s="11">
        <f>'OddsRatio_working_3-way'!X131^(1/3)*SIN('OddsRatio_working_3-way'!Y131/3)</f>
        <v>0.1546030714176439</v>
      </c>
      <c r="AD131" s="11">
        <f>'OddsRatio_working_3-way'!X131^(1/3)*SIN(('OddsRatio_working_3-way'!Y131+2*PI())/3)</f>
        <v>0.37863270416815636</v>
      </c>
      <c r="AE131" s="11">
        <f>'OddsRatio_working_3-way'!X131^(1/3)*SIN(('OddsRatio_working_3-way'!Y131+4*PI())/3)</f>
        <v>-0.53323577558580026</v>
      </c>
      <c r="AF131" s="11">
        <f>-'OddsRatio_working_3-way'!U131/(3*'OddsRatio_working_3-way'!X131^(1/3))*COS(('OddsRatio_working_3-way'!Y131)/3)</f>
        <v>0.52646751225148158</v>
      </c>
      <c r="AG131" s="11">
        <f>-'OddsRatio_working_3-way'!U131/(3*'OddsRatio_working_3-way'!X131^(1/3))*COS(('OddsRatio_working_3-way'!Y131+2*PI())/3)</f>
        <v>-0.39712394347652014</v>
      </c>
      <c r="AH131" s="11">
        <f>-'OddsRatio_working_3-way'!U131/(3*'OddsRatio_working_3-way'!X131^(1/3))*COS(('OddsRatio_working_3-way'!Y131+4*PI())/3)</f>
        <v>-0.12934356877496112</v>
      </c>
      <c r="AI131" s="11">
        <f>'OddsRatio_working_3-way'!U131/(3*'OddsRatio_working_3-way'!X131^(1/3))*SIN(('OddsRatio_working_3-way'!Y131)/3)</f>
        <v>-0.1546030714176439</v>
      </c>
      <c r="AJ131" s="11">
        <f>'OddsRatio_working_3-way'!U131/(3*'OddsRatio_working_3-way'!X131^(1/3))*SIN(('OddsRatio_working_3-way'!Y131+2*PI())/3)</f>
        <v>-0.37863270416815636</v>
      </c>
      <c r="AK131" s="11">
        <f>'OddsRatio_working_3-way'!U131/(3*'OddsRatio_working_3-way'!X131^(1/3))*SIN(('OddsRatio_working_3-way'!Y131+4*PI())/3)</f>
        <v>0.53323577558580026</v>
      </c>
      <c r="AL131" s="11">
        <f>'OddsRatio_working_3-way'!Z131+'OddsRatio_working_3-way'!AF131</f>
        <v>1.0529350245029632</v>
      </c>
      <c r="AM131" s="11">
        <f>'OddsRatio_working_3-way'!AA131+'OddsRatio_working_3-way'!AG131</f>
        <v>-0.79424788695304027</v>
      </c>
      <c r="AN131" s="11">
        <f>'OddsRatio_working_3-way'!AB131+'OddsRatio_working_3-way'!AH131</f>
        <v>-0.25868713754992223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1.0529350245029632</v>
      </c>
      <c r="AS131" s="11">
        <f>IF(('OddsRatio_working_3-way'!X131=0),IF(Q131&gt;0,-Q131^(1/3),(-Q131)^(1/3)),'OddsRatio_working_3-way'!AM131-'OddsRatio_working_3-way'!R131/3)</f>
        <v>-0.79424788695304027</v>
      </c>
      <c r="AT131" s="11">
        <f>IF(('OddsRatio_working_3-way'!X131=0),IF(Q131&gt;0,-Q131^(1/3),(-Q131)^(1/3)),'OddsRatio_working_3-way'!AN131-'OddsRatio_working_3-way'!R131/3)</f>
        <v>-0.25868713754992223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IF('True_Odds_Calculator_3-way'!A131="","",'True_Odds_Calculator_3-way'!A131)</f>
        <v>1.95</v>
      </c>
      <c r="B132" s="4">
        <f>IF('True_Odds_Calculator_3-way'!B131="","",'True_Odds_Calculator_3-way'!B131)</f>
        <v>3.49</v>
      </c>
      <c r="C132" s="4">
        <f>IF('True_Odds_Calculator_3-way'!C131="","",'True_Odds_Calculator_3-way'!C131)</f>
        <v>4.3499999999999996</v>
      </c>
      <c r="D132" s="9">
        <f t="shared" ref="D132:D195" si="39">(K132/(AR132+K132-(AR132*K132)))</f>
        <v>0.50116755287059589</v>
      </c>
      <c r="E132" s="9">
        <f t="shared" ref="E132:E195" si="40">(L132/(AR132+L132-(AR132*L132)))</f>
        <v>0.27709732844779761</v>
      </c>
      <c r="F132" s="9">
        <f t="shared" ref="F132:F195" si="41">(M132/(AR132+M132-(AR132*M132)))</f>
        <v>0.22173511868160678</v>
      </c>
      <c r="G132" s="9">
        <f t="shared" ref="G132:G195" si="42">AR132</f>
        <v>1.0477270195255137</v>
      </c>
      <c r="H132" s="9">
        <f t="shared" ref="H132:H195" si="43">IF(A132="","",1/D132)</f>
        <v>1.9953406685492372</v>
      </c>
      <c r="I132" s="9">
        <f t="shared" ref="I132:I195" si="44">IF(B132="","",1/E132)</f>
        <v>3.608840278618529</v>
      </c>
      <c r="J132" s="9">
        <f t="shared" ref="J132:J195" si="45">IF(C132="","",1/F132)</f>
        <v>4.5098855154104704</v>
      </c>
      <c r="K132" s="11">
        <f t="shared" ref="K132:K195" si="46">1/A132</f>
        <v>0.51282051282051289</v>
      </c>
      <c r="L132" s="11">
        <f t="shared" ref="L132:L195" si="47">1/B132</f>
        <v>0.28653295128939826</v>
      </c>
      <c r="M132" s="11">
        <f t="shared" ref="M132:M195" si="48">1/C132</f>
        <v>0.22988505747126439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-0.26768156587344416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0.22936147824992797</v>
      </c>
      <c r="Q132" s="11">
        <f>2*'OddsRatio_working_3-way'!K132*'OddsRatio_working_3-way'!L132*'OddsRatio_working_3-way'!M132</f>
        <v>6.7558609204691616E-2</v>
      </c>
      <c r="R132" s="11">
        <f t="shared" ref="R132:R195" si="49">O132/N132</f>
        <v>0</v>
      </c>
      <c r="S132" s="11">
        <f t="shared" ref="S132:S195" si="50">P132/N132</f>
        <v>-0.85684450291346048</v>
      </c>
      <c r="T132" s="11">
        <f t="shared" ref="T132:T195" si="51">Q132/N132</f>
        <v>-0.25238424238982643</v>
      </c>
      <c r="U132" s="11">
        <f>'OddsRatio_working_3-way'!S132-'OddsRatio_working_3-way'!R132^2/3</f>
        <v>-0.85684450291346048</v>
      </c>
      <c r="V132" s="11">
        <f>'OddsRatio_working_3-way'!S132*'OddsRatio_working_3-way'!R132/3-2*'OddsRatio_working_3-way'!R132^3/27-'OddsRatio_working_3-way'!T132</f>
        <v>0.25238424238982643</v>
      </c>
      <c r="W132" s="11">
        <f>'OddsRatio_working_3-way'!V132^2+4*'OddsRatio_working_3-way'!U132^3/27</f>
        <v>-2.9499266952157474E-2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0.15264097808161159</v>
      </c>
      <c r="Y132" s="11">
        <f>IF('OddsRatio_working_3-way'!W132&gt;=0,IF('OddsRatio_working_3-way'!V132+SQRT('OddsRatio_working_3-way'!W132)&gt;0,0,PI()),ACOS('OddsRatio_working_3-way'!V132/(2*'OddsRatio_working_3-way'!X132)))</f>
        <v>0.59753481062682867</v>
      </c>
      <c r="Z132" s="11">
        <f>'OddsRatio_working_3-way'!X132^(1/3)*COS('OddsRatio_working_3-way'!Y132/3)</f>
        <v>0.52386350976275686</v>
      </c>
      <c r="AA132" s="11">
        <f>'OddsRatio_working_3-way'!X132^(1/3)*COS(('OddsRatio_working_3-way'!Y132+2*PI())/3)</f>
        <v>-0.35350900687470677</v>
      </c>
      <c r="AB132" s="11">
        <f>'OddsRatio_working_3-way'!X132^(1/3)*COS(('OddsRatio_working_3-way'!Y132+4*PI())/3)</f>
        <v>-0.17035450288805024</v>
      </c>
      <c r="AC132" s="11">
        <f>'OddsRatio_working_3-way'!X132^(1/3)*SIN('OddsRatio_working_3-way'!Y132/3)</f>
        <v>0.10574430217998865</v>
      </c>
      <c r="AD132" s="11">
        <f>'OddsRatio_working_3-way'!X132^(1/3)*SIN(('OddsRatio_working_3-way'!Y132+2*PI())/3)</f>
        <v>0.40080695648023046</v>
      </c>
      <c r="AE132" s="11">
        <f>'OddsRatio_working_3-way'!X132^(1/3)*SIN(('OddsRatio_working_3-way'!Y132+4*PI())/3)</f>
        <v>-0.50655125866021899</v>
      </c>
      <c r="AF132" s="11">
        <f>-'OddsRatio_working_3-way'!U132/(3*'OddsRatio_working_3-way'!X132^(1/3))*COS(('OddsRatio_working_3-way'!Y132)/3)</f>
        <v>0.52386350976275686</v>
      </c>
      <c r="AG132" s="11">
        <f>-'OddsRatio_working_3-way'!U132/(3*'OddsRatio_working_3-way'!X132^(1/3))*COS(('OddsRatio_working_3-way'!Y132+2*PI())/3)</f>
        <v>-0.35350900687470671</v>
      </c>
      <c r="AH132" s="11">
        <f>-'OddsRatio_working_3-way'!U132/(3*'OddsRatio_working_3-way'!X132^(1/3))*COS(('OddsRatio_working_3-way'!Y132+4*PI())/3)</f>
        <v>-0.17035450288805021</v>
      </c>
      <c r="AI132" s="11">
        <f>'OddsRatio_working_3-way'!U132/(3*'OddsRatio_working_3-way'!X132^(1/3))*SIN(('OddsRatio_working_3-way'!Y132)/3)</f>
        <v>-0.10574430217998862</v>
      </c>
      <c r="AJ132" s="11">
        <f>'OddsRatio_working_3-way'!U132/(3*'OddsRatio_working_3-way'!X132^(1/3))*SIN(('OddsRatio_working_3-way'!Y132+2*PI())/3)</f>
        <v>-0.4008069564802304</v>
      </c>
      <c r="AK132" s="11">
        <f>'OddsRatio_working_3-way'!U132/(3*'OddsRatio_working_3-way'!X132^(1/3))*SIN(('OddsRatio_working_3-way'!Y132+4*PI())/3)</f>
        <v>0.50655125866021899</v>
      </c>
      <c r="AL132" s="11">
        <f>'OddsRatio_working_3-way'!Z132+'OddsRatio_working_3-way'!AF132</f>
        <v>1.0477270195255137</v>
      </c>
      <c r="AM132" s="11">
        <f>'OddsRatio_working_3-way'!AA132+'OddsRatio_working_3-way'!AG132</f>
        <v>-0.70701801374941353</v>
      </c>
      <c r="AN132" s="11">
        <f>'OddsRatio_working_3-way'!AB132+'OddsRatio_working_3-way'!AH132</f>
        <v>-0.34070900577610042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1.0477270195255137</v>
      </c>
      <c r="AS132" s="11">
        <f>IF(('OddsRatio_working_3-way'!X132=0),IF(Q132&gt;0,-Q132^(1/3),(-Q132)^(1/3)),'OddsRatio_working_3-way'!AM132-'OddsRatio_working_3-way'!R132/3)</f>
        <v>-0.70701801374941353</v>
      </c>
      <c r="AT132" s="11">
        <f>IF(('OddsRatio_working_3-way'!X132=0),IF(Q132&gt;0,-Q132^(1/3),(-Q132)^(1/3)),'OddsRatio_working_3-way'!AN132-'OddsRatio_working_3-way'!R132/3)</f>
        <v>-0.34070900577610042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IF('True_Odds_Calculator_3-way'!A132="","",'True_Odds_Calculator_3-way'!A132)</f>
        <v>1.43</v>
      </c>
      <c r="B133" s="4">
        <f>IF('True_Odds_Calculator_3-way'!B132="","",'True_Odds_Calculator_3-way'!B132)</f>
        <v>4.8</v>
      </c>
      <c r="C133" s="4">
        <f>IF('True_Odds_Calculator_3-way'!C132="","",'True_Odds_Calculator_3-way'!C132)</f>
        <v>7.74</v>
      </c>
      <c r="D133" s="9">
        <f t="shared" si="39"/>
        <v>0.68306154446481671</v>
      </c>
      <c r="E133" s="9">
        <f t="shared" si="40"/>
        <v>0.19606159571579718</v>
      </c>
      <c r="F133" s="9">
        <f t="shared" si="41"/>
        <v>0.12087685981938598</v>
      </c>
      <c r="G133" s="9">
        <f t="shared" si="42"/>
        <v>1.079062613956278</v>
      </c>
      <c r="H133" s="9">
        <f t="shared" si="43"/>
        <v>1.4639969240011992</v>
      </c>
      <c r="I133" s="9">
        <f t="shared" si="44"/>
        <v>5.1004379330338558</v>
      </c>
      <c r="J133" s="9">
        <f t="shared" si="45"/>
        <v>8.2728820180653138</v>
      </c>
      <c r="K133" s="11">
        <f t="shared" si="46"/>
        <v>0.69930069930069938</v>
      </c>
      <c r="L133" s="11">
        <f t="shared" si="47"/>
        <v>0.20833333333333334</v>
      </c>
      <c r="M133" s="11">
        <f t="shared" si="48"/>
        <v>0.12919896640826872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-0.20729733229733205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0.20648494485703792</v>
      </c>
      <c r="Q133" s="11">
        <f>2*'OddsRatio_working_3-way'!K133*'OddsRatio_working_3-way'!L133*'OddsRatio_working_3-way'!M133</f>
        <v>3.7645386482595793E-2</v>
      </c>
      <c r="R133" s="11">
        <f t="shared" si="49"/>
        <v>0</v>
      </c>
      <c r="S133" s="11">
        <f t="shared" si="50"/>
        <v>-0.99608105212309772</v>
      </c>
      <c r="T133" s="11">
        <f t="shared" si="51"/>
        <v>-0.18160092107987197</v>
      </c>
      <c r="U133" s="11">
        <f>'OddsRatio_working_3-way'!S133-'OddsRatio_working_3-way'!R133^2/3</f>
        <v>-0.99608105212309772</v>
      </c>
      <c r="V133" s="11">
        <f>'OddsRatio_working_3-way'!S133*'OddsRatio_working_3-way'!R133/3-2*'OddsRatio_working_3-way'!R133^3/27-'OddsRatio_working_3-way'!T133</f>
        <v>0.18160092107987197</v>
      </c>
      <c r="W133" s="11">
        <f>'OddsRatio_working_3-way'!V133^2+4*'OddsRatio_working_3-way'!U133^3/27</f>
        <v>-0.11343431592796135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0.1913198960282354</v>
      </c>
      <c r="Y133" s="11">
        <f>IF('OddsRatio_working_3-way'!W133&gt;=0,IF('OddsRatio_working_3-way'!V133+SQRT('OddsRatio_working_3-way'!W133)&gt;0,0,PI()),ACOS('OddsRatio_working_3-way'!V133/(2*'OddsRatio_working_3-way'!X133)))</f>
        <v>1.076286567164924</v>
      </c>
      <c r="Z133" s="11">
        <f>'OddsRatio_working_3-way'!X133^(1/3)*COS('OddsRatio_working_3-way'!Y133/3)</f>
        <v>0.539531306978139</v>
      </c>
      <c r="AA133" s="11">
        <f>'OddsRatio_working_3-way'!X133^(1/3)*COS(('OddsRatio_working_3-way'!Y133+2*PI())/3)</f>
        <v>-0.44497906514360092</v>
      </c>
      <c r="AB133" s="11">
        <f>'OddsRatio_working_3-way'!X133^(1/3)*COS(('OddsRatio_working_3-way'!Y133+4*PI())/3)</f>
        <v>-9.4552241834538225E-2</v>
      </c>
      <c r="AC133" s="11">
        <f>'OddsRatio_working_3-way'!X133^(1/3)*SIN('OddsRatio_working_3-way'!Y133/3)</f>
        <v>0.20231902076875288</v>
      </c>
      <c r="AD133" s="11">
        <f>'OddsRatio_working_3-way'!X133^(1/3)*SIN(('OddsRatio_working_3-way'!Y133+2*PI())/3)</f>
        <v>0.36608830759571237</v>
      </c>
      <c r="AE133" s="11">
        <f>'OddsRatio_working_3-way'!X133^(1/3)*SIN(('OddsRatio_working_3-way'!Y133+4*PI())/3)</f>
        <v>-0.56840732836446517</v>
      </c>
      <c r="AF133" s="11">
        <f>-'OddsRatio_working_3-way'!U133/(3*'OddsRatio_working_3-way'!X133^(1/3))*COS(('OddsRatio_working_3-way'!Y133)/3)</f>
        <v>0.539531306978139</v>
      </c>
      <c r="AG133" s="11">
        <f>-'OddsRatio_working_3-way'!U133/(3*'OddsRatio_working_3-way'!X133^(1/3))*COS(('OddsRatio_working_3-way'!Y133+2*PI())/3)</f>
        <v>-0.44497906514360092</v>
      </c>
      <c r="AH133" s="11">
        <f>-'OddsRatio_working_3-way'!U133/(3*'OddsRatio_working_3-way'!X133^(1/3))*COS(('OddsRatio_working_3-way'!Y133+4*PI())/3)</f>
        <v>-9.4552241834538225E-2</v>
      </c>
      <c r="AI133" s="11">
        <f>'OddsRatio_working_3-way'!U133/(3*'OddsRatio_working_3-way'!X133^(1/3))*SIN(('OddsRatio_working_3-way'!Y133)/3)</f>
        <v>-0.20231902076875288</v>
      </c>
      <c r="AJ133" s="11">
        <f>'OddsRatio_working_3-way'!U133/(3*'OddsRatio_working_3-way'!X133^(1/3))*SIN(('OddsRatio_working_3-way'!Y133+2*PI())/3)</f>
        <v>-0.36608830759571237</v>
      </c>
      <c r="AK133" s="11">
        <f>'OddsRatio_working_3-way'!U133/(3*'OddsRatio_working_3-way'!X133^(1/3))*SIN(('OddsRatio_working_3-way'!Y133+4*PI())/3)</f>
        <v>0.56840732836446517</v>
      </c>
      <c r="AL133" s="11">
        <f>'OddsRatio_working_3-way'!Z133+'OddsRatio_working_3-way'!AF133</f>
        <v>1.079062613956278</v>
      </c>
      <c r="AM133" s="11">
        <f>'OddsRatio_working_3-way'!AA133+'OddsRatio_working_3-way'!AG133</f>
        <v>-0.88995813028720183</v>
      </c>
      <c r="AN133" s="11">
        <f>'OddsRatio_working_3-way'!AB133+'OddsRatio_working_3-way'!AH133</f>
        <v>-0.18910448366907645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1.079062613956278</v>
      </c>
      <c r="AS133" s="11">
        <f>IF(('OddsRatio_working_3-way'!X133=0),IF(Q133&gt;0,-Q133^(1/3),(-Q133)^(1/3)),'OddsRatio_working_3-way'!AM133-'OddsRatio_working_3-way'!R133/3)</f>
        <v>-0.88995813028720183</v>
      </c>
      <c r="AT133" s="11">
        <f>IF(('OddsRatio_working_3-way'!X133=0),IF(Q133&gt;0,-Q133^(1/3),(-Q133)^(1/3)),'OddsRatio_working_3-way'!AN133-'OddsRatio_working_3-way'!R133/3)</f>
        <v>-0.18910448366907645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IF('True_Odds_Calculator_3-way'!A133="","",'True_Odds_Calculator_3-way'!A133)</f>
        <v>3.54</v>
      </c>
      <c r="B134" s="4">
        <f>IF('True_Odds_Calculator_3-way'!B133="","",'True_Odds_Calculator_3-way'!B133)</f>
        <v>3.69</v>
      </c>
      <c r="C134" s="4">
        <f>IF('True_Odds_Calculator_3-way'!C133="","",'True_Odds_Calculator_3-way'!C133)</f>
        <v>2.06</v>
      </c>
      <c r="D134" s="9">
        <f t="shared" si="39"/>
        <v>0.27040287624830006</v>
      </c>
      <c r="E134" s="9">
        <f t="shared" si="40"/>
        <v>0.25923342952232881</v>
      </c>
      <c r="F134" s="9">
        <f t="shared" si="41"/>
        <v>0.47036369422937097</v>
      </c>
      <c r="G134" s="9">
        <f t="shared" si="42"/>
        <v>1.062277761584181</v>
      </c>
      <c r="H134" s="9">
        <f t="shared" si="43"/>
        <v>3.6981855144238196</v>
      </c>
      <c r="I134" s="9">
        <f t="shared" si="44"/>
        <v>3.8575271786614467</v>
      </c>
      <c r="J134" s="9">
        <f t="shared" si="45"/>
        <v>2.1260144272792321</v>
      </c>
      <c r="K134" s="11">
        <f t="shared" si="46"/>
        <v>0.2824858757062147</v>
      </c>
      <c r="L134" s="11">
        <f t="shared" si="47"/>
        <v>0.2710027100271003</v>
      </c>
      <c r="M134" s="11">
        <f t="shared" si="48"/>
        <v>0.4854368932038835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-0.26915038992965767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0.23375117191465922</v>
      </c>
      <c r="Q134" s="11">
        <f>2*'OddsRatio_working_3-way'!K134*'OddsRatio_working_3-way'!L134*'OddsRatio_working_3-way'!M134</f>
        <v>7.4324696952196886E-2</v>
      </c>
      <c r="R134" s="11">
        <f t="shared" si="49"/>
        <v>0</v>
      </c>
      <c r="S134" s="11">
        <f t="shared" si="50"/>
        <v>-0.86847792409199176</v>
      </c>
      <c r="T134" s="11">
        <f t="shared" si="51"/>
        <v>-0.27614560384483045</v>
      </c>
      <c r="U134" s="11">
        <f>'OddsRatio_working_3-way'!S134-'OddsRatio_working_3-way'!R134^2/3</f>
        <v>-0.86847792409199176</v>
      </c>
      <c r="V134" s="11">
        <f>'OddsRatio_working_3-way'!S134*'OddsRatio_working_3-way'!R134/3-2*'OddsRatio_working_3-way'!R134^3/27-'OddsRatio_working_3-way'!T134</f>
        <v>0.27614560384483045</v>
      </c>
      <c r="W134" s="11">
        <f>'OddsRatio_working_3-way'!V134^2+4*'OddsRatio_working_3-way'!U134^3/27</f>
        <v>-2.0788474415811234E-2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0.15576012722985083</v>
      </c>
      <c r="Y134" s="11">
        <f>IF('OddsRatio_working_3-way'!W134&gt;=0,IF('OddsRatio_working_3-way'!V134+SQRT('OddsRatio_working_3-way'!W134)&gt;0,0,PI()),ACOS('OddsRatio_working_3-way'!V134/(2*'OddsRatio_working_3-way'!X134)))</f>
        <v>0.48118929848636527</v>
      </c>
      <c r="Z134" s="11">
        <f>'OddsRatio_working_3-way'!X134^(1/3)*COS('OddsRatio_working_3-way'!Y134/3)</f>
        <v>0.53113888079209048</v>
      </c>
      <c r="AA134" s="11">
        <f>'OddsRatio_working_3-way'!X134^(1/3)*COS(('OddsRatio_working_3-way'!Y134+2*PI())/3)</f>
        <v>-0.33998783870044391</v>
      </c>
      <c r="AB134" s="11">
        <f>'OddsRatio_working_3-way'!X134^(1/3)*COS(('OddsRatio_working_3-way'!Y134+4*PI())/3)</f>
        <v>-0.19115104209164668</v>
      </c>
      <c r="AC134" s="11">
        <f>'OddsRatio_working_3-way'!X134^(1/3)*SIN('OddsRatio_working_3-way'!Y134/3)</f>
        <v>8.5930964587410882E-2</v>
      </c>
      <c r="AD134" s="11">
        <f>'OddsRatio_working_3-way'!X134^(1/3)*SIN(('OddsRatio_working_3-way'!Y134+2*PI())/3)</f>
        <v>0.41701428140987962</v>
      </c>
      <c r="AE134" s="11">
        <f>'OddsRatio_working_3-way'!X134^(1/3)*SIN(('OddsRatio_working_3-way'!Y134+4*PI())/3)</f>
        <v>-0.50294524599729029</v>
      </c>
      <c r="AF134" s="11">
        <f>-'OddsRatio_working_3-way'!U134/(3*'OddsRatio_working_3-way'!X134^(1/3))*COS(('OddsRatio_working_3-way'!Y134)/3)</f>
        <v>0.53113888079209037</v>
      </c>
      <c r="AG134" s="11">
        <f>-'OddsRatio_working_3-way'!U134/(3*'OddsRatio_working_3-way'!X134^(1/3))*COS(('OddsRatio_working_3-way'!Y134+2*PI())/3)</f>
        <v>-0.33998783870044386</v>
      </c>
      <c r="AH134" s="11">
        <f>-'OddsRatio_working_3-way'!U134/(3*'OddsRatio_working_3-way'!X134^(1/3))*COS(('OddsRatio_working_3-way'!Y134+4*PI())/3)</f>
        <v>-0.19115104209164666</v>
      </c>
      <c r="AI134" s="11">
        <f>'OddsRatio_working_3-way'!U134/(3*'OddsRatio_working_3-way'!X134^(1/3))*SIN(('OddsRatio_working_3-way'!Y134)/3)</f>
        <v>-8.5930964587410869E-2</v>
      </c>
      <c r="AJ134" s="11">
        <f>'OddsRatio_working_3-way'!U134/(3*'OddsRatio_working_3-way'!X134^(1/3))*SIN(('OddsRatio_working_3-way'!Y134+2*PI())/3)</f>
        <v>-0.41701428140987951</v>
      </c>
      <c r="AK134" s="11">
        <f>'OddsRatio_working_3-way'!U134/(3*'OddsRatio_working_3-way'!X134^(1/3))*SIN(('OddsRatio_working_3-way'!Y134+4*PI())/3)</f>
        <v>0.50294524599729018</v>
      </c>
      <c r="AL134" s="11">
        <f>'OddsRatio_working_3-way'!Z134+'OddsRatio_working_3-way'!AF134</f>
        <v>1.062277761584181</v>
      </c>
      <c r="AM134" s="11">
        <f>'OddsRatio_working_3-way'!AA134+'OddsRatio_working_3-way'!AG134</f>
        <v>-0.67997567740088782</v>
      </c>
      <c r="AN134" s="11">
        <f>'OddsRatio_working_3-way'!AB134+'OddsRatio_working_3-way'!AH134</f>
        <v>-0.38230208418329337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1.062277761584181</v>
      </c>
      <c r="AS134" s="11">
        <f>IF(('OddsRatio_working_3-way'!X134=0),IF(Q134&gt;0,-Q134^(1/3),(-Q134)^(1/3)),'OddsRatio_working_3-way'!AM134-'OddsRatio_working_3-way'!R134/3)</f>
        <v>-0.67997567740088782</v>
      </c>
      <c r="AT134" s="11">
        <f>IF(('OddsRatio_working_3-way'!X134=0),IF(Q134&gt;0,-Q134^(1/3),(-Q134)^(1/3)),'OddsRatio_working_3-way'!AN134-'OddsRatio_working_3-way'!R134/3)</f>
        <v>-0.38230208418329337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IF('True_Odds_Calculator_3-way'!A134="","",'True_Odds_Calculator_3-way'!A134)</f>
        <v>1.78</v>
      </c>
      <c r="B135" s="4">
        <f>IF('True_Odds_Calculator_3-way'!B134="","",'True_Odds_Calculator_3-way'!B134)</f>
        <v>3.77</v>
      </c>
      <c r="C135" s="4">
        <f>IF('True_Odds_Calculator_3-way'!C134="","",'True_Odds_Calculator_3-way'!C134)</f>
        <v>4.9400000000000004</v>
      </c>
      <c r="D135" s="9">
        <f t="shared" si="39"/>
        <v>0.54963964296758683</v>
      </c>
      <c r="E135" s="9">
        <f t="shared" si="40"/>
        <v>0.25576574706855304</v>
      </c>
      <c r="F135" s="9">
        <f t="shared" si="41"/>
        <v>0.19459460996386008</v>
      </c>
      <c r="G135" s="9">
        <f t="shared" si="42"/>
        <v>1.0504793104097987</v>
      </c>
      <c r="H135" s="9">
        <f t="shared" si="43"/>
        <v>1.8193738621196427</v>
      </c>
      <c r="I135" s="9">
        <f t="shared" si="44"/>
        <v>3.9098276898351423</v>
      </c>
      <c r="J135" s="9">
        <f t="shared" si="45"/>
        <v>5.1388884830146067</v>
      </c>
      <c r="K135" s="11">
        <f t="shared" si="46"/>
        <v>0.5617977528089888</v>
      </c>
      <c r="L135" s="11">
        <f t="shared" si="47"/>
        <v>0.26525198938992045</v>
      </c>
      <c r="M135" s="11">
        <f t="shared" si="48"/>
        <v>0.20242914979757085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-0.25679247443557474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0.22594020385417188</v>
      </c>
      <c r="Q135" s="11">
        <f>2*'OddsRatio_working_3-way'!K135*'OddsRatio_working_3-way'!L135*'OddsRatio_working_3-way'!M135</f>
        <v>6.0331162577883013E-2</v>
      </c>
      <c r="R135" s="11">
        <f t="shared" si="49"/>
        <v>0</v>
      </c>
      <c r="S135" s="11">
        <f t="shared" si="50"/>
        <v>-0.87985523855706593</v>
      </c>
      <c r="T135" s="11">
        <f t="shared" si="51"/>
        <v>-0.23494131870682672</v>
      </c>
      <c r="U135" s="11">
        <f>'OddsRatio_working_3-way'!S135-'OddsRatio_working_3-way'!R135^2/3</f>
        <v>-0.87985523855706593</v>
      </c>
      <c r="V135" s="11">
        <f>'OddsRatio_working_3-way'!S135*'OddsRatio_working_3-way'!R135/3-2*'OddsRatio_working_3-way'!R135^3/27-'OddsRatio_working_3-way'!T135</f>
        <v>0.23494131870682672</v>
      </c>
      <c r="W135" s="11">
        <f>'OddsRatio_working_3-way'!V135^2+4*'OddsRatio_working_3-way'!U135^3/27</f>
        <v>-4.571157610300141E-2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0.15883088438548729</v>
      </c>
      <c r="Y135" s="11">
        <f>IF('OddsRatio_working_3-way'!W135&gt;=0,IF('OddsRatio_working_3-way'!V135+SQRT('OddsRatio_working_3-way'!W135)&gt;0,0,PI()),ACOS('OddsRatio_working_3-way'!V135/(2*'OddsRatio_working_3-way'!X135)))</f>
        <v>0.73832667464800017</v>
      </c>
      <c r="Z135" s="11">
        <f>'OddsRatio_working_3-way'!X135^(1/3)*COS('OddsRatio_working_3-way'!Y135/3)</f>
        <v>0.52523965520489935</v>
      </c>
      <c r="AA135" s="11">
        <f>'OddsRatio_working_3-way'!X135^(1/3)*COS(('OddsRatio_working_3-way'!Y135+2*PI())/3)</f>
        <v>-0.37688394309565831</v>
      </c>
      <c r="AB135" s="11">
        <f>'OddsRatio_working_3-way'!X135^(1/3)*COS(('OddsRatio_working_3-way'!Y135+4*PI())/3)</f>
        <v>-0.14835571210924114</v>
      </c>
      <c r="AC135" s="11">
        <f>'OddsRatio_working_3-way'!X135^(1/3)*SIN('OddsRatio_working_3-way'!Y135/3)</f>
        <v>0.13194083567743708</v>
      </c>
      <c r="AD135" s="11">
        <f>'OddsRatio_working_3-way'!X135^(1/3)*SIN(('OddsRatio_working_3-way'!Y135+2*PI())/3)</f>
        <v>0.38890046664370381</v>
      </c>
      <c r="AE135" s="11">
        <f>'OddsRatio_working_3-way'!X135^(1/3)*SIN(('OddsRatio_working_3-way'!Y135+4*PI())/3)</f>
        <v>-0.52084130232114079</v>
      </c>
      <c r="AF135" s="11">
        <f>-'OddsRatio_working_3-way'!U135/(3*'OddsRatio_working_3-way'!X135^(1/3))*COS(('OddsRatio_working_3-way'!Y135)/3)</f>
        <v>0.52523965520489935</v>
      </c>
      <c r="AG135" s="11">
        <f>-'OddsRatio_working_3-way'!U135/(3*'OddsRatio_working_3-way'!X135^(1/3))*COS(('OddsRatio_working_3-way'!Y135+2*PI())/3)</f>
        <v>-0.37688394309565831</v>
      </c>
      <c r="AH135" s="11">
        <f>-'OddsRatio_working_3-way'!U135/(3*'OddsRatio_working_3-way'!X135^(1/3))*COS(('OddsRatio_working_3-way'!Y135+4*PI())/3)</f>
        <v>-0.14835571210924114</v>
      </c>
      <c r="AI135" s="11">
        <f>'OddsRatio_working_3-way'!U135/(3*'OddsRatio_working_3-way'!X135^(1/3))*SIN(('OddsRatio_working_3-way'!Y135)/3)</f>
        <v>-0.13194083567743708</v>
      </c>
      <c r="AJ135" s="11">
        <f>'OddsRatio_working_3-way'!U135/(3*'OddsRatio_working_3-way'!X135^(1/3))*SIN(('OddsRatio_working_3-way'!Y135+2*PI())/3)</f>
        <v>-0.38890046664370381</v>
      </c>
      <c r="AK135" s="11">
        <f>'OddsRatio_working_3-way'!U135/(3*'OddsRatio_working_3-way'!X135^(1/3))*SIN(('OddsRatio_working_3-way'!Y135+4*PI())/3)</f>
        <v>0.52084130232114079</v>
      </c>
      <c r="AL135" s="11">
        <f>'OddsRatio_working_3-way'!Z135+'OddsRatio_working_3-way'!AF135</f>
        <v>1.0504793104097987</v>
      </c>
      <c r="AM135" s="11">
        <f>'OddsRatio_working_3-way'!AA135+'OddsRatio_working_3-way'!AG135</f>
        <v>-0.75376788619131663</v>
      </c>
      <c r="AN135" s="11">
        <f>'OddsRatio_working_3-way'!AB135+'OddsRatio_working_3-way'!AH135</f>
        <v>-0.29671142421848229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1.0504793104097987</v>
      </c>
      <c r="AS135" s="11">
        <f>IF(('OddsRatio_working_3-way'!X135=0),IF(Q135&gt;0,-Q135^(1/3),(-Q135)^(1/3)),'OddsRatio_working_3-way'!AM135-'OddsRatio_working_3-way'!R135/3)</f>
        <v>-0.75376788619131663</v>
      </c>
      <c r="AT135" s="11">
        <f>IF(('OddsRatio_working_3-way'!X135=0),IF(Q135&gt;0,-Q135^(1/3),(-Q135)^(1/3)),'OddsRatio_working_3-way'!AN135-'OddsRatio_working_3-way'!R135/3)</f>
        <v>-0.29671142421848229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IF('True_Odds_Calculator_3-way'!A135="","",'True_Odds_Calculator_3-way'!A135)</f>
        <v>2.17</v>
      </c>
      <c r="B136" s="4">
        <f>IF('True_Odds_Calculator_3-way'!B135="","",'True_Odds_Calculator_3-way'!B135)</f>
        <v>3.38</v>
      </c>
      <c r="C136" s="4">
        <f>IF('True_Odds_Calculator_3-way'!C135="","",'True_Odds_Calculator_3-way'!C135)</f>
        <v>3.69</v>
      </c>
      <c r="D136" s="9">
        <f t="shared" si="39"/>
        <v>0.45026622429806468</v>
      </c>
      <c r="E136" s="9">
        <f t="shared" si="40"/>
        <v>0.28706290079163427</v>
      </c>
      <c r="F136" s="9">
        <f t="shared" si="41"/>
        <v>0.26267087491030111</v>
      </c>
      <c r="G136" s="9">
        <f t="shared" si="42"/>
        <v>1.043511377480844</v>
      </c>
      <c r="H136" s="9">
        <f t="shared" si="43"/>
        <v>2.2209083116525874</v>
      </c>
      <c r="I136" s="9">
        <f t="shared" si="44"/>
        <v>3.4835570784044085</v>
      </c>
      <c r="J136" s="9">
        <f t="shared" si="45"/>
        <v>3.8070456054234705</v>
      </c>
      <c r="K136" s="11">
        <f t="shared" si="46"/>
        <v>0.46082949308755761</v>
      </c>
      <c r="L136" s="11">
        <f t="shared" si="47"/>
        <v>0.29585798816568049</v>
      </c>
      <c r="M136" s="11">
        <f t="shared" si="48"/>
        <v>0.2710027100271003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-0.27676572051080306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0.23055884582241781</v>
      </c>
      <c r="Q136" s="11">
        <f>2*'OddsRatio_working_3-way'!K136*'OddsRatio_working_3-way'!L136*'OddsRatio_working_3-way'!M136</f>
        <v>7.3897065968723682E-2</v>
      </c>
      <c r="R136" s="11">
        <f t="shared" si="49"/>
        <v>0</v>
      </c>
      <c r="S136" s="11">
        <f t="shared" si="50"/>
        <v>-0.83304697343621481</v>
      </c>
      <c r="T136" s="11">
        <f t="shared" si="51"/>
        <v>-0.26700223507570997</v>
      </c>
      <c r="U136" s="11">
        <f>'OddsRatio_working_3-way'!S136-'OddsRatio_working_3-way'!R136^2/3</f>
        <v>-0.83304697343621481</v>
      </c>
      <c r="V136" s="11">
        <f>'OddsRatio_working_3-way'!S136*'OddsRatio_working_3-way'!R136/3-2*'OddsRatio_working_3-way'!R136^3/27-'OddsRatio_working_3-way'!T136</f>
        <v>0.26700223507570997</v>
      </c>
      <c r="W136" s="11">
        <f>'OddsRatio_working_3-way'!V136^2+4*'OddsRatio_working_3-way'!U136^3/27</f>
        <v>-1.4355336178086625E-2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0.14632628755072627</v>
      </c>
      <c r="Y136" s="11">
        <f>IF('OddsRatio_working_3-way'!W136&gt;=0,IF('OddsRatio_working_3-way'!V136+SQRT('OddsRatio_working_3-way'!W136)&gt;0,0,PI()),ACOS('OddsRatio_working_3-way'!V136/(2*'OddsRatio_working_3-way'!X136)))</f>
        <v>0.42180303774715222</v>
      </c>
      <c r="Z136" s="11">
        <f>'OddsRatio_working_3-way'!X136^(1/3)*COS('OddsRatio_working_3-way'!Y136/3)</f>
        <v>0.52175568874042211</v>
      </c>
      <c r="AA136" s="11">
        <f>'OddsRatio_working_3-way'!X136^(1/3)*COS(('OddsRatio_working_3-way'!Y136+2*PI())/3)</f>
        <v>-0.32483090770035611</v>
      </c>
      <c r="AB136" s="11">
        <f>'OddsRatio_working_3-way'!X136^(1/3)*COS(('OddsRatio_working_3-way'!Y136+4*PI())/3)</f>
        <v>-0.19692478104006611</v>
      </c>
      <c r="AC136" s="11">
        <f>'OddsRatio_working_3-way'!X136^(1/3)*SIN('OddsRatio_working_3-way'!Y136/3)</f>
        <v>7.3846636658320919E-2</v>
      </c>
      <c r="AD136" s="11">
        <f>'OddsRatio_working_3-way'!X136^(1/3)*SIN(('OddsRatio_working_3-way'!Y136+2*PI())/3)</f>
        <v>0.41493036268909156</v>
      </c>
      <c r="AE136" s="11">
        <f>'OddsRatio_working_3-way'!X136^(1/3)*SIN(('OddsRatio_working_3-way'!Y136+4*PI())/3)</f>
        <v>-0.48877699934741237</v>
      </c>
      <c r="AF136" s="11">
        <f>-'OddsRatio_working_3-way'!U136/(3*'OddsRatio_working_3-way'!X136^(1/3))*COS(('OddsRatio_working_3-way'!Y136)/3)</f>
        <v>0.521755688740422</v>
      </c>
      <c r="AG136" s="11">
        <f>-'OddsRatio_working_3-way'!U136/(3*'OddsRatio_working_3-way'!X136^(1/3))*COS(('OddsRatio_working_3-way'!Y136+2*PI())/3)</f>
        <v>-0.32483090770035605</v>
      </c>
      <c r="AH136" s="11">
        <f>-'OddsRatio_working_3-way'!U136/(3*'OddsRatio_working_3-way'!X136^(1/3))*COS(('OddsRatio_working_3-way'!Y136+4*PI())/3)</f>
        <v>-0.19692478104006608</v>
      </c>
      <c r="AI136" s="11">
        <f>'OddsRatio_working_3-way'!U136/(3*'OddsRatio_working_3-way'!X136^(1/3))*SIN(('OddsRatio_working_3-way'!Y136)/3)</f>
        <v>-7.3846636658320905E-2</v>
      </c>
      <c r="AJ136" s="11">
        <f>'OddsRatio_working_3-way'!U136/(3*'OddsRatio_working_3-way'!X136^(1/3))*SIN(('OddsRatio_working_3-way'!Y136+2*PI())/3)</f>
        <v>-0.41493036268909145</v>
      </c>
      <c r="AK136" s="11">
        <f>'OddsRatio_working_3-way'!U136/(3*'OddsRatio_working_3-way'!X136^(1/3))*SIN(('OddsRatio_working_3-way'!Y136+4*PI())/3)</f>
        <v>0.48877699934741226</v>
      </c>
      <c r="AL136" s="11">
        <f>'OddsRatio_working_3-way'!Z136+'OddsRatio_working_3-way'!AF136</f>
        <v>1.043511377480844</v>
      </c>
      <c r="AM136" s="11">
        <f>'OddsRatio_working_3-way'!AA136+'OddsRatio_working_3-way'!AG136</f>
        <v>-0.64966181540071211</v>
      </c>
      <c r="AN136" s="11">
        <f>'OddsRatio_working_3-way'!AB136+'OddsRatio_working_3-way'!AH136</f>
        <v>-0.39384956208013222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1.043511377480844</v>
      </c>
      <c r="AS136" s="11">
        <f>IF(('OddsRatio_working_3-way'!X136=0),IF(Q136&gt;0,-Q136^(1/3),(-Q136)^(1/3)),'OddsRatio_working_3-way'!AM136-'OddsRatio_working_3-way'!R136/3)</f>
        <v>-0.64966181540071211</v>
      </c>
      <c r="AT136" s="11">
        <f>IF(('OddsRatio_working_3-way'!X136=0),IF(Q136&gt;0,-Q136^(1/3),(-Q136)^(1/3)),'OddsRatio_working_3-way'!AN136-'OddsRatio_working_3-way'!R136/3)</f>
        <v>-0.39384956208013222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IF('True_Odds_Calculator_3-way'!A136="","",'True_Odds_Calculator_3-way'!A136)</f>
        <v>2.54</v>
      </c>
      <c r="B137" s="4">
        <f>IF('True_Odds_Calculator_3-way'!B136="","",'True_Odds_Calculator_3-way'!B136)</f>
        <v>3.3</v>
      </c>
      <c r="C137" s="4">
        <f>IF('True_Odds_Calculator_3-way'!C136="","",'True_Odds_Calculator_3-way'!C136)</f>
        <v>2.88</v>
      </c>
      <c r="D137" s="9">
        <f t="shared" si="39"/>
        <v>0.3781492173451762</v>
      </c>
      <c r="E137" s="9">
        <f t="shared" si="40"/>
        <v>0.28935103174713084</v>
      </c>
      <c r="F137" s="9">
        <f t="shared" si="41"/>
        <v>0.33249975090769296</v>
      </c>
      <c r="G137" s="9">
        <f t="shared" si="42"/>
        <v>1.0678303457852452</v>
      </c>
      <c r="H137" s="9">
        <f t="shared" si="43"/>
        <v>2.6444587325092774</v>
      </c>
      <c r="I137" s="9">
        <f t="shared" si="44"/>
        <v>3.4560097953060636</v>
      </c>
      <c r="J137" s="9">
        <f t="shared" si="45"/>
        <v>3.007521050076261</v>
      </c>
      <c r="K137" s="11">
        <f t="shared" si="46"/>
        <v>0.39370078740157477</v>
      </c>
      <c r="L137" s="11">
        <f t="shared" si="47"/>
        <v>0.30303030303030304</v>
      </c>
      <c r="M137" s="11">
        <f t="shared" si="48"/>
        <v>0.34722222222222221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-0.27584572761738113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0.23694954797317</v>
      </c>
      <c r="Q137" s="11">
        <f>2*'OddsRatio_working_3-way'!K137*'OddsRatio_working_3-way'!L137*'OddsRatio_working_3-way'!M137</f>
        <v>8.2849492298311192E-2</v>
      </c>
      <c r="R137" s="11">
        <f t="shared" si="49"/>
        <v>0</v>
      </c>
      <c r="S137" s="11">
        <f t="shared" si="50"/>
        <v>-0.85899299590326417</v>
      </c>
      <c r="T137" s="11">
        <f t="shared" si="51"/>
        <v>-0.30034720136477772</v>
      </c>
      <c r="U137" s="11">
        <f>'OddsRatio_working_3-way'!S137-'OddsRatio_working_3-way'!R137^2/3</f>
        <v>-0.85899299590326417</v>
      </c>
      <c r="V137" s="11">
        <f>'OddsRatio_working_3-way'!S137*'OddsRatio_working_3-way'!R137/3-2*'OddsRatio_working_3-way'!R137^3/27-'OddsRatio_working_3-way'!T137</f>
        <v>0.30034720136477772</v>
      </c>
      <c r="W137" s="11">
        <f>'OddsRatio_working_3-way'!V137^2+4*'OddsRatio_working_3-way'!U137^3/27</f>
        <v>-3.6914511592656546E-3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0.15321544677913515</v>
      </c>
      <c r="Y137" s="11">
        <f>IF('OddsRatio_working_3-way'!W137&gt;=0,IF('OddsRatio_working_3-way'!V137+SQRT('OddsRatio_working_3-way'!W137)&gt;0,0,PI()),ACOS('OddsRatio_working_3-way'!V137/(2*'OddsRatio_working_3-way'!X137)))</f>
        <v>0.19959676044014896</v>
      </c>
      <c r="Z137" s="11">
        <f>'OddsRatio_working_3-way'!X137^(1/3)*COS('OddsRatio_working_3-way'!Y137/3)</f>
        <v>0.53391517289262258</v>
      </c>
      <c r="AA137" s="11">
        <f>'OddsRatio_working_3-way'!X137^(1/3)*COS(('OddsRatio_working_3-way'!Y137+2*PI())/3)</f>
        <v>-0.29776651521861236</v>
      </c>
      <c r="AB137" s="11">
        <f>'OddsRatio_working_3-way'!X137^(1/3)*COS(('OddsRatio_working_3-way'!Y137+4*PI())/3)</f>
        <v>-0.2361486576740103</v>
      </c>
      <c r="AC137" s="11">
        <f>'OddsRatio_working_3-way'!X137^(1/3)*SIN('OddsRatio_working_3-way'!Y137/3)</f>
        <v>3.5575086640264118E-2</v>
      </c>
      <c r="AD137" s="11">
        <f>'OddsRatio_working_3-way'!X137^(1/3)*SIN(('OddsRatio_working_3-way'!Y137+2*PI())/3)</f>
        <v>0.44459655987083979</v>
      </c>
      <c r="AE137" s="11">
        <f>'OddsRatio_working_3-way'!X137^(1/3)*SIN(('OddsRatio_working_3-way'!Y137+4*PI())/3)</f>
        <v>-0.48017164651110383</v>
      </c>
      <c r="AF137" s="11">
        <f>-'OddsRatio_working_3-way'!U137/(3*'OddsRatio_working_3-way'!X137^(1/3))*COS(('OddsRatio_working_3-way'!Y137)/3)</f>
        <v>0.53391517289262258</v>
      </c>
      <c r="AG137" s="11">
        <f>-'OddsRatio_working_3-way'!U137/(3*'OddsRatio_working_3-way'!X137^(1/3))*COS(('OddsRatio_working_3-way'!Y137+2*PI())/3)</f>
        <v>-0.29776651521861236</v>
      </c>
      <c r="AH137" s="11">
        <f>-'OddsRatio_working_3-way'!U137/(3*'OddsRatio_working_3-way'!X137^(1/3))*COS(('OddsRatio_working_3-way'!Y137+4*PI())/3)</f>
        <v>-0.2361486576740103</v>
      </c>
      <c r="AI137" s="11">
        <f>'OddsRatio_working_3-way'!U137/(3*'OddsRatio_working_3-way'!X137^(1/3))*SIN(('OddsRatio_working_3-way'!Y137)/3)</f>
        <v>-3.5575086640264118E-2</v>
      </c>
      <c r="AJ137" s="11">
        <f>'OddsRatio_working_3-way'!U137/(3*'OddsRatio_working_3-way'!X137^(1/3))*SIN(('OddsRatio_working_3-way'!Y137+2*PI())/3)</f>
        <v>-0.44459655987083979</v>
      </c>
      <c r="AK137" s="11">
        <f>'OddsRatio_working_3-way'!U137/(3*'OddsRatio_working_3-way'!X137^(1/3))*SIN(('OddsRatio_working_3-way'!Y137+4*PI())/3)</f>
        <v>0.48017164651110383</v>
      </c>
      <c r="AL137" s="11">
        <f>'OddsRatio_working_3-way'!Z137+'OddsRatio_working_3-way'!AF137</f>
        <v>1.0678303457852452</v>
      </c>
      <c r="AM137" s="11">
        <f>'OddsRatio_working_3-way'!AA137+'OddsRatio_working_3-way'!AG137</f>
        <v>-0.59553303043722472</v>
      </c>
      <c r="AN137" s="11">
        <f>'OddsRatio_working_3-way'!AB137+'OddsRatio_working_3-way'!AH137</f>
        <v>-0.47229731534802061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1.0678303457852452</v>
      </c>
      <c r="AS137" s="11">
        <f>IF(('OddsRatio_working_3-way'!X137=0),IF(Q137&gt;0,-Q137^(1/3),(-Q137)^(1/3)),'OddsRatio_working_3-way'!AM137-'OddsRatio_working_3-way'!R137/3)</f>
        <v>-0.59553303043722472</v>
      </c>
      <c r="AT137" s="11">
        <f>IF(('OddsRatio_working_3-way'!X137=0),IF(Q137&gt;0,-Q137^(1/3),(-Q137)^(1/3)),'OddsRatio_working_3-way'!AN137-'OddsRatio_working_3-way'!R137/3)</f>
        <v>-0.47229731534802061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IF('True_Odds_Calculator_3-way'!A137="","",'True_Odds_Calculator_3-way'!A137)</f>
        <v>3.15</v>
      </c>
      <c r="B138" s="4">
        <f>IF('True_Odds_Calculator_3-way'!B137="","",'True_Odds_Calculator_3-way'!B137)</f>
        <v>3.56</v>
      </c>
      <c r="C138" s="4">
        <f>IF('True_Odds_Calculator_3-way'!C137="","",'True_Odds_Calculator_3-way'!C137)</f>
        <v>2.33</v>
      </c>
      <c r="D138" s="9">
        <f t="shared" si="39"/>
        <v>0.3084788001336729</v>
      </c>
      <c r="E138" s="9">
        <f t="shared" si="40"/>
        <v>0.27253871514900108</v>
      </c>
      <c r="F138" s="9">
        <f t="shared" si="41"/>
        <v>0.41898248471732608</v>
      </c>
      <c r="G138" s="9">
        <f t="shared" si="42"/>
        <v>1.0426576064232356</v>
      </c>
      <c r="H138" s="9">
        <f t="shared" si="43"/>
        <v>3.2417138538099559</v>
      </c>
      <c r="I138" s="9">
        <f t="shared" si="44"/>
        <v>3.669203472443483</v>
      </c>
      <c r="J138" s="9">
        <f t="shared" si="45"/>
        <v>2.3867346165429031</v>
      </c>
      <c r="K138" s="11">
        <f t="shared" si="46"/>
        <v>0.31746031746031744</v>
      </c>
      <c r="L138" s="11">
        <f t="shared" si="47"/>
        <v>0.2808988764044944</v>
      </c>
      <c r="M138" s="11">
        <f t="shared" si="48"/>
        <v>0.42918454935622319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-0.28016481543992755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0.23116414108360869</v>
      </c>
      <c r="Q138" s="11">
        <f>2*'OddsRatio_working_3-way'!K138*'OddsRatio_working_3-way'!L138*'OddsRatio_working_3-way'!M138</f>
        <v>7.6544417577353877E-2</v>
      </c>
      <c r="R138" s="11">
        <f t="shared" si="49"/>
        <v>0</v>
      </c>
      <c r="S138" s="11">
        <f t="shared" si="50"/>
        <v>-0.82510054205280647</v>
      </c>
      <c r="T138" s="11">
        <f t="shared" si="51"/>
        <v>-0.27321210001748558</v>
      </c>
      <c r="U138" s="11">
        <f>'OddsRatio_working_3-way'!S138-'OddsRatio_working_3-way'!R138^2/3</f>
        <v>-0.82510054205280647</v>
      </c>
      <c r="V138" s="11">
        <f>'OddsRatio_working_3-way'!S138*'OddsRatio_working_3-way'!R138/3-2*'OddsRatio_working_3-way'!R138^3/27-'OddsRatio_working_3-way'!T138</f>
        <v>0.27321210001748558</v>
      </c>
      <c r="W138" s="11">
        <f>'OddsRatio_working_3-way'!V138^2+4*'OddsRatio_working_3-way'!U138^3/27</f>
        <v>-8.5730660816849269E-3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0.14423757977521798</v>
      </c>
      <c r="Y138" s="11">
        <f>IF('OddsRatio_working_3-way'!W138&gt;=0,IF('OddsRatio_working_3-way'!V138+SQRT('OddsRatio_working_3-way'!W138)&gt;0,0,PI()),ACOS('OddsRatio_working_3-way'!V138/(2*'OddsRatio_working_3-way'!X138)))</f>
        <v>0.32674977124502247</v>
      </c>
      <c r="Z138" s="11">
        <f>'OddsRatio_working_3-way'!X138^(1/3)*COS('OddsRatio_working_3-way'!Y138/3)</f>
        <v>0.52132880321161779</v>
      </c>
      <c r="AA138" s="11">
        <f>'OddsRatio_working_3-way'!X138^(1/3)*COS(('OddsRatio_working_3-way'!Y138+2*PI())/3)</f>
        <v>-0.31003387314094244</v>
      </c>
      <c r="AB138" s="11">
        <f>'OddsRatio_working_3-way'!X138^(1/3)*COS(('OddsRatio_working_3-way'!Y138+4*PI())/3)</f>
        <v>-0.21129493007067526</v>
      </c>
      <c r="AC138" s="11">
        <f>'OddsRatio_working_3-way'!X138^(1/3)*SIN('OddsRatio_working_3-way'!Y138/3)</f>
        <v>5.70069553611178E-2</v>
      </c>
      <c r="AD138" s="11">
        <f>'OddsRatio_working_3-way'!X138^(1/3)*SIN(('OddsRatio_working_3-way'!Y138+2*PI())/3)</f>
        <v>0.42298050962524053</v>
      </c>
      <c r="AE138" s="11">
        <f>'OddsRatio_working_3-way'!X138^(1/3)*SIN(('OddsRatio_working_3-way'!Y138+4*PI())/3)</f>
        <v>-0.47998746498635836</v>
      </c>
      <c r="AF138" s="11">
        <f>-'OddsRatio_working_3-way'!U138/(3*'OddsRatio_working_3-way'!X138^(1/3))*COS(('OddsRatio_working_3-way'!Y138)/3)</f>
        <v>0.52132880321161779</v>
      </c>
      <c r="AG138" s="11">
        <f>-'OddsRatio_working_3-way'!U138/(3*'OddsRatio_working_3-way'!X138^(1/3))*COS(('OddsRatio_working_3-way'!Y138+2*PI())/3)</f>
        <v>-0.31003387314094244</v>
      </c>
      <c r="AH138" s="11">
        <f>-'OddsRatio_working_3-way'!U138/(3*'OddsRatio_working_3-way'!X138^(1/3))*COS(('OddsRatio_working_3-way'!Y138+4*PI())/3)</f>
        <v>-0.21129493007067526</v>
      </c>
      <c r="AI138" s="11">
        <f>'OddsRatio_working_3-way'!U138/(3*'OddsRatio_working_3-way'!X138^(1/3))*SIN(('OddsRatio_working_3-way'!Y138)/3)</f>
        <v>-5.70069553611178E-2</v>
      </c>
      <c r="AJ138" s="11">
        <f>'OddsRatio_working_3-way'!U138/(3*'OddsRatio_working_3-way'!X138^(1/3))*SIN(('OddsRatio_working_3-way'!Y138+2*PI())/3)</f>
        <v>-0.42298050962524053</v>
      </c>
      <c r="AK138" s="11">
        <f>'OddsRatio_working_3-way'!U138/(3*'OddsRatio_working_3-way'!X138^(1/3))*SIN(('OddsRatio_working_3-way'!Y138+4*PI())/3)</f>
        <v>0.47998746498635836</v>
      </c>
      <c r="AL138" s="11">
        <f>'OddsRatio_working_3-way'!Z138+'OddsRatio_working_3-way'!AF138</f>
        <v>1.0426576064232356</v>
      </c>
      <c r="AM138" s="11">
        <f>'OddsRatio_working_3-way'!AA138+'OddsRatio_working_3-way'!AG138</f>
        <v>-0.62006774628188488</v>
      </c>
      <c r="AN138" s="11">
        <f>'OddsRatio_working_3-way'!AB138+'OddsRatio_working_3-way'!AH138</f>
        <v>-0.42258986014135053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1.0426576064232356</v>
      </c>
      <c r="AS138" s="11">
        <f>IF(('OddsRatio_working_3-way'!X138=0),IF(Q138&gt;0,-Q138^(1/3),(-Q138)^(1/3)),'OddsRatio_working_3-way'!AM138-'OddsRatio_working_3-way'!R138/3)</f>
        <v>-0.62006774628188488</v>
      </c>
      <c r="AT138" s="11">
        <f>IF(('OddsRatio_working_3-way'!X138=0),IF(Q138&gt;0,-Q138^(1/3),(-Q138)^(1/3)),'OddsRatio_working_3-way'!AN138-'OddsRatio_working_3-way'!R138/3)</f>
        <v>-0.42258986014135053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IF('True_Odds_Calculator_3-way'!A138="","",'True_Odds_Calculator_3-way'!A138)</f>
        <v>2</v>
      </c>
      <c r="B139" s="4">
        <f>IF('True_Odds_Calculator_3-way'!B138="","",'True_Odds_Calculator_3-way'!B138)</f>
        <v>3.83</v>
      </c>
      <c r="C139" s="4">
        <f>IF('True_Odds_Calculator_3-way'!C138="","",'True_Odds_Calculator_3-way'!C138)</f>
        <v>3.73</v>
      </c>
      <c r="D139" s="9">
        <f t="shared" si="39"/>
        <v>0.48850628303080801</v>
      </c>
      <c r="E139" s="9">
        <f t="shared" si="40"/>
        <v>0.25232325913401377</v>
      </c>
      <c r="F139" s="9">
        <f t="shared" si="41"/>
        <v>0.25917045783517811</v>
      </c>
      <c r="G139" s="9">
        <f t="shared" si="42"/>
        <v>1.0470565778514955</v>
      </c>
      <c r="H139" s="9">
        <f t="shared" si="43"/>
        <v>2.0470565778514955</v>
      </c>
      <c r="I139" s="9">
        <f t="shared" si="44"/>
        <v>3.9631701153197323</v>
      </c>
      <c r="J139" s="9">
        <f t="shared" si="45"/>
        <v>3.8584644575345828</v>
      </c>
      <c r="K139" s="11">
        <f t="shared" si="46"/>
        <v>0.5</v>
      </c>
      <c r="L139" s="11">
        <f t="shared" si="47"/>
        <v>0.2610966057441253</v>
      </c>
      <c r="M139" s="11">
        <f t="shared" si="48"/>
        <v>0.26809651474530832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-0.27040298476119806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0.22959701523880188</v>
      </c>
      <c r="Q139" s="11">
        <f>2*'OddsRatio_working_3-way'!K139*'OddsRatio_working_3-way'!L139*'OddsRatio_working_3-way'!M139</f>
        <v>6.9999090011829843E-2</v>
      </c>
      <c r="R139" s="11">
        <f t="shared" si="49"/>
        <v>0</v>
      </c>
      <c r="S139" s="11">
        <f t="shared" si="50"/>
        <v>-0.84909201516975374</v>
      </c>
      <c r="T139" s="11">
        <f t="shared" si="51"/>
        <v>-0.25886951682004689</v>
      </c>
      <c r="U139" s="11">
        <f>'OddsRatio_working_3-way'!S139-'OddsRatio_working_3-way'!R139^2/3</f>
        <v>-0.84909201516975374</v>
      </c>
      <c r="V139" s="11">
        <f>'OddsRatio_working_3-way'!S139*'OddsRatio_working_3-way'!R139/3-2*'OddsRatio_working_3-way'!R139^3/27-'OddsRatio_working_3-way'!T139</f>
        <v>0.25886951682004689</v>
      </c>
      <c r="W139" s="11">
        <f>'OddsRatio_working_3-way'!V139^2+4*'OddsRatio_working_3-way'!U139^3/27</f>
        <v>-2.3676802067995162E-2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0.15057409206653025</v>
      </c>
      <c r="Y139" s="11">
        <f>IF('OddsRatio_working_3-way'!W139&gt;=0,IF('OddsRatio_working_3-way'!V139+SQRT('OddsRatio_working_3-way'!W139)&gt;0,0,PI()),ACOS('OddsRatio_working_3-way'!V139/(2*'OddsRatio_working_3-way'!X139)))</f>
        <v>0.53629350688809518</v>
      </c>
      <c r="Z139" s="11">
        <f>'OddsRatio_working_3-way'!X139^(1/3)*COS('OddsRatio_working_3-way'!Y139/3)</f>
        <v>0.52352828892574776</v>
      </c>
      <c r="AA139" s="11">
        <f>'OddsRatio_working_3-way'!X139^(1/3)*COS(('OddsRatio_working_3-way'!Y139+2*PI())/3)</f>
        <v>-0.34368851088274638</v>
      </c>
      <c r="AB139" s="11">
        <f>'OddsRatio_working_3-way'!X139^(1/3)*COS(('OddsRatio_working_3-way'!Y139+4*PI())/3)</f>
        <v>-0.1798397780430015</v>
      </c>
      <c r="AC139" s="11">
        <f>'OddsRatio_working_3-way'!X139^(1/3)*SIN('OddsRatio_working_3-way'!Y139/3)</f>
        <v>9.4598110011406028E-2</v>
      </c>
      <c r="AD139" s="11">
        <f>'OddsRatio_working_3-way'!X139^(1/3)*SIN(('OddsRatio_working_3-way'!Y139+2*PI())/3)</f>
        <v>0.40608974280379406</v>
      </c>
      <c r="AE139" s="11">
        <f>'OddsRatio_working_3-way'!X139^(1/3)*SIN(('OddsRatio_working_3-way'!Y139+4*PI())/3)</f>
        <v>-0.5006878528151999</v>
      </c>
      <c r="AF139" s="11">
        <f>-'OddsRatio_working_3-way'!U139/(3*'OddsRatio_working_3-way'!X139^(1/3))*COS(('OddsRatio_working_3-way'!Y139)/3)</f>
        <v>0.52352828892574765</v>
      </c>
      <c r="AG139" s="11">
        <f>-'OddsRatio_working_3-way'!U139/(3*'OddsRatio_working_3-way'!X139^(1/3))*COS(('OddsRatio_working_3-way'!Y139+2*PI())/3)</f>
        <v>-0.34368851088274632</v>
      </c>
      <c r="AH139" s="11">
        <f>-'OddsRatio_working_3-way'!U139/(3*'OddsRatio_working_3-way'!X139^(1/3))*COS(('OddsRatio_working_3-way'!Y139+4*PI())/3)</f>
        <v>-0.17983977804300147</v>
      </c>
      <c r="AI139" s="11">
        <f>'OddsRatio_working_3-way'!U139/(3*'OddsRatio_working_3-way'!X139^(1/3))*SIN(('OddsRatio_working_3-way'!Y139)/3)</f>
        <v>-9.4598110011406014E-2</v>
      </c>
      <c r="AJ139" s="11">
        <f>'OddsRatio_working_3-way'!U139/(3*'OddsRatio_working_3-way'!X139^(1/3))*SIN(('OddsRatio_working_3-way'!Y139+2*PI())/3)</f>
        <v>-0.40608974280379401</v>
      </c>
      <c r="AK139" s="11">
        <f>'OddsRatio_working_3-way'!U139/(3*'OddsRatio_working_3-way'!X139^(1/3))*SIN(('OddsRatio_working_3-way'!Y139+4*PI())/3)</f>
        <v>0.50068785281519979</v>
      </c>
      <c r="AL139" s="11">
        <f>'OddsRatio_working_3-way'!Z139+'OddsRatio_working_3-way'!AF139</f>
        <v>1.0470565778514955</v>
      </c>
      <c r="AM139" s="11">
        <f>'OddsRatio_working_3-way'!AA139+'OddsRatio_working_3-way'!AG139</f>
        <v>-0.68737702176549265</v>
      </c>
      <c r="AN139" s="11">
        <f>'OddsRatio_working_3-way'!AB139+'OddsRatio_working_3-way'!AH139</f>
        <v>-0.35967955608600299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1.0470565778514955</v>
      </c>
      <c r="AS139" s="11">
        <f>IF(('OddsRatio_working_3-way'!X139=0),IF(Q139&gt;0,-Q139^(1/3),(-Q139)^(1/3)),'OddsRatio_working_3-way'!AM139-'OddsRatio_working_3-way'!R139/3)</f>
        <v>-0.68737702176549265</v>
      </c>
      <c r="AT139" s="11">
        <f>IF(('OddsRatio_working_3-way'!X139=0),IF(Q139&gt;0,-Q139^(1/3),(-Q139)^(1/3)),'OddsRatio_working_3-way'!AN139-'OddsRatio_working_3-way'!R139/3)</f>
        <v>-0.35967955608600299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IF('True_Odds_Calculator_3-way'!A139="","",'True_Odds_Calculator_3-way'!A139)</f>
        <v>1.68</v>
      </c>
      <c r="B140" s="4">
        <f>IF('True_Odds_Calculator_3-way'!B139="","",'True_Odds_Calculator_3-way'!B139)</f>
        <v>4.12</v>
      </c>
      <c r="C140" s="4">
        <f>IF('True_Odds_Calculator_3-way'!C139="","",'True_Odds_Calculator_3-way'!C139)</f>
        <v>5</v>
      </c>
      <c r="D140" s="9">
        <f t="shared" si="39"/>
        <v>0.57937561471514487</v>
      </c>
      <c r="E140" s="9">
        <f t="shared" si="40"/>
        <v>0.23089139778263218</v>
      </c>
      <c r="F140" s="9">
        <f t="shared" si="41"/>
        <v>0.18973298750222295</v>
      </c>
      <c r="G140" s="9">
        <f t="shared" si="42"/>
        <v>1.0676411929795337</v>
      </c>
      <c r="H140" s="9">
        <f t="shared" si="43"/>
        <v>1.725996011226083</v>
      </c>
      <c r="I140" s="9">
        <f t="shared" si="44"/>
        <v>4.3310405220961448</v>
      </c>
      <c r="J140" s="9">
        <f t="shared" si="45"/>
        <v>5.270564771918135</v>
      </c>
      <c r="K140" s="11">
        <f t="shared" si="46"/>
        <v>0.59523809523809523</v>
      </c>
      <c r="L140" s="11">
        <f t="shared" si="47"/>
        <v>0.24271844660194175</v>
      </c>
      <c r="M140" s="11">
        <f t="shared" si="48"/>
        <v>0.2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-0.24521497919556179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0.22538141470180301</v>
      </c>
      <c r="Q140" s="11">
        <f>2*'OddsRatio_working_3-way'!K140*'OddsRatio_working_3-way'!L140*'OddsRatio_working_3-way'!M140</f>
        <v>5.7790106333795659E-2</v>
      </c>
      <c r="R140" s="11">
        <f t="shared" si="49"/>
        <v>0</v>
      </c>
      <c r="S140" s="11">
        <f t="shared" si="50"/>
        <v>-0.91911764705882304</v>
      </c>
      <c r="T140" s="11">
        <f t="shared" si="51"/>
        <v>-0.23567119155354443</v>
      </c>
      <c r="U140" s="11">
        <f>'OddsRatio_working_3-way'!S140-'OddsRatio_working_3-way'!R140^2/3</f>
        <v>-0.91911764705882304</v>
      </c>
      <c r="V140" s="11">
        <f>'OddsRatio_working_3-way'!S140*'OddsRatio_working_3-way'!R140/3-2*'OddsRatio_working_3-way'!R140^3/27-'OddsRatio_working_3-way'!T140</f>
        <v>0.23567119155354443</v>
      </c>
      <c r="W140" s="11">
        <f>'OddsRatio_working_3-way'!V140^2+4*'OddsRatio_working_3-way'!U140^3/27</f>
        <v>-5.9488671325619656E-2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0.16958005620789188</v>
      </c>
      <c r="Y140" s="11">
        <f>IF('OddsRatio_working_3-way'!W140&gt;=0,IF('OddsRatio_working_3-way'!V140+SQRT('OddsRatio_working_3-way'!W140)&gt;0,0,PI()),ACOS('OddsRatio_working_3-way'!V140/(2*'OddsRatio_working_3-way'!X140)))</f>
        <v>0.80256129704479284</v>
      </c>
      <c r="Z140" s="11">
        <f>'OddsRatio_working_3-way'!X140^(1/3)*COS('OddsRatio_working_3-way'!Y140/3)</f>
        <v>0.53382059648976687</v>
      </c>
      <c r="AA140" s="11">
        <f>'OddsRatio_working_3-way'!X140^(1/3)*COS(('OddsRatio_working_3-way'!Y140+2*PI())/3)</f>
        <v>-0.39362292522888981</v>
      </c>
      <c r="AB140" s="11">
        <f>'OddsRatio_working_3-way'!X140^(1/3)*COS(('OddsRatio_working_3-way'!Y140+4*PI())/3)</f>
        <v>-0.1401976712608769</v>
      </c>
      <c r="AC140" s="11">
        <f>'OddsRatio_working_3-way'!X140^(1/3)*SIN('OddsRatio_working_3-way'!Y140/3)</f>
        <v>0.14631513859788145</v>
      </c>
      <c r="AD140" s="11">
        <f>'OddsRatio_working_3-way'!X140^(1/3)*SIN(('OddsRatio_working_3-way'!Y140+2*PI())/3)</f>
        <v>0.38914462832455948</v>
      </c>
      <c r="AE140" s="11">
        <f>'OddsRatio_working_3-way'!X140^(1/3)*SIN(('OddsRatio_working_3-way'!Y140+4*PI())/3)</f>
        <v>-0.53545976692244102</v>
      </c>
      <c r="AF140" s="11">
        <f>-'OddsRatio_working_3-way'!U140/(3*'OddsRatio_working_3-way'!X140^(1/3))*COS(('OddsRatio_working_3-way'!Y140)/3)</f>
        <v>0.53382059648976687</v>
      </c>
      <c r="AG140" s="11">
        <f>-'OddsRatio_working_3-way'!U140/(3*'OddsRatio_working_3-way'!X140^(1/3))*COS(('OddsRatio_working_3-way'!Y140+2*PI())/3)</f>
        <v>-0.39362292522888981</v>
      </c>
      <c r="AH140" s="11">
        <f>-'OddsRatio_working_3-way'!U140/(3*'OddsRatio_working_3-way'!X140^(1/3))*COS(('OddsRatio_working_3-way'!Y140+4*PI())/3)</f>
        <v>-0.1401976712608769</v>
      </c>
      <c r="AI140" s="11">
        <f>'OddsRatio_working_3-way'!U140/(3*'OddsRatio_working_3-way'!X140^(1/3))*SIN(('OddsRatio_working_3-way'!Y140)/3)</f>
        <v>-0.14631513859788145</v>
      </c>
      <c r="AJ140" s="11">
        <f>'OddsRatio_working_3-way'!U140/(3*'OddsRatio_working_3-way'!X140^(1/3))*SIN(('OddsRatio_working_3-way'!Y140+2*PI())/3)</f>
        <v>-0.38914462832455948</v>
      </c>
      <c r="AK140" s="11">
        <f>'OddsRatio_working_3-way'!U140/(3*'OddsRatio_working_3-way'!X140^(1/3))*SIN(('OddsRatio_working_3-way'!Y140+4*PI())/3)</f>
        <v>0.53545976692244102</v>
      </c>
      <c r="AL140" s="11">
        <f>'OddsRatio_working_3-way'!Z140+'OddsRatio_working_3-way'!AF140</f>
        <v>1.0676411929795337</v>
      </c>
      <c r="AM140" s="11">
        <f>'OddsRatio_working_3-way'!AA140+'OddsRatio_working_3-way'!AG140</f>
        <v>-0.78724585045777962</v>
      </c>
      <c r="AN140" s="11">
        <f>'OddsRatio_working_3-way'!AB140+'OddsRatio_working_3-way'!AH140</f>
        <v>-0.2803953425217538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1.0676411929795337</v>
      </c>
      <c r="AS140" s="11">
        <f>IF(('OddsRatio_working_3-way'!X140=0),IF(Q140&gt;0,-Q140^(1/3),(-Q140)^(1/3)),'OddsRatio_working_3-way'!AM140-'OddsRatio_working_3-way'!R140/3)</f>
        <v>-0.78724585045777962</v>
      </c>
      <c r="AT140" s="11">
        <f>IF(('OddsRatio_working_3-way'!X140=0),IF(Q140&gt;0,-Q140^(1/3),(-Q140)^(1/3)),'OddsRatio_working_3-way'!AN140-'OddsRatio_working_3-way'!R140/3)</f>
        <v>-0.2803953425217538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IF('True_Odds_Calculator_3-way'!A140="","",'True_Odds_Calculator_3-way'!A140)</f>
        <v>2.63</v>
      </c>
      <c r="B141" s="4">
        <f>IF('True_Odds_Calculator_3-way'!B140="","",'True_Odds_Calculator_3-way'!B140)</f>
        <v>3.34</v>
      </c>
      <c r="C141" s="4">
        <f>IF('True_Odds_Calculator_3-way'!C140="","",'True_Odds_Calculator_3-way'!C140)</f>
        <v>2.88</v>
      </c>
      <c r="D141" s="9">
        <f t="shared" si="39"/>
        <v>0.37079927653813333</v>
      </c>
      <c r="E141" s="9">
        <f t="shared" si="40"/>
        <v>0.29103546883492054</v>
      </c>
      <c r="F141" s="9">
        <f t="shared" si="41"/>
        <v>0.33816525462694602</v>
      </c>
      <c r="G141" s="9">
        <f t="shared" si="42"/>
        <v>1.041028767327135</v>
      </c>
      <c r="H141" s="9">
        <f t="shared" si="43"/>
        <v>2.6968768907432299</v>
      </c>
      <c r="I141" s="9">
        <f t="shared" si="44"/>
        <v>3.4360073155454955</v>
      </c>
      <c r="J141" s="9">
        <f t="shared" si="45"/>
        <v>2.9571340825750139</v>
      </c>
      <c r="K141" s="11">
        <f t="shared" si="46"/>
        <v>0.38022813688212931</v>
      </c>
      <c r="L141" s="11">
        <f t="shared" si="47"/>
        <v>0.29940119760479045</v>
      </c>
      <c r="M141" s="11">
        <f t="shared" si="48"/>
        <v>0.34722222222222221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-0.28344356913549318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0.23123904282689375</v>
      </c>
      <c r="Q141" s="11">
        <f>2*'OddsRatio_working_3-way'!K141*'OddsRatio_working_3-way'!L141*'OddsRatio_working_3-way'!M141</f>
        <v>7.905608301774146E-2</v>
      </c>
      <c r="R141" s="11">
        <f t="shared" si="49"/>
        <v>0</v>
      </c>
      <c r="S141" s="11">
        <f t="shared" si="50"/>
        <v>-0.81582038898316178</v>
      </c>
      <c r="T141" s="11">
        <f t="shared" si="51"/>
        <v>-0.27891295349851686</v>
      </c>
      <c r="U141" s="11">
        <f>'OddsRatio_working_3-way'!S141-'OddsRatio_working_3-way'!R141^2/3</f>
        <v>-0.81582038898316178</v>
      </c>
      <c r="V141" s="11">
        <f>'OddsRatio_working_3-way'!S141*'OddsRatio_working_3-way'!R141/3-2*'OddsRatio_working_3-way'!R141^3/27-'OddsRatio_working_3-way'!T141</f>
        <v>0.27891295349851686</v>
      </c>
      <c r="W141" s="11">
        <f>'OddsRatio_working_3-way'!V141^2+4*'OddsRatio_working_3-way'!U141^3/27</f>
        <v>-2.6490147036659639E-3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0.14181101009171659</v>
      </c>
      <c r="Y141" s="11">
        <f>IF('OddsRatio_working_3-way'!W141&gt;=0,IF('OddsRatio_working_3-way'!V141+SQRT('OddsRatio_working_3-way'!W141)&gt;0,0,PI()),ACOS('OddsRatio_working_3-way'!V141/(2*'OddsRatio_working_3-way'!X141)))</f>
        <v>0.18247995983323206</v>
      </c>
      <c r="Z141" s="11">
        <f>'OddsRatio_working_3-way'!X141^(1/3)*COS('OddsRatio_working_3-way'!Y141/3)</f>
        <v>0.5205143836635675</v>
      </c>
      <c r="AA141" s="11">
        <f>'OddsRatio_working_3-way'!X141^(1/3)*COS(('OddsRatio_working_3-way'!Y141+2*PI())/3)</f>
        <v>-0.28771041651109663</v>
      </c>
      <c r="AB141" s="11">
        <f>'OddsRatio_working_3-way'!X141^(1/3)*COS(('OddsRatio_working_3-way'!Y141+4*PI())/3)</f>
        <v>-0.23280396715247093</v>
      </c>
      <c r="AC141" s="11">
        <f>'OddsRatio_working_3-way'!X141^(1/3)*SIN('OddsRatio_working_3-way'!Y141/3)</f>
        <v>3.1700253317449127E-2</v>
      </c>
      <c r="AD141" s="11">
        <f>'OddsRatio_working_3-way'!X141^(1/3)*SIN(('OddsRatio_working_3-way'!Y141+2*PI())/3)</f>
        <v>0.43492855262912461</v>
      </c>
      <c r="AE141" s="11">
        <f>'OddsRatio_working_3-way'!X141^(1/3)*SIN(('OddsRatio_working_3-way'!Y141+4*PI())/3)</f>
        <v>-0.46662880594657374</v>
      </c>
      <c r="AF141" s="11">
        <f>-'OddsRatio_working_3-way'!U141/(3*'OddsRatio_working_3-way'!X141^(1/3))*COS(('OddsRatio_working_3-way'!Y141)/3)</f>
        <v>0.52051438366356739</v>
      </c>
      <c r="AG141" s="11">
        <f>-'OddsRatio_working_3-way'!U141/(3*'OddsRatio_working_3-way'!X141^(1/3))*COS(('OddsRatio_working_3-way'!Y141+2*PI())/3)</f>
        <v>-0.28771041651109658</v>
      </c>
      <c r="AH141" s="11">
        <f>-'OddsRatio_working_3-way'!U141/(3*'OddsRatio_working_3-way'!X141^(1/3))*COS(('OddsRatio_working_3-way'!Y141+4*PI())/3)</f>
        <v>-0.23280396715247087</v>
      </c>
      <c r="AI141" s="11">
        <f>'OddsRatio_working_3-way'!U141/(3*'OddsRatio_working_3-way'!X141^(1/3))*SIN(('OddsRatio_working_3-way'!Y141)/3)</f>
        <v>-3.170025331744912E-2</v>
      </c>
      <c r="AJ141" s="11">
        <f>'OddsRatio_working_3-way'!U141/(3*'OddsRatio_working_3-way'!X141^(1/3))*SIN(('OddsRatio_working_3-way'!Y141+2*PI())/3)</f>
        <v>-0.43492855262912455</v>
      </c>
      <c r="AK141" s="11">
        <f>'OddsRatio_working_3-way'!U141/(3*'OddsRatio_working_3-way'!X141^(1/3))*SIN(('OddsRatio_working_3-way'!Y141+4*PI())/3)</f>
        <v>0.46662880594657369</v>
      </c>
      <c r="AL141" s="11">
        <f>'OddsRatio_working_3-way'!Z141+'OddsRatio_working_3-way'!AF141</f>
        <v>1.041028767327135</v>
      </c>
      <c r="AM141" s="11">
        <f>'OddsRatio_working_3-way'!AA141+'OddsRatio_working_3-way'!AG141</f>
        <v>-0.57542083302219327</v>
      </c>
      <c r="AN141" s="11">
        <f>'OddsRatio_working_3-way'!AB141+'OddsRatio_working_3-way'!AH141</f>
        <v>-0.4656079343049418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1.041028767327135</v>
      </c>
      <c r="AS141" s="11">
        <f>IF(('OddsRatio_working_3-way'!X141=0),IF(Q141&gt;0,-Q141^(1/3),(-Q141)^(1/3)),'OddsRatio_working_3-way'!AM141-'OddsRatio_working_3-way'!R141/3)</f>
        <v>-0.57542083302219327</v>
      </c>
      <c r="AT141" s="11">
        <f>IF(('OddsRatio_working_3-way'!X141=0),IF(Q141&gt;0,-Q141^(1/3),(-Q141)^(1/3)),'OddsRatio_working_3-way'!AN141-'OddsRatio_working_3-way'!R141/3)</f>
        <v>-0.4656079343049418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IF('True_Odds_Calculator_3-way'!A141="","",'True_Odds_Calculator_3-way'!A141)</f>
        <v>1.52</v>
      </c>
      <c r="B142" s="4">
        <f>IF('True_Odds_Calculator_3-way'!B141="","",'True_Odds_Calculator_3-way'!B141)</f>
        <v>4.08</v>
      </c>
      <c r="C142" s="4">
        <f>IF('True_Odds_Calculator_3-way'!C141="","",'True_Odds_Calculator_3-way'!C141)</f>
        <v>7.44</v>
      </c>
      <c r="D142" s="9">
        <f t="shared" si="39"/>
        <v>0.64160697435428615</v>
      </c>
      <c r="E142" s="9">
        <f t="shared" si="40"/>
        <v>0.23209658588581614</v>
      </c>
      <c r="F142" s="9">
        <f t="shared" si="41"/>
        <v>0.12629643975989779</v>
      </c>
      <c r="G142" s="9">
        <f t="shared" si="42"/>
        <v>1.0742049020034692</v>
      </c>
      <c r="H142" s="9">
        <f t="shared" si="43"/>
        <v>1.5585865490418038</v>
      </c>
      <c r="I142" s="9">
        <f t="shared" si="44"/>
        <v>4.3085510981706854</v>
      </c>
      <c r="J142" s="9">
        <f t="shared" si="45"/>
        <v>7.9178795689023405</v>
      </c>
      <c r="K142" s="11">
        <f t="shared" si="46"/>
        <v>0.65789473684210531</v>
      </c>
      <c r="L142" s="11">
        <f t="shared" si="47"/>
        <v>0.24509803921568626</v>
      </c>
      <c r="M142" s="11">
        <f t="shared" si="48"/>
        <v>0.13440860215053763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-0.22354411487288761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0.21759906565908765</v>
      </c>
      <c r="Q142" s="11">
        <f>2*'OddsRatio_working_3-way'!K142*'OddsRatio_working_3-way'!L142*'OddsRatio_working_3-way'!M142</f>
        <v>4.3346427422129012E-2</v>
      </c>
      <c r="R142" s="11">
        <f t="shared" si="49"/>
        <v>0</v>
      </c>
      <c r="S142" s="11">
        <f t="shared" si="50"/>
        <v>-0.97340547651106601</v>
      </c>
      <c r="T142" s="11">
        <f t="shared" si="51"/>
        <v>-0.19390547340857889</v>
      </c>
      <c r="U142" s="11">
        <f>'OddsRatio_working_3-way'!S142-'OddsRatio_working_3-way'!R142^2/3</f>
        <v>-0.97340547651106601</v>
      </c>
      <c r="V142" s="11">
        <f>'OddsRatio_working_3-way'!S142*'OddsRatio_working_3-way'!R142/3-2*'OddsRatio_working_3-way'!R142^3/27-'OddsRatio_working_3-way'!T142</f>
        <v>0.19390547340857889</v>
      </c>
      <c r="W142" s="11">
        <f>'OddsRatio_working_3-way'!V142^2+4*'OddsRatio_working_3-way'!U142^3/27</f>
        <v>-9.9040582359749829E-2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0.18482418333212983</v>
      </c>
      <c r="Y142" s="11">
        <f>IF('OddsRatio_working_3-way'!W142&gt;=0,IF('OddsRatio_working_3-way'!V142+SQRT('OddsRatio_working_3-way'!W142)&gt;0,0,PI()),ACOS('OddsRatio_working_3-way'!V142/(2*'OddsRatio_working_3-way'!X142)))</f>
        <v>1.0185894453867199</v>
      </c>
      <c r="Z142" s="11">
        <f>'OddsRatio_working_3-way'!X142^(1/3)*COS('OddsRatio_working_3-way'!Y142/3)</f>
        <v>0.53710245100173459</v>
      </c>
      <c r="AA142" s="11">
        <f>'OddsRatio_working_3-way'!X142^(1/3)*COS(('OddsRatio_working_3-way'!Y142+2*PI())/3)</f>
        <v>-0.43284391241575565</v>
      </c>
      <c r="AB142" s="11">
        <f>'OddsRatio_working_3-way'!X142^(1/3)*COS(('OddsRatio_working_3-way'!Y142+4*PI())/3)</f>
        <v>-0.10425853858597882</v>
      </c>
      <c r="AC142" s="11">
        <f>'OddsRatio_working_3-way'!X142^(1/3)*SIN('OddsRatio_working_3-way'!Y142/3)</f>
        <v>0.18970885403239543</v>
      </c>
      <c r="AD142" s="11">
        <f>'OddsRatio_working_3-way'!X142^(1/3)*SIN(('OddsRatio_working_3-way'!Y142+2*PI())/3)</f>
        <v>0.3702899399861912</v>
      </c>
      <c r="AE142" s="11">
        <f>'OddsRatio_working_3-way'!X142^(1/3)*SIN(('OddsRatio_working_3-way'!Y142+4*PI())/3)</f>
        <v>-0.55999879401858654</v>
      </c>
      <c r="AF142" s="11">
        <f>-'OddsRatio_working_3-way'!U142/(3*'OddsRatio_working_3-way'!X142^(1/3))*COS(('OddsRatio_working_3-way'!Y142)/3)</f>
        <v>0.53710245100173448</v>
      </c>
      <c r="AG142" s="11">
        <f>-'OddsRatio_working_3-way'!U142/(3*'OddsRatio_working_3-way'!X142^(1/3))*COS(('OddsRatio_working_3-way'!Y142+2*PI())/3)</f>
        <v>-0.43284391241575559</v>
      </c>
      <c r="AH142" s="11">
        <f>-'OddsRatio_working_3-way'!U142/(3*'OddsRatio_working_3-way'!X142^(1/3))*COS(('OddsRatio_working_3-way'!Y142+4*PI())/3)</f>
        <v>-0.10425853858597879</v>
      </c>
      <c r="AI142" s="11">
        <f>'OddsRatio_working_3-way'!U142/(3*'OddsRatio_working_3-way'!X142^(1/3))*SIN(('OddsRatio_working_3-way'!Y142)/3)</f>
        <v>-0.1897088540323954</v>
      </c>
      <c r="AJ142" s="11">
        <f>'OddsRatio_working_3-way'!U142/(3*'OddsRatio_working_3-way'!X142^(1/3))*SIN(('OddsRatio_working_3-way'!Y142+2*PI())/3)</f>
        <v>-0.37028993998619109</v>
      </c>
      <c r="AK142" s="11">
        <f>'OddsRatio_working_3-way'!U142/(3*'OddsRatio_working_3-way'!X142^(1/3))*SIN(('OddsRatio_working_3-way'!Y142+4*PI())/3)</f>
        <v>0.55999879401858643</v>
      </c>
      <c r="AL142" s="11">
        <f>'OddsRatio_working_3-way'!Z142+'OddsRatio_working_3-way'!AF142</f>
        <v>1.0742049020034692</v>
      </c>
      <c r="AM142" s="11">
        <f>'OddsRatio_working_3-way'!AA142+'OddsRatio_working_3-way'!AG142</f>
        <v>-0.86568782483151119</v>
      </c>
      <c r="AN142" s="11">
        <f>'OddsRatio_working_3-way'!AB142+'OddsRatio_working_3-way'!AH142</f>
        <v>-0.20851707717195761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1.0742049020034692</v>
      </c>
      <c r="AS142" s="11">
        <f>IF(('OddsRatio_working_3-way'!X142=0),IF(Q142&gt;0,-Q142^(1/3),(-Q142)^(1/3)),'OddsRatio_working_3-way'!AM142-'OddsRatio_working_3-way'!R142/3)</f>
        <v>-0.86568782483151119</v>
      </c>
      <c r="AT142" s="11">
        <f>IF(('OddsRatio_working_3-way'!X142=0),IF(Q142&gt;0,-Q142^(1/3),(-Q142)^(1/3)),'OddsRatio_working_3-way'!AN142-'OddsRatio_working_3-way'!R142/3)</f>
        <v>-0.20851707717195761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3.05</v>
      </c>
      <c r="B2" s="4">
        <f>IF('True_Odds_Calculator_3-way'!B3="","",'True_Odds_Calculator_3-way'!B3)</f>
        <v>3.31</v>
      </c>
      <c r="C2" s="4">
        <f>IF('True_Odds_Calculator_3-way'!C3="","",'True_Odds_Calculator_3-way'!C3)</f>
        <v>2.42</v>
      </c>
      <c r="D2" s="4">
        <f>IF(A2="","",((1/A2)+(1/B2)+(1/C2))-1)</f>
        <v>4.320679658026183E-2</v>
      </c>
      <c r="E2" s="4">
        <f>IF(A2="","",(3*A2)/(3-($D2*A2)))</f>
        <v>3.1901326702360513</v>
      </c>
      <c r="F2" s="4">
        <f>IF(B2="","",(3*B2)/(3-($D2*B2)))</f>
        <v>3.4756914196669957</v>
      </c>
      <c r="G2" s="4">
        <f>IF(C2="","",(3*C2)/(3-($D2*C2)))</f>
        <v>2.5073913196681183</v>
      </c>
      <c r="I2" s="4">
        <f>IF(A2="","",D2+1)</f>
        <v>1.0432067965802618</v>
      </c>
    </row>
    <row r="3" spans="1:9" x14ac:dyDescent="0.2">
      <c r="A3" s="4">
        <f>IF('True_Odds_Calculator_3-way'!A4="","",'True_Odds_Calculator_3-way'!A4)</f>
        <v>3.15</v>
      </c>
      <c r="B3" s="4">
        <f>IF('True_Odds_Calculator_3-way'!B4="","",'True_Odds_Calculator_3-way'!B4)</f>
        <v>3.23</v>
      </c>
      <c r="C3" s="4">
        <f>IF('True_Odds_Calculator_3-way'!C4="","",'True_Odds_Calculator_3-way'!C4)</f>
        <v>2.4300000000000002</v>
      </c>
      <c r="D3" s="4">
        <f t="shared" ref="D3:D66" si="0">IF(A3="","",((1/A3)+(1/B3)+(1/C3))-1)</f>
        <v>3.8580474424987576E-2</v>
      </c>
      <c r="E3" s="4">
        <f t="shared" ref="E3:E66" si="1">IF(A3="","",(3*A3)/(3-($D3*A3)))</f>
        <v>3.2829923734670743</v>
      </c>
      <c r="F3" s="4">
        <f t="shared" ref="F3:F66" si="2">IF(B3="","",(3*B3)/(3-($D3*B3)))</f>
        <v>3.3699834186255244</v>
      </c>
      <c r="G3" s="4">
        <f t="shared" ref="G3:G66" si="3">IF(C3="","",(3*C3)/(3-($D3*C3)))</f>
        <v>2.5083875739419845</v>
      </c>
      <c r="I3" s="4">
        <f t="shared" ref="I3:I66" si="4">IF(A3="","",D3+1)</f>
        <v>1.0385804744249876</v>
      </c>
    </row>
    <row r="4" spans="1:9" x14ac:dyDescent="0.2">
      <c r="A4" s="4">
        <f>IF('True_Odds_Calculator_3-way'!A5="","",'True_Odds_Calculator_3-way'!A5)</f>
        <v>2.4700000000000002</v>
      </c>
      <c r="B4" s="4">
        <f>IF('True_Odds_Calculator_3-way'!B5="","",'True_Odds_Calculator_3-way'!B5)</f>
        <v>3.49</v>
      </c>
      <c r="C4" s="4">
        <f>IF('True_Odds_Calculator_3-way'!C5="","",'True_Odds_Calculator_3-way'!C5)</f>
        <v>2.89</v>
      </c>
      <c r="D4" s="4">
        <f t="shared" si="0"/>
        <v>3.7412012130214611E-2</v>
      </c>
      <c r="E4" s="4">
        <f t="shared" si="1"/>
        <v>2.5485003256636789</v>
      </c>
      <c r="F4" s="4">
        <f t="shared" si="2"/>
        <v>3.6488056579188837</v>
      </c>
      <c r="G4" s="4">
        <f t="shared" si="3"/>
        <v>2.9980504529146872</v>
      </c>
      <c r="I4" s="4">
        <f t="shared" si="4"/>
        <v>1.0374120121302146</v>
      </c>
    </row>
    <row r="5" spans="1:9" x14ac:dyDescent="0.2">
      <c r="A5" s="4">
        <f>IF('True_Odds_Calculator_3-way'!A6="","",'True_Odds_Calculator_3-way'!A6)</f>
        <v>3.44</v>
      </c>
      <c r="B5" s="4">
        <f>IF('True_Odds_Calculator_3-way'!B6="","",'True_Odds_Calculator_3-way'!B6)</f>
        <v>3.47</v>
      </c>
      <c r="C5" s="4">
        <f>IF('True_Odds_Calculator_3-way'!C6="","",'True_Odds_Calculator_3-way'!C6)</f>
        <v>2.23</v>
      </c>
      <c r="D5" s="4">
        <f t="shared" si="0"/>
        <v>2.7312605732493056E-2</v>
      </c>
      <c r="E5" s="4">
        <f t="shared" si="1"/>
        <v>3.5512186809386863</v>
      </c>
      <c r="F5" s="4">
        <f t="shared" si="2"/>
        <v>3.583198917518196</v>
      </c>
      <c r="G5" s="4">
        <f t="shared" si="3"/>
        <v>2.2762125091539112</v>
      </c>
      <c r="I5" s="4">
        <f t="shared" si="4"/>
        <v>1.0273126057324931</v>
      </c>
    </row>
    <row r="6" spans="1:9" x14ac:dyDescent="0.2">
      <c r="A6" s="4">
        <f>IF('True_Odds_Calculator_3-way'!A7="","",'True_Odds_Calculator_3-way'!A7)</f>
        <v>1.93</v>
      </c>
      <c r="B6" s="4">
        <f>IF('True_Odds_Calculator_3-way'!B7="","",'True_Odds_Calculator_3-way'!B7)</f>
        <v>3.1</v>
      </c>
      <c r="C6" s="4">
        <f>IF('True_Odds_Calculator_3-way'!C7="","",'True_Odds_Calculator_3-way'!C7)</f>
        <v>4.47</v>
      </c>
      <c r="D6" s="4">
        <f t="shared" si="0"/>
        <v>6.4429006719635584E-2</v>
      </c>
      <c r="E6" s="4">
        <f t="shared" si="1"/>
        <v>2.0134564146526128</v>
      </c>
      <c r="F6" s="4">
        <f t="shared" si="2"/>
        <v>3.3211082278033022</v>
      </c>
      <c r="G6" s="4">
        <f t="shared" si="3"/>
        <v>4.9446859991211589</v>
      </c>
      <c r="I6" s="4">
        <f t="shared" si="4"/>
        <v>1.0644290067196356</v>
      </c>
    </row>
    <row r="7" spans="1:9" x14ac:dyDescent="0.2">
      <c r="A7" s="4">
        <f>IF('True_Odds_Calculator_3-way'!A8="","",'True_Odds_Calculator_3-way'!A8)</f>
        <v>2.29</v>
      </c>
      <c r="B7" s="4">
        <f>IF('True_Odds_Calculator_3-way'!B8="","",'True_Odds_Calculator_3-way'!B8)</f>
        <v>3.06</v>
      </c>
      <c r="C7" s="4">
        <f>IF('True_Odds_Calculator_3-way'!C8="","",'True_Odds_Calculator_3-way'!C8)</f>
        <v>3.57</v>
      </c>
      <c r="D7" s="4">
        <f t="shared" si="0"/>
        <v>4.3590653146265979E-2</v>
      </c>
      <c r="E7" s="4">
        <f t="shared" si="1"/>
        <v>2.3688206072586437</v>
      </c>
      <c r="F7" s="4">
        <f t="shared" si="2"/>
        <v>3.2023859783512294</v>
      </c>
      <c r="G7" s="4">
        <f t="shared" si="3"/>
        <v>3.7653178717459288</v>
      </c>
      <c r="I7" s="4">
        <f t="shared" si="4"/>
        <v>1.043590653146266</v>
      </c>
    </row>
    <row r="8" spans="1:9" x14ac:dyDescent="0.2">
      <c r="A8" s="4">
        <f>IF('True_Odds_Calculator_3-way'!A9="","",'True_Odds_Calculator_3-way'!A9)</f>
        <v>2.89</v>
      </c>
      <c r="B8" s="4">
        <f>IF('True_Odds_Calculator_3-way'!B9="","",'True_Odds_Calculator_3-way'!B9)</f>
        <v>3.56</v>
      </c>
      <c r="C8" s="4">
        <f>IF('True_Odds_Calculator_3-way'!C9="","",'True_Odds_Calculator_3-way'!C9)</f>
        <v>2.46</v>
      </c>
      <c r="D8" s="4">
        <f t="shared" si="0"/>
        <v>3.3423702690819512E-2</v>
      </c>
      <c r="E8" s="4">
        <f t="shared" si="1"/>
        <v>2.9861485081290402</v>
      </c>
      <c r="F8" s="4">
        <f t="shared" si="2"/>
        <v>3.7070312149086639</v>
      </c>
      <c r="G8" s="4">
        <f t="shared" si="3"/>
        <v>2.529322237880316</v>
      </c>
      <c r="I8" s="4">
        <f t="shared" si="4"/>
        <v>1.0334237026908195</v>
      </c>
    </row>
    <row r="9" spans="1:9" x14ac:dyDescent="0.2">
      <c r="A9" s="4">
        <f>IF('True_Odds_Calculator_3-way'!A10="","",'True_Odds_Calculator_3-way'!A10)</f>
        <v>3.2</v>
      </c>
      <c r="B9" s="4">
        <f>IF('True_Odds_Calculator_3-way'!B10="","",'True_Odds_Calculator_3-way'!B10)</f>
        <v>3.22</v>
      </c>
      <c r="C9" s="4">
        <f>IF('True_Odds_Calculator_3-way'!C10="","",'True_Odds_Calculator_3-way'!C10)</f>
        <v>2.44</v>
      </c>
      <c r="D9" s="4">
        <f t="shared" si="0"/>
        <v>3.2895071784950547E-2</v>
      </c>
      <c r="E9" s="4">
        <f t="shared" si="1"/>
        <v>3.3163648642944579</v>
      </c>
      <c r="F9" s="4">
        <f t="shared" si="2"/>
        <v>3.337850755145825</v>
      </c>
      <c r="G9" s="4">
        <f t="shared" si="3"/>
        <v>2.5070759608787911</v>
      </c>
      <c r="I9" s="4">
        <f t="shared" si="4"/>
        <v>1.0328950717849505</v>
      </c>
    </row>
    <row r="10" spans="1:9" x14ac:dyDescent="0.2">
      <c r="A10" s="4">
        <f>IF('True_Odds_Calculator_3-way'!A11="","",'True_Odds_Calculator_3-way'!A11)</f>
        <v>3.18</v>
      </c>
      <c r="B10" s="4">
        <f>IF('True_Odds_Calculator_3-way'!B11="","",'True_Odds_Calculator_3-way'!B11)</f>
        <v>3.62</v>
      </c>
      <c r="C10" s="4">
        <f>IF('True_Odds_Calculator_3-way'!C11="","",'True_Odds_Calculator_3-way'!C11)</f>
        <v>2.2599999999999998</v>
      </c>
      <c r="D10" s="4">
        <f t="shared" si="0"/>
        <v>3.3186378833878205E-2</v>
      </c>
      <c r="E10" s="4">
        <f t="shared" si="1"/>
        <v>3.2959432464636311</v>
      </c>
      <c r="F10" s="4">
        <f t="shared" si="2"/>
        <v>3.7710096953106671</v>
      </c>
      <c r="G10" s="4">
        <f t="shared" si="3"/>
        <v>2.3179496817122276</v>
      </c>
      <c r="I10" s="4">
        <f t="shared" si="4"/>
        <v>1.0331863788338782</v>
      </c>
    </row>
    <row r="11" spans="1:9" x14ac:dyDescent="0.2">
      <c r="A11" s="4">
        <f>IF('True_Odds_Calculator_3-way'!A12="","",'True_Odds_Calculator_3-way'!A12)</f>
        <v>2.16</v>
      </c>
      <c r="B11" s="4">
        <f>IF('True_Odds_Calculator_3-way'!B12="","",'True_Odds_Calculator_3-way'!B12)</f>
        <v>3.59</v>
      </c>
      <c r="C11" s="4">
        <f>IF('True_Odds_Calculator_3-way'!C12="","",'True_Odds_Calculator_3-way'!C12)</f>
        <v>3.3</v>
      </c>
      <c r="D11" s="4">
        <f t="shared" si="0"/>
        <v>4.4544798026692201E-2</v>
      </c>
      <c r="E11" s="4">
        <f t="shared" si="1"/>
        <v>2.2315715302292483</v>
      </c>
      <c r="F11" s="4">
        <f t="shared" si="2"/>
        <v>3.7921411254230857</v>
      </c>
      <c r="G11" s="4">
        <f t="shared" si="3"/>
        <v>3.4700289106698268</v>
      </c>
      <c r="I11" s="4">
        <f t="shared" si="4"/>
        <v>1.0445447980266922</v>
      </c>
    </row>
    <row r="12" spans="1:9" x14ac:dyDescent="0.2">
      <c r="A12" s="4">
        <f>IF('True_Odds_Calculator_3-way'!A13="","",'True_Odds_Calculator_3-way'!A13)</f>
        <v>1.32</v>
      </c>
      <c r="B12" s="4">
        <f>IF('True_Odds_Calculator_3-way'!B13="","",'True_Odds_Calculator_3-way'!B13)</f>
        <v>5.46</v>
      </c>
      <c r="C12" s="4">
        <f>IF('True_Odds_Calculator_3-way'!C13="","",'True_Odds_Calculator_3-way'!C13)</f>
        <v>9.73</v>
      </c>
      <c r="D12" s="4">
        <f t="shared" si="0"/>
        <v>4.3500863644748478E-2</v>
      </c>
      <c r="E12" s="4">
        <f t="shared" si="1"/>
        <v>1.3457583257479442</v>
      </c>
      <c r="F12" s="4">
        <f t="shared" si="2"/>
        <v>5.9294433501268973</v>
      </c>
      <c r="G12" s="4">
        <f t="shared" si="3"/>
        <v>11.328282462774327</v>
      </c>
      <c r="I12" s="4">
        <f t="shared" si="4"/>
        <v>1.0435008636447485</v>
      </c>
    </row>
    <row r="13" spans="1:9" x14ac:dyDescent="0.2">
      <c r="A13" s="4">
        <f>IF('True_Odds_Calculator_3-way'!A14="","",'True_Odds_Calculator_3-way'!A14)</f>
        <v>1.92</v>
      </c>
      <c r="B13" s="4">
        <f>IF('True_Odds_Calculator_3-way'!B14="","",'True_Odds_Calculator_3-way'!B14)</f>
        <v>3.79</v>
      </c>
      <c r="C13" s="4">
        <f>IF('True_Odds_Calculator_3-way'!C14="","",'True_Odds_Calculator_3-way'!C14)</f>
        <v>4.0999999999999996</v>
      </c>
      <c r="D13" s="4">
        <f t="shared" si="0"/>
        <v>2.858801510178699E-2</v>
      </c>
      <c r="E13" s="4">
        <f t="shared" si="1"/>
        <v>1.9557836626454634</v>
      </c>
      <c r="F13" s="4">
        <f t="shared" si="2"/>
        <v>3.9320092008638561</v>
      </c>
      <c r="G13" s="4">
        <f t="shared" si="3"/>
        <v>4.2667012434286669</v>
      </c>
      <c r="I13" s="4">
        <f t="shared" si="4"/>
        <v>1.028588015101787</v>
      </c>
    </row>
    <row r="14" spans="1:9" x14ac:dyDescent="0.2">
      <c r="A14" s="4">
        <f>IF('True_Odds_Calculator_3-way'!A15="","",'True_Odds_Calculator_3-way'!A15)</f>
        <v>3</v>
      </c>
      <c r="B14" s="4">
        <f>IF('True_Odds_Calculator_3-way'!B15="","",'True_Odds_Calculator_3-way'!B15)</f>
        <v>3.03</v>
      </c>
      <c r="C14" s="4">
        <f>IF('True_Odds_Calculator_3-way'!C15="","",'True_Odds_Calculator_3-way'!C15)</f>
        <v>2.7</v>
      </c>
      <c r="D14" s="4">
        <f t="shared" si="0"/>
        <v>3.373670700403375E-2</v>
      </c>
      <c r="E14" s="4">
        <f t="shared" si="1"/>
        <v>3.104743833017078</v>
      </c>
      <c r="F14" s="4">
        <f t="shared" si="2"/>
        <v>3.1368865030674846</v>
      </c>
      <c r="G14" s="4">
        <f t="shared" si="3"/>
        <v>2.7845473110959844</v>
      </c>
      <c r="I14" s="4">
        <f t="shared" si="4"/>
        <v>1.0337367070040338</v>
      </c>
    </row>
    <row r="15" spans="1:9" x14ac:dyDescent="0.2">
      <c r="A15" s="4">
        <f>IF('True_Odds_Calculator_3-way'!A16="","",'True_Odds_Calculator_3-way'!A16)</f>
        <v>9.2100000000000009</v>
      </c>
      <c r="B15" s="4">
        <f>IF('True_Odds_Calculator_3-way'!B16="","",'True_Odds_Calculator_3-way'!B16)</f>
        <v>4.8600000000000003</v>
      </c>
      <c r="C15" s="4">
        <f>IF('True_Odds_Calculator_3-way'!C16="","",'True_Odds_Calculator_3-way'!C16)</f>
        <v>1.39</v>
      </c>
      <c r="D15" s="4">
        <f t="shared" si="0"/>
        <v>3.3763410311683284E-2</v>
      </c>
      <c r="E15" s="4">
        <f t="shared" si="1"/>
        <v>10.275046249672602</v>
      </c>
      <c r="F15" s="4">
        <f t="shared" si="2"/>
        <v>5.1412071945725231</v>
      </c>
      <c r="G15" s="4">
        <f t="shared" si="3"/>
        <v>1.4120903365831317</v>
      </c>
      <c r="I15" s="4">
        <f t="shared" si="4"/>
        <v>1.0337634103116833</v>
      </c>
    </row>
    <row r="16" spans="1:9" x14ac:dyDescent="0.2">
      <c r="A16" s="4">
        <f>IF('True_Odds_Calculator_3-way'!A17="","",'True_Odds_Calculator_3-way'!A17)</f>
        <v>2.75</v>
      </c>
      <c r="B16" s="4">
        <f>IF('True_Odds_Calculator_3-way'!B17="","",'True_Odds_Calculator_3-way'!B17)</f>
        <v>3.63</v>
      </c>
      <c r="C16" s="4">
        <f>IF('True_Odds_Calculator_3-way'!C17="","",'True_Odds_Calculator_3-way'!C17)</f>
        <v>2.57</v>
      </c>
      <c r="D16" s="4">
        <f t="shared" si="0"/>
        <v>2.8223515666034205E-2</v>
      </c>
      <c r="E16" s="4">
        <f t="shared" si="1"/>
        <v>2.8230363429124763</v>
      </c>
      <c r="F16" s="4">
        <f t="shared" si="2"/>
        <v>3.7583493359474667</v>
      </c>
      <c r="G16" s="4">
        <f t="shared" si="3"/>
        <v>2.6336774351397891</v>
      </c>
      <c r="I16" s="4">
        <f t="shared" si="4"/>
        <v>1.0282235156660342</v>
      </c>
    </row>
    <row r="17" spans="1:9" x14ac:dyDescent="0.2">
      <c r="A17" s="4">
        <f>IF('True_Odds_Calculator_3-way'!A18="","",'True_Odds_Calculator_3-way'!A18)</f>
        <v>1.58</v>
      </c>
      <c r="B17" s="4">
        <f>IF('True_Odds_Calculator_3-way'!B18="","",'True_Odds_Calculator_3-way'!B18)</f>
        <v>4.43</v>
      </c>
      <c r="C17" s="4">
        <f>IF('True_Odds_Calculator_3-way'!C18="","",'True_Odds_Calculator_3-way'!C18)</f>
        <v>5.77</v>
      </c>
      <c r="D17" s="4">
        <f t="shared" si="0"/>
        <v>3.1955252019868707E-2</v>
      </c>
      <c r="E17" s="4">
        <f t="shared" si="1"/>
        <v>1.6070462117982771</v>
      </c>
      <c r="F17" s="4">
        <f t="shared" si="2"/>
        <v>4.6493920505273412</v>
      </c>
      <c r="G17" s="4">
        <f t="shared" si="3"/>
        <v>6.1478505947795483</v>
      </c>
      <c r="I17" s="4">
        <f t="shared" si="4"/>
        <v>1.0319552520198687</v>
      </c>
    </row>
    <row r="18" spans="1:9" x14ac:dyDescent="0.2">
      <c r="A18" s="4">
        <f>IF('True_Odds_Calculator_3-way'!A19="","",'True_Odds_Calculator_3-way'!A19)</f>
        <v>1.34</v>
      </c>
      <c r="B18" s="4">
        <f>IF('True_Odds_Calculator_3-way'!B19="","",'True_Odds_Calculator_3-way'!B19)</f>
        <v>5.23</v>
      </c>
      <c r="C18" s="4">
        <f>IF('True_Odds_Calculator_3-way'!C19="","",'True_Odds_Calculator_3-way'!C19)</f>
        <v>10.47</v>
      </c>
      <c r="D18" s="4">
        <f t="shared" si="0"/>
        <v>3.2984229389684483E-2</v>
      </c>
      <c r="E18" s="4">
        <f t="shared" si="1"/>
        <v>1.3600373704572146</v>
      </c>
      <c r="F18" s="4">
        <f t="shared" si="2"/>
        <v>5.5490863757770086</v>
      </c>
      <c r="G18" s="4">
        <f t="shared" si="3"/>
        <v>11.832045444845868</v>
      </c>
      <c r="I18" s="4">
        <f t="shared" si="4"/>
        <v>1.0329842293896845</v>
      </c>
    </row>
    <row r="19" spans="1:9" x14ac:dyDescent="0.2">
      <c r="A19" s="4">
        <f>IF('True_Odds_Calculator_3-way'!A20="","",'True_Odds_Calculator_3-way'!A20)</f>
        <v>1.98</v>
      </c>
      <c r="B19" s="4">
        <f>IF('True_Odds_Calculator_3-way'!B20="","",'True_Odds_Calculator_3-way'!B20)</f>
        <v>3.47</v>
      </c>
      <c r="C19" s="4">
        <f>IF('True_Odds_Calculator_3-way'!C20="","",'True_Odds_Calculator_3-way'!C20)</f>
        <v>4.22</v>
      </c>
      <c r="D19" s="4">
        <f t="shared" si="0"/>
        <v>3.0201767735400731E-2</v>
      </c>
      <c r="E19" s="4">
        <f t="shared" si="1"/>
        <v>2.0202703864020632</v>
      </c>
      <c r="F19" s="4">
        <f t="shared" si="2"/>
        <v>3.5956066876076744</v>
      </c>
      <c r="G19" s="4">
        <f t="shared" si="3"/>
        <v>4.4072362304832584</v>
      </c>
      <c r="I19" s="4">
        <f t="shared" si="4"/>
        <v>1.0302017677354007</v>
      </c>
    </row>
    <row r="20" spans="1:9" x14ac:dyDescent="0.2">
      <c r="A20" s="4">
        <f>IF('True_Odds_Calculator_3-way'!A21="","",'True_Odds_Calculator_3-way'!A21)</f>
        <v>2.23</v>
      </c>
      <c r="B20" s="4">
        <f>IF('True_Odds_Calculator_3-way'!B21="","",'True_Odds_Calculator_3-way'!B21)</f>
        <v>3.32</v>
      </c>
      <c r="C20" s="4">
        <f>IF('True_Odds_Calculator_3-way'!C21="","",'True_Odds_Calculator_3-way'!C21)</f>
        <v>3.58</v>
      </c>
      <c r="D20" s="4">
        <f t="shared" si="0"/>
        <v>2.8964921489198492E-2</v>
      </c>
      <c r="E20" s="4">
        <f t="shared" si="1"/>
        <v>2.2790697194492444</v>
      </c>
      <c r="F20" s="4">
        <f t="shared" si="2"/>
        <v>3.4299452241709338</v>
      </c>
      <c r="G20" s="4">
        <f t="shared" si="3"/>
        <v>3.7081722557870394</v>
      </c>
      <c r="I20" s="4">
        <f t="shared" si="4"/>
        <v>1.0289649214891985</v>
      </c>
    </row>
    <row r="21" spans="1:9" x14ac:dyDescent="0.2">
      <c r="A21" s="4">
        <f>IF('True_Odds_Calculator_3-way'!A22="","",'True_Odds_Calculator_3-way'!A22)</f>
        <v>7.35</v>
      </c>
      <c r="B21" s="4">
        <f>IF('True_Odds_Calculator_3-way'!B22="","",'True_Odds_Calculator_3-way'!B22)</f>
        <v>4.74</v>
      </c>
      <c r="C21" s="4">
        <f>IF('True_Odds_Calculator_3-way'!C22="","",'True_Odds_Calculator_3-way'!C22)</f>
        <v>1.46</v>
      </c>
      <c r="D21" s="4">
        <f t="shared" si="0"/>
        <v>3.1956392753043517E-2</v>
      </c>
      <c r="E21" s="4">
        <f t="shared" si="1"/>
        <v>7.9743359807355212</v>
      </c>
      <c r="F21" s="4">
        <f t="shared" si="2"/>
        <v>4.9920543164415569</v>
      </c>
      <c r="G21" s="4">
        <f t="shared" si="3"/>
        <v>1.4830647884170067</v>
      </c>
      <c r="I21" s="4">
        <f t="shared" si="4"/>
        <v>1.0319563927530435</v>
      </c>
    </row>
    <row r="22" spans="1:9" x14ac:dyDescent="0.2">
      <c r="A22" s="4">
        <f>IF('True_Odds_Calculator_3-way'!A23="","",'True_Odds_Calculator_3-way'!A23)</f>
        <v>2.71</v>
      </c>
      <c r="B22" s="4">
        <f>IF('True_Odds_Calculator_3-way'!B23="","",'True_Odds_Calculator_3-way'!B23)</f>
        <v>3.01</v>
      </c>
      <c r="C22" s="4">
        <f>IF('True_Odds_Calculator_3-way'!C23="","",'True_Odds_Calculator_3-way'!C23)</f>
        <v>3.01</v>
      </c>
      <c r="D22" s="4">
        <f t="shared" si="0"/>
        <v>3.3455517279425306E-2</v>
      </c>
      <c r="E22" s="4">
        <f t="shared" si="1"/>
        <v>2.7944525013988648</v>
      </c>
      <c r="F22" s="4">
        <f t="shared" si="2"/>
        <v>3.1145460793422508</v>
      </c>
      <c r="G22" s="4">
        <f t="shared" si="3"/>
        <v>3.1145460793422508</v>
      </c>
      <c r="I22" s="4">
        <f t="shared" si="4"/>
        <v>1.0334555172794253</v>
      </c>
    </row>
    <row r="23" spans="1:9" x14ac:dyDescent="0.2">
      <c r="A23" s="4">
        <f>IF('True_Odds_Calculator_3-way'!A24="","",'True_Odds_Calculator_3-way'!A24)</f>
        <v>1.5</v>
      </c>
      <c r="B23" s="4">
        <f>IF('True_Odds_Calculator_3-way'!B24="","",'True_Odds_Calculator_3-way'!B24)</f>
        <v>4.67</v>
      </c>
      <c r="C23" s="4">
        <f>IF('True_Odds_Calculator_3-way'!C24="","",'True_Odds_Calculator_3-way'!C24)</f>
        <v>6.73</v>
      </c>
      <c r="D23" s="4">
        <f t="shared" si="0"/>
        <v>2.9387839083312217E-2</v>
      </c>
      <c r="E23" s="4">
        <f t="shared" si="1"/>
        <v>1.52236957606334</v>
      </c>
      <c r="F23" s="4">
        <f t="shared" si="2"/>
        <v>4.8938807005645408</v>
      </c>
      <c r="G23" s="4">
        <f t="shared" si="3"/>
        <v>7.2050021523672196</v>
      </c>
      <c r="I23" s="4">
        <f t="shared" si="4"/>
        <v>1.0293878390833122</v>
      </c>
    </row>
    <row r="24" spans="1:9" x14ac:dyDescent="0.2">
      <c r="A24" s="4">
        <f>IF('True_Odds_Calculator_3-way'!A25="","",'True_Odds_Calculator_3-way'!A25)</f>
        <v>2.37</v>
      </c>
      <c r="B24" s="4">
        <f>IF('True_Odds_Calculator_3-way'!B25="","",'True_Odds_Calculator_3-way'!B25)</f>
        <v>3.3</v>
      </c>
      <c r="C24" s="4">
        <f>IF('True_Odds_Calculator_3-way'!C25="","",'True_Odds_Calculator_3-way'!C25)</f>
        <v>3.24</v>
      </c>
      <c r="D24" s="4">
        <f t="shared" si="0"/>
        <v>3.3613206608987145E-2</v>
      </c>
      <c r="E24" s="4">
        <f t="shared" si="1"/>
        <v>2.4346507713238177</v>
      </c>
      <c r="F24" s="4">
        <f t="shared" si="2"/>
        <v>3.4267006361157981</v>
      </c>
      <c r="G24" s="4">
        <f t="shared" si="3"/>
        <v>3.3620500246779916</v>
      </c>
      <c r="I24" s="4">
        <f t="shared" si="4"/>
        <v>1.0336132066089871</v>
      </c>
    </row>
    <row r="25" spans="1:9" x14ac:dyDescent="0.2">
      <c r="A25" s="4">
        <f>IF('True_Odds_Calculator_3-way'!A26="","",'True_Odds_Calculator_3-way'!A26)</f>
        <v>2.72</v>
      </c>
      <c r="B25" s="4">
        <f>IF('True_Odds_Calculator_3-way'!B26="","",'True_Odds_Calculator_3-way'!B26)</f>
        <v>3.04</v>
      </c>
      <c r="C25" s="4">
        <f>IF('True_Odds_Calculator_3-way'!C26="","",'True_Odds_Calculator_3-way'!C26)</f>
        <v>2.88</v>
      </c>
      <c r="D25" s="4">
        <f t="shared" si="0"/>
        <v>4.3816649466804414E-2</v>
      </c>
      <c r="E25" s="4">
        <f t="shared" si="1"/>
        <v>2.832528114977062</v>
      </c>
      <c r="F25" s="4">
        <f t="shared" si="2"/>
        <v>3.1812502849847255</v>
      </c>
      <c r="G25" s="4">
        <f t="shared" si="3"/>
        <v>3.0064638455571844</v>
      </c>
      <c r="I25" s="4">
        <f t="shared" si="4"/>
        <v>1.0438166494668044</v>
      </c>
    </row>
    <row r="26" spans="1:9" x14ac:dyDescent="0.2">
      <c r="A26" s="4">
        <f>IF('True_Odds_Calculator_3-way'!A27="","",'True_Odds_Calculator_3-way'!A27)</f>
        <v>2.16</v>
      </c>
      <c r="B26" s="4">
        <f>IF('True_Odds_Calculator_3-way'!B27="","",'True_Odds_Calculator_3-way'!B27)</f>
        <v>3.16</v>
      </c>
      <c r="C26" s="4">
        <f>IF('True_Odds_Calculator_3-way'!C27="","",'True_Odds_Calculator_3-way'!C27)</f>
        <v>3.34</v>
      </c>
      <c r="D26" s="4">
        <f t="shared" si="0"/>
        <v>7.8819856770285135E-2</v>
      </c>
      <c r="E26" s="4">
        <f t="shared" si="1"/>
        <v>2.2899556637473459</v>
      </c>
      <c r="F26" s="4">
        <f t="shared" si="2"/>
        <v>3.4461082527003524</v>
      </c>
      <c r="G26" s="4">
        <f t="shared" si="3"/>
        <v>3.6612881950571055</v>
      </c>
      <c r="I26" s="4">
        <f t="shared" si="4"/>
        <v>1.0788198567702851</v>
      </c>
    </row>
    <row r="27" spans="1:9" x14ac:dyDescent="0.2">
      <c r="A27" s="4">
        <f>IF('True_Odds_Calculator_3-way'!A28="","",'True_Odds_Calculator_3-way'!A28)</f>
        <v>3.84</v>
      </c>
      <c r="B27" s="4">
        <f>IF('True_Odds_Calculator_3-way'!B28="","",'True_Odds_Calculator_3-way'!B28)</f>
        <v>3.15</v>
      </c>
      <c r="C27" s="4">
        <f>IF('True_Odds_Calculator_3-way'!C28="","",'True_Odds_Calculator_3-way'!C28)</f>
        <v>2.14</v>
      </c>
      <c r="D27" s="4">
        <f t="shared" si="0"/>
        <v>4.516670375315246E-2</v>
      </c>
      <c r="E27" s="4">
        <f t="shared" si="1"/>
        <v>4.0756257006461691</v>
      </c>
      <c r="F27" s="4">
        <f t="shared" si="2"/>
        <v>3.3068263693362696</v>
      </c>
      <c r="G27" s="4">
        <f t="shared" si="3"/>
        <v>2.2112438793536464</v>
      </c>
      <c r="I27" s="4">
        <f t="shared" si="4"/>
        <v>1.0451667037531525</v>
      </c>
    </row>
    <row r="28" spans="1:9" x14ac:dyDescent="0.2">
      <c r="A28" s="4">
        <f>IF('True_Odds_Calculator_3-way'!A29="","",'True_Odds_Calculator_3-way'!A29)</f>
        <v>1.96</v>
      </c>
      <c r="B28" s="4">
        <f>IF('True_Odds_Calculator_3-way'!B29="","",'True_Odds_Calculator_3-way'!B29)</f>
        <v>3.18</v>
      </c>
      <c r="C28" s="4">
        <f>IF('True_Odds_Calculator_3-way'!C29="","",'True_Odds_Calculator_3-way'!C29)</f>
        <v>4.49</v>
      </c>
      <c r="D28" s="4">
        <f t="shared" si="0"/>
        <v>4.7386639658174579E-2</v>
      </c>
      <c r="E28" s="4">
        <f t="shared" si="1"/>
        <v>2.0226188041805058</v>
      </c>
      <c r="F28" s="4">
        <f t="shared" si="2"/>
        <v>3.3481784618604493</v>
      </c>
      <c r="G28" s="4">
        <f t="shared" si="3"/>
        <v>4.8327481863051656</v>
      </c>
      <c r="I28" s="4">
        <f t="shared" si="4"/>
        <v>1.0473866396581746</v>
      </c>
    </row>
    <row r="29" spans="1:9" x14ac:dyDescent="0.2">
      <c r="A29" s="4">
        <f>IF('True_Odds_Calculator_3-way'!A30="","",'True_Odds_Calculator_3-way'!A30)</f>
        <v>2.6</v>
      </c>
      <c r="B29" s="4">
        <f>IF('True_Odds_Calculator_3-way'!B30="","",'True_Odds_Calculator_3-way'!B30)</f>
        <v>3.54</v>
      </c>
      <c r="C29" s="4">
        <f>IF('True_Odds_Calculator_3-way'!C30="","",'True_Odds_Calculator_3-way'!C30)</f>
        <v>2.78</v>
      </c>
      <c r="D29" s="4">
        <f t="shared" si="0"/>
        <v>2.6813490537426654E-2</v>
      </c>
      <c r="E29" s="4">
        <f t="shared" si="1"/>
        <v>2.6618571916031617</v>
      </c>
      <c r="F29" s="4">
        <f t="shared" si="2"/>
        <v>3.6556649420514038</v>
      </c>
      <c r="G29" s="4">
        <f t="shared" si="3"/>
        <v>2.8508351803763805</v>
      </c>
      <c r="I29" s="4">
        <f t="shared" si="4"/>
        <v>1.0268134905374267</v>
      </c>
    </row>
    <row r="30" spans="1:9" x14ac:dyDescent="0.2">
      <c r="A30" s="4">
        <f>IF('True_Odds_Calculator_3-way'!A31="","",'True_Odds_Calculator_3-way'!A31)</f>
        <v>2.87</v>
      </c>
      <c r="B30" s="4">
        <f>IF('True_Odds_Calculator_3-way'!B31="","",'True_Odds_Calculator_3-way'!B31)</f>
        <v>3.65</v>
      </c>
      <c r="C30" s="4">
        <f>IF('True_Odds_Calculator_3-way'!C31="","",'True_Odds_Calculator_3-way'!C31)</f>
        <v>2.4700000000000002</v>
      </c>
      <c r="D30" s="4">
        <f t="shared" si="0"/>
        <v>2.7262958083996702E-2</v>
      </c>
      <c r="E30" s="4">
        <f t="shared" si="1"/>
        <v>2.9468586810300335</v>
      </c>
      <c r="F30" s="4">
        <f t="shared" si="2"/>
        <v>3.7752239220457282</v>
      </c>
      <c r="G30" s="4">
        <f t="shared" si="3"/>
        <v>2.5267159346748334</v>
      </c>
      <c r="I30" s="4">
        <f t="shared" si="4"/>
        <v>1.0272629580839967</v>
      </c>
    </row>
    <row r="31" spans="1:9" x14ac:dyDescent="0.2">
      <c r="A31" s="4">
        <f>IF('True_Odds_Calculator_3-way'!A32="","",'True_Odds_Calculator_3-way'!A32)</f>
        <v>16.45</v>
      </c>
      <c r="B31" s="4">
        <f>IF('True_Odds_Calculator_3-way'!B32="","",'True_Odds_Calculator_3-way'!B32)</f>
        <v>7.91</v>
      </c>
      <c r="C31" s="4">
        <f>IF('True_Odds_Calculator_3-way'!C32="","",'True_Odds_Calculator_3-way'!C32)</f>
        <v>1.18</v>
      </c>
      <c r="D31" s="4">
        <f t="shared" si="0"/>
        <v>3.4670150990930848E-2</v>
      </c>
      <c r="E31" s="4">
        <f t="shared" si="1"/>
        <v>20.311350019909085</v>
      </c>
      <c r="F31" s="4">
        <f t="shared" si="2"/>
        <v>8.7058316894951826</v>
      </c>
      <c r="G31" s="4">
        <f t="shared" si="3"/>
        <v>1.1963140461881396</v>
      </c>
      <c r="I31" s="4">
        <f t="shared" si="4"/>
        <v>1.0346701509909308</v>
      </c>
    </row>
    <row r="32" spans="1:9" x14ac:dyDescent="0.2">
      <c r="A32" s="4">
        <f>IF('True_Odds_Calculator_3-way'!A33="","",'True_Odds_Calculator_3-way'!A33)</f>
        <v>2.1800000000000002</v>
      </c>
      <c r="B32" s="4">
        <f>IF('True_Odds_Calculator_3-way'!B33="","",'True_Odds_Calculator_3-way'!B33)</f>
        <v>3.26</v>
      </c>
      <c r="C32" s="4">
        <f>IF('True_Odds_Calculator_3-way'!C33="","",'True_Odds_Calculator_3-way'!C33)</f>
        <v>3.73</v>
      </c>
      <c r="D32" s="4">
        <f t="shared" si="0"/>
        <v>3.3560577333252128E-2</v>
      </c>
      <c r="E32" s="4">
        <f t="shared" si="1"/>
        <v>2.2344933784893883</v>
      </c>
      <c r="F32" s="4">
        <f t="shared" si="2"/>
        <v>3.3833893706771154</v>
      </c>
      <c r="G32" s="4">
        <f t="shared" si="3"/>
        <v>3.892418903179538</v>
      </c>
      <c r="I32" s="4">
        <f t="shared" si="4"/>
        <v>1.0335605773332521</v>
      </c>
    </row>
    <row r="33" spans="1:9" x14ac:dyDescent="0.2">
      <c r="A33" s="4">
        <f>IF('True_Odds_Calculator_3-way'!A34="","",'True_Odds_Calculator_3-way'!A34)</f>
        <v>2.2999999999999998</v>
      </c>
      <c r="B33" s="4">
        <f>IF('True_Odds_Calculator_3-way'!B34="","",'True_Odds_Calculator_3-way'!B34)</f>
        <v>3.53</v>
      </c>
      <c r="C33" s="4">
        <f>IF('True_Odds_Calculator_3-way'!C34="","",'True_Odds_Calculator_3-way'!C34)</f>
        <v>3.17</v>
      </c>
      <c r="D33" s="4">
        <f t="shared" si="0"/>
        <v>3.3526140925033587E-2</v>
      </c>
      <c r="E33" s="4">
        <f t="shared" si="1"/>
        <v>2.3606773751407557</v>
      </c>
      <c r="F33" s="4">
        <f t="shared" si="2"/>
        <v>3.6749744052035851</v>
      </c>
      <c r="G33" s="4">
        <f t="shared" si="3"/>
        <v>3.2864247367321116</v>
      </c>
      <c r="I33" s="4">
        <f t="shared" si="4"/>
        <v>1.0335261409250336</v>
      </c>
    </row>
    <row r="34" spans="1:9" x14ac:dyDescent="0.2">
      <c r="A34" s="4">
        <f>IF('True_Odds_Calculator_3-way'!A35="","",'True_Odds_Calculator_3-way'!A35)</f>
        <v>2.61</v>
      </c>
      <c r="B34" s="4">
        <f>IF('True_Odds_Calculator_3-way'!B35="","",'True_Odds_Calculator_3-way'!B35)</f>
        <v>3.06</v>
      </c>
      <c r="C34" s="4">
        <f>IF('True_Odds_Calculator_3-way'!C35="","",'True_Odds_Calculator_3-way'!C35)</f>
        <v>3.1</v>
      </c>
      <c r="D34" s="4">
        <f t="shared" si="0"/>
        <v>3.2519793234312644E-2</v>
      </c>
      <c r="E34" s="4">
        <f t="shared" si="1"/>
        <v>2.6859926965963017</v>
      </c>
      <c r="F34" s="4">
        <f t="shared" si="2"/>
        <v>3.1649830875077658</v>
      </c>
      <c r="G34" s="4">
        <f t="shared" si="3"/>
        <v>3.2077940250472263</v>
      </c>
      <c r="I34" s="4">
        <f t="shared" si="4"/>
        <v>1.0325197932343126</v>
      </c>
    </row>
    <row r="35" spans="1:9" x14ac:dyDescent="0.2">
      <c r="A35" s="4">
        <f>IF('True_Odds_Calculator_3-way'!A36="","",'True_Odds_Calculator_3-way'!A36)</f>
        <v>1.71</v>
      </c>
      <c r="B35" s="4">
        <f>IF('True_Odds_Calculator_3-way'!B36="","",'True_Odds_Calculator_3-way'!B36)</f>
        <v>3.65</v>
      </c>
      <c r="C35" s="4">
        <f>IF('True_Odds_Calculator_3-way'!C36="","",'True_Odds_Calculator_3-way'!C36)</f>
        <v>5.79</v>
      </c>
      <c r="D35" s="4">
        <f t="shared" si="0"/>
        <v>3.1479496052455147E-2</v>
      </c>
      <c r="E35" s="4">
        <f t="shared" si="1"/>
        <v>1.7412436799226376</v>
      </c>
      <c r="F35" s="4">
        <f t="shared" si="2"/>
        <v>3.7953625903791286</v>
      </c>
      <c r="G35" s="4">
        <f t="shared" si="3"/>
        <v>6.1645285677366974</v>
      </c>
      <c r="I35" s="4">
        <f t="shared" si="4"/>
        <v>1.0314794960524551</v>
      </c>
    </row>
    <row r="36" spans="1:9" x14ac:dyDescent="0.2">
      <c r="A36" s="4">
        <f>IF('True_Odds_Calculator_3-way'!A37="","",'True_Odds_Calculator_3-way'!A37)</f>
        <v>2.73</v>
      </c>
      <c r="B36" s="4">
        <f>IF('True_Odds_Calculator_3-way'!B37="","",'True_Odds_Calculator_3-way'!B37)</f>
        <v>2.98</v>
      </c>
      <c r="C36" s="4">
        <f>IF('True_Odds_Calculator_3-way'!C37="","",'True_Odds_Calculator_3-way'!C37)</f>
        <v>3.07</v>
      </c>
      <c r="D36" s="4">
        <f t="shared" si="0"/>
        <v>2.7603735121825235E-2</v>
      </c>
      <c r="E36" s="4">
        <f t="shared" si="1"/>
        <v>2.8003429313190291</v>
      </c>
      <c r="F36" s="4">
        <f t="shared" si="2"/>
        <v>3.064014386593406</v>
      </c>
      <c r="G36" s="4">
        <f t="shared" si="3"/>
        <v>3.1592416980080511</v>
      </c>
      <c r="I36" s="4">
        <f t="shared" si="4"/>
        <v>1.0276037351218252</v>
      </c>
    </row>
    <row r="37" spans="1:9" x14ac:dyDescent="0.2">
      <c r="A37" s="4">
        <f>IF('True_Odds_Calculator_3-way'!A38="","",'True_Odds_Calculator_3-way'!A38)</f>
        <v>3.09</v>
      </c>
      <c r="B37" s="4">
        <f>IF('True_Odds_Calculator_3-way'!B38="","",'True_Odds_Calculator_3-way'!B38)</f>
        <v>3.19</v>
      </c>
      <c r="C37" s="4">
        <f>IF('True_Odds_Calculator_3-way'!C38="","",'True_Odds_Calculator_3-way'!C38)</f>
        <v>2.56</v>
      </c>
      <c r="D37" s="4">
        <f t="shared" si="0"/>
        <v>2.7729219293707086E-2</v>
      </c>
      <c r="E37" s="4">
        <f t="shared" si="1"/>
        <v>3.1808485195220264</v>
      </c>
      <c r="F37" s="4">
        <f t="shared" si="2"/>
        <v>3.2869160448075494</v>
      </c>
      <c r="G37" s="4">
        <f t="shared" si="3"/>
        <v>2.6220434935730559</v>
      </c>
      <c r="I37" s="4">
        <f t="shared" si="4"/>
        <v>1.0277292192937071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1.93</v>
      </c>
      <c r="B40" s="4">
        <f>IF('True_Odds_Calculator_3-way'!B39="","",'True_Odds_Calculator_3-way'!B39)</f>
        <v>3.84</v>
      </c>
      <c r="C40" s="4">
        <f>IF('True_Odds_Calculator_3-way'!C39="","",'True_Odds_Calculator_3-way'!C39)</f>
        <v>3.97</v>
      </c>
      <c r="D40" s="4">
        <f t="shared" si="0"/>
        <v>3.0440550458316729E-2</v>
      </c>
      <c r="E40" s="4">
        <f t="shared" si="1"/>
        <v>1.9685509618418566</v>
      </c>
      <c r="F40" s="4">
        <f t="shared" si="2"/>
        <v>3.9956875900154034</v>
      </c>
      <c r="G40" s="4">
        <f t="shared" si="3"/>
        <v>4.1366360914284064</v>
      </c>
      <c r="I40" s="4">
        <f t="shared" si="4"/>
        <v>1.0304405504583167</v>
      </c>
    </row>
    <row r="41" spans="1:9" x14ac:dyDescent="0.2">
      <c r="A41" s="4">
        <f>IF('True_Odds_Calculator_3-way'!A40="","",'True_Odds_Calculator_3-way'!A40)</f>
        <v>1.56</v>
      </c>
      <c r="B41" s="4">
        <f>IF('True_Odds_Calculator_3-way'!B40="","",'True_Odds_Calculator_3-way'!B40)</f>
        <v>4.4000000000000004</v>
      </c>
      <c r="C41" s="4">
        <f>IF('True_Odds_Calculator_3-way'!C40="","",'True_Odds_Calculator_3-way'!C40)</f>
        <v>6.2</v>
      </c>
      <c r="D41" s="4">
        <f t="shared" si="0"/>
        <v>2.9588690879013502E-2</v>
      </c>
      <c r="E41" s="4">
        <f t="shared" si="1"/>
        <v>1.5843774199312988</v>
      </c>
      <c r="F41" s="4">
        <f t="shared" si="2"/>
        <v>4.5996080239797097</v>
      </c>
      <c r="G41" s="4">
        <f t="shared" si="3"/>
        <v>6.6038235537532088</v>
      </c>
      <c r="I41" s="4">
        <f t="shared" si="4"/>
        <v>1.0295886908790135</v>
      </c>
    </row>
    <row r="42" spans="1:9" x14ac:dyDescent="0.2">
      <c r="A42" s="4">
        <f>IF('True_Odds_Calculator_3-way'!A41="","",'True_Odds_Calculator_3-way'!A41)</f>
        <v>3.56</v>
      </c>
      <c r="B42" s="4">
        <f>IF('True_Odds_Calculator_3-way'!B41="","",'True_Odds_Calculator_3-way'!B41)</f>
        <v>3.32</v>
      </c>
      <c r="C42" s="4">
        <f>IF('True_Odds_Calculator_3-way'!C41="","",'True_Odds_Calculator_3-way'!C41)</f>
        <v>2.19</v>
      </c>
      <c r="D42" s="4">
        <f t="shared" si="0"/>
        <v>3.8724700247812827E-2</v>
      </c>
      <c r="E42" s="4">
        <f t="shared" si="1"/>
        <v>3.7314735650777933</v>
      </c>
      <c r="F42" s="4">
        <f t="shared" si="2"/>
        <v>3.468650164596641</v>
      </c>
      <c r="G42" s="4">
        <f t="shared" si="3"/>
        <v>2.2537102040304573</v>
      </c>
      <c r="I42" s="4">
        <f t="shared" si="4"/>
        <v>1.0387247002478128</v>
      </c>
    </row>
    <row r="43" spans="1:9" x14ac:dyDescent="0.2">
      <c r="A43" s="4">
        <f>IF('True_Odds_Calculator_3-way'!A42="","",'True_Odds_Calculator_3-way'!A42)</f>
        <v>4.4000000000000004</v>
      </c>
      <c r="B43" s="4">
        <f>IF('True_Odds_Calculator_3-way'!B42="","",'True_Odds_Calculator_3-way'!B42)</f>
        <v>3.47</v>
      </c>
      <c r="C43" s="4">
        <f>IF('True_Odds_Calculator_3-way'!C42="","",'True_Odds_Calculator_3-way'!C42)</f>
        <v>1.9</v>
      </c>
      <c r="D43" s="4">
        <f t="shared" si="0"/>
        <v>4.1772954786757133E-2</v>
      </c>
      <c r="E43" s="4">
        <f t="shared" si="1"/>
        <v>4.6871687707354894</v>
      </c>
      <c r="F43" s="4">
        <f t="shared" si="2"/>
        <v>3.64617356985445</v>
      </c>
      <c r="G43" s="4">
        <f t="shared" si="3"/>
        <v>1.9516327967671472</v>
      </c>
      <c r="I43" s="4">
        <f t="shared" si="4"/>
        <v>1.0417729547867571</v>
      </c>
    </row>
    <row r="44" spans="1:9" x14ac:dyDescent="0.2">
      <c r="A44" s="4">
        <f>IF('True_Odds_Calculator_3-way'!A43="","",'True_Odds_Calculator_3-way'!A43)</f>
        <v>1.99</v>
      </c>
      <c r="B44" s="4">
        <f>IF('True_Odds_Calculator_3-way'!B43="","",'True_Odds_Calculator_3-way'!B43)</f>
        <v>3.47</v>
      </c>
      <c r="C44" s="4">
        <f>IF('True_Odds_Calculator_3-way'!C43="","",'True_Odds_Calculator_3-way'!C43)</f>
        <v>3.99</v>
      </c>
      <c r="D44" s="4">
        <f t="shared" si="0"/>
        <v>4.1323567270456163E-2</v>
      </c>
      <c r="E44" s="4">
        <f t="shared" si="1"/>
        <v>2.0460858729163576</v>
      </c>
      <c r="F44" s="4">
        <f t="shared" si="2"/>
        <v>3.644183183949631</v>
      </c>
      <c r="G44" s="4">
        <f t="shared" si="3"/>
        <v>4.2220450503329179</v>
      </c>
      <c r="I44" s="4">
        <f t="shared" si="4"/>
        <v>1.0413235672704562</v>
      </c>
    </row>
    <row r="45" spans="1:9" x14ac:dyDescent="0.2">
      <c r="A45" s="4">
        <f>IF('True_Odds_Calculator_3-way'!A44="","",'True_Odds_Calculator_3-way'!A44)</f>
        <v>2.33</v>
      </c>
      <c r="B45" s="4">
        <f>IF('True_Odds_Calculator_3-way'!B44="","",'True_Odds_Calculator_3-way'!B44)</f>
        <v>3.2</v>
      </c>
      <c r="C45" s="4">
        <f>IF('True_Odds_Calculator_3-way'!C44="","",'True_Odds_Calculator_3-way'!C44)</f>
        <v>3.37</v>
      </c>
      <c r="D45" s="4">
        <f t="shared" si="0"/>
        <v>3.8420454400733606E-2</v>
      </c>
      <c r="E45" s="4">
        <f t="shared" si="1"/>
        <v>2.4016654230369503</v>
      </c>
      <c r="F45" s="4">
        <f t="shared" si="2"/>
        <v>3.3367459138450322</v>
      </c>
      <c r="G45" s="4">
        <f t="shared" si="3"/>
        <v>3.5220061842895869</v>
      </c>
      <c r="I45" s="4">
        <f t="shared" si="4"/>
        <v>1.0384204544007336</v>
      </c>
    </row>
    <row r="46" spans="1:9" x14ac:dyDescent="0.2">
      <c r="A46" s="4">
        <f>IF('True_Odds_Calculator_3-way'!A45="","",'True_Odds_Calculator_3-way'!A45)</f>
        <v>1.31</v>
      </c>
      <c r="B46" s="4">
        <f>IF('True_Odds_Calculator_3-way'!B45="","",'True_Odds_Calculator_3-way'!B45)</f>
        <v>5.26</v>
      </c>
      <c r="C46" s="4">
        <f>IF('True_Odds_Calculator_3-way'!C45="","",'True_Odds_Calculator_3-way'!C45)</f>
        <v>10.029999999999999</v>
      </c>
      <c r="D46" s="4">
        <f t="shared" si="0"/>
        <v>5.3173744375094589E-2</v>
      </c>
      <c r="E46" s="4">
        <f t="shared" si="1"/>
        <v>1.3411402049405188</v>
      </c>
      <c r="F46" s="4">
        <f t="shared" si="2"/>
        <v>5.8008177731879638</v>
      </c>
      <c r="G46" s="4">
        <f t="shared" si="3"/>
        <v>12.198645299373092</v>
      </c>
      <c r="I46" s="4">
        <f t="shared" si="4"/>
        <v>1.0531737443750946</v>
      </c>
    </row>
    <row r="47" spans="1:9" x14ac:dyDescent="0.2">
      <c r="A47" s="4">
        <f>IF('True_Odds_Calculator_3-way'!A46="","",'True_Odds_Calculator_3-way'!A46)</f>
        <v>1.42</v>
      </c>
      <c r="B47" s="4">
        <f>IF('True_Odds_Calculator_3-way'!B46="","",'True_Odds_Calculator_3-way'!B46)</f>
        <v>4.21</v>
      </c>
      <c r="C47" s="4">
        <f>IF('True_Odds_Calculator_3-way'!C46="","",'True_Odds_Calculator_3-way'!C46)</f>
        <v>9.01</v>
      </c>
      <c r="D47" s="4">
        <f t="shared" si="0"/>
        <v>5.2742834667029781E-2</v>
      </c>
      <c r="E47" s="4">
        <f t="shared" si="1"/>
        <v>1.4563578898768514</v>
      </c>
      <c r="F47" s="4">
        <f t="shared" si="2"/>
        <v>4.5465137525005144</v>
      </c>
      <c r="G47" s="4">
        <f t="shared" si="3"/>
        <v>10.705853349765817</v>
      </c>
      <c r="I47" s="4">
        <f t="shared" si="4"/>
        <v>1.0527428346670298</v>
      </c>
    </row>
    <row r="48" spans="1:9" x14ac:dyDescent="0.2">
      <c r="A48" s="4">
        <f>IF('True_Odds_Calculator_3-way'!A47="","",'True_Odds_Calculator_3-way'!A47)</f>
        <v>3.47</v>
      </c>
      <c r="B48" s="4">
        <f>IF('True_Odds_Calculator_3-way'!B47="","",'True_Odds_Calculator_3-way'!B47)</f>
        <v>3.4</v>
      </c>
      <c r="C48" s="4">
        <f>IF('True_Odds_Calculator_3-way'!C47="","",'True_Odds_Calculator_3-way'!C47)</f>
        <v>2.25</v>
      </c>
      <c r="D48" s="4">
        <f t="shared" si="0"/>
        <v>2.6746529543613784E-2</v>
      </c>
      <c r="E48" s="4">
        <f t="shared" si="1"/>
        <v>3.5807778776978418</v>
      </c>
      <c r="F48" s="4">
        <f t="shared" si="2"/>
        <v>3.5062850853054481</v>
      </c>
      <c r="G48" s="4">
        <f t="shared" si="3"/>
        <v>2.2960587014185214</v>
      </c>
      <c r="I48" s="4">
        <f t="shared" si="4"/>
        <v>1.0267465295436138</v>
      </c>
    </row>
    <row r="49" spans="1:9" x14ac:dyDescent="0.2">
      <c r="A49" s="4">
        <f>IF('True_Odds_Calculator_3-way'!A48="","",'True_Odds_Calculator_3-way'!A48)</f>
        <v>1.72</v>
      </c>
      <c r="B49" s="4">
        <f>IF('True_Odds_Calculator_3-way'!B48="","",'True_Odds_Calculator_3-way'!B48)</f>
        <v>3.92</v>
      </c>
      <c r="C49" s="4">
        <f>IF('True_Odds_Calculator_3-way'!C48="","",'True_Odds_Calculator_3-way'!C48)</f>
        <v>5.13</v>
      </c>
      <c r="D49" s="4">
        <f t="shared" si="0"/>
        <v>3.1429163532678217E-2</v>
      </c>
      <c r="E49" s="4">
        <f t="shared" si="1"/>
        <v>1.7515620750460421</v>
      </c>
      <c r="F49" s="4">
        <f t="shared" si="2"/>
        <v>4.0878787152958562</v>
      </c>
      <c r="G49" s="4">
        <f t="shared" si="3"/>
        <v>5.4213651414369997</v>
      </c>
      <c r="I49" s="4">
        <f t="shared" si="4"/>
        <v>1.0314291635326782</v>
      </c>
    </row>
    <row r="50" spans="1:9" x14ac:dyDescent="0.2">
      <c r="A50" s="4">
        <f>IF('True_Odds_Calculator_3-way'!A49="","",'True_Odds_Calculator_3-way'!A49)</f>
        <v>1.61</v>
      </c>
      <c r="B50" s="4">
        <f>IF('True_Odds_Calculator_3-way'!B49="","",'True_Odds_Calculator_3-way'!B49)</f>
        <v>4.33</v>
      </c>
      <c r="C50" s="4">
        <f>IF('True_Odds_Calculator_3-way'!C49="","",'True_Odds_Calculator_3-way'!C49)</f>
        <v>5.62</v>
      </c>
      <c r="D50" s="4">
        <f t="shared" si="0"/>
        <v>3.0000837699948546E-2</v>
      </c>
      <c r="E50" s="4">
        <f t="shared" si="1"/>
        <v>1.6363459047107352</v>
      </c>
      <c r="F50" s="4">
        <f t="shared" si="2"/>
        <v>4.5259804246614239</v>
      </c>
      <c r="G50" s="4">
        <f t="shared" si="3"/>
        <v>5.9546613102329022</v>
      </c>
      <c r="I50" s="4">
        <f t="shared" si="4"/>
        <v>1.0300008376999485</v>
      </c>
    </row>
    <row r="51" spans="1:9" x14ac:dyDescent="0.2">
      <c r="A51" s="4">
        <f>IF('True_Odds_Calculator_3-way'!A50="","",'True_Odds_Calculator_3-way'!A50)</f>
        <v>4.6900000000000004</v>
      </c>
      <c r="B51" s="4">
        <f>IF('True_Odds_Calculator_3-way'!B50="","",'True_Odds_Calculator_3-way'!B50)</f>
        <v>3.37</v>
      </c>
      <c r="C51" s="4">
        <f>IF('True_Odds_Calculator_3-way'!C50="","",'True_Odds_Calculator_3-way'!C50)</f>
        <v>1.93</v>
      </c>
      <c r="D51" s="4">
        <f t="shared" si="0"/>
        <v>2.8090236275108094E-2</v>
      </c>
      <c r="E51" s="4">
        <f t="shared" si="1"/>
        <v>4.9054185245485389</v>
      </c>
      <c r="F51" s="4">
        <f t="shared" si="2"/>
        <v>3.4798041723646107</v>
      </c>
      <c r="G51" s="4">
        <f t="shared" si="3"/>
        <v>1.9655196632214993</v>
      </c>
      <c r="I51" s="4">
        <f t="shared" si="4"/>
        <v>1.0280902362751081</v>
      </c>
    </row>
    <row r="52" spans="1:9" x14ac:dyDescent="0.2">
      <c r="A52" s="4">
        <f>IF('True_Odds_Calculator_3-way'!A51="","",'True_Odds_Calculator_3-way'!A51)</f>
        <v>7.2</v>
      </c>
      <c r="B52" s="4">
        <f>IF('True_Odds_Calculator_3-way'!B51="","",'True_Odds_Calculator_3-way'!B51)</f>
        <v>4.79</v>
      </c>
      <c r="C52" s="4">
        <f>IF('True_Odds_Calculator_3-way'!C51="","",'True_Odds_Calculator_3-way'!C51)</f>
        <v>1.46</v>
      </c>
      <c r="D52" s="4">
        <f t="shared" si="0"/>
        <v>3.2588662961585912E-2</v>
      </c>
      <c r="E52" s="4">
        <f t="shared" si="1"/>
        <v>7.8109133328645113</v>
      </c>
      <c r="F52" s="4">
        <f t="shared" si="2"/>
        <v>5.0529197446536349</v>
      </c>
      <c r="G52" s="4">
        <f t="shared" si="3"/>
        <v>1.4835284888259126</v>
      </c>
      <c r="I52" s="4">
        <f t="shared" si="4"/>
        <v>1.0325886629615859</v>
      </c>
    </row>
    <row r="53" spans="1:9" x14ac:dyDescent="0.2">
      <c r="A53" s="4">
        <f>IF('True_Odds_Calculator_3-way'!A52="","",'True_Odds_Calculator_3-way'!A52)</f>
        <v>1.48</v>
      </c>
      <c r="B53" s="4">
        <f>IF('True_Odds_Calculator_3-way'!B52="","",'True_Odds_Calculator_3-way'!B52)</f>
        <v>4.57</v>
      </c>
      <c r="C53" s="4">
        <f>IF('True_Odds_Calculator_3-way'!C52="","",'True_Odds_Calculator_3-way'!C52)</f>
        <v>7.21</v>
      </c>
      <c r="D53" s="4">
        <f t="shared" si="0"/>
        <v>3.3190311620767687E-2</v>
      </c>
      <c r="E53" s="4">
        <f t="shared" si="1"/>
        <v>1.5046367522571811</v>
      </c>
      <c r="F53" s="4">
        <f t="shared" si="2"/>
        <v>4.8133632007732086</v>
      </c>
      <c r="G53" s="4">
        <f t="shared" si="3"/>
        <v>7.8349754844835013</v>
      </c>
      <c r="I53" s="4">
        <f t="shared" si="4"/>
        <v>1.0331903116207677</v>
      </c>
    </row>
    <row r="54" spans="1:9" x14ac:dyDescent="0.2">
      <c r="A54" s="4">
        <f>IF('True_Odds_Calculator_3-way'!A53="","",'True_Odds_Calculator_3-way'!A53)</f>
        <v>2.0299999999999998</v>
      </c>
      <c r="B54" s="4">
        <f>IF('True_Odds_Calculator_3-way'!B53="","",'True_Odds_Calculator_3-way'!B53)</f>
        <v>3.55</v>
      </c>
      <c r="C54" s="4">
        <f>IF('True_Odds_Calculator_3-way'!C53="","",'True_Odds_Calculator_3-way'!C53)</f>
        <v>3.91</v>
      </c>
      <c r="D54" s="4">
        <f t="shared" si="0"/>
        <v>3.005545398681897E-2</v>
      </c>
      <c r="E54" s="4">
        <f t="shared" si="1"/>
        <v>2.072142242303304</v>
      </c>
      <c r="F54" s="4">
        <f t="shared" si="2"/>
        <v>3.6809139902586607</v>
      </c>
      <c r="G54" s="4">
        <f t="shared" si="3"/>
        <v>4.0694079681349704</v>
      </c>
      <c r="I54" s="4">
        <f t="shared" si="4"/>
        <v>1.030055453986819</v>
      </c>
    </row>
    <row r="55" spans="1:9" x14ac:dyDescent="0.2">
      <c r="A55" s="4">
        <f>IF('True_Odds_Calculator_3-way'!A54="","",'True_Odds_Calculator_3-way'!A54)</f>
        <v>5.34</v>
      </c>
      <c r="B55" s="4">
        <f>IF('True_Odds_Calculator_3-way'!B54="","",'True_Odds_Calculator_3-way'!B54)</f>
        <v>4.33</v>
      </c>
      <c r="C55" s="4">
        <f>IF('True_Odds_Calculator_3-way'!C54="","",'True_Odds_Calculator_3-way'!C54)</f>
        <v>1.58</v>
      </c>
      <c r="D55" s="4">
        <f t="shared" si="0"/>
        <v>5.1124192225149523E-2</v>
      </c>
      <c r="E55" s="4">
        <f t="shared" si="1"/>
        <v>5.8745943231722855</v>
      </c>
      <c r="F55" s="4">
        <f t="shared" si="2"/>
        <v>4.6749619388875789</v>
      </c>
      <c r="G55" s="4">
        <f t="shared" si="3"/>
        <v>1.6237193045999758</v>
      </c>
      <c r="I55" s="4">
        <f t="shared" si="4"/>
        <v>1.0511241922251495</v>
      </c>
    </row>
    <row r="56" spans="1:9" x14ac:dyDescent="0.2">
      <c r="A56" s="4">
        <f>IF('True_Odds_Calculator_3-way'!A55="","",'True_Odds_Calculator_3-way'!A55)</f>
        <v>2.61</v>
      </c>
      <c r="B56" s="4">
        <f>IF('True_Odds_Calculator_3-way'!B55="","",'True_Odds_Calculator_3-way'!B55)</f>
        <v>3.95</v>
      </c>
      <c r="C56" s="4">
        <f>IF('True_Odds_Calculator_3-way'!C55="","",'True_Odds_Calculator_3-way'!C55)</f>
        <v>2.4500000000000002</v>
      </c>
      <c r="D56" s="4">
        <f t="shared" si="0"/>
        <v>4.4469584720254973E-2</v>
      </c>
      <c r="E56" s="4">
        <f t="shared" si="1"/>
        <v>2.7150409675636507</v>
      </c>
      <c r="F56" s="4">
        <f t="shared" si="2"/>
        <v>4.1956628567394469</v>
      </c>
      <c r="G56" s="4">
        <f t="shared" si="3"/>
        <v>2.5423293359984096</v>
      </c>
      <c r="I56" s="4">
        <f t="shared" si="4"/>
        <v>1.044469584720255</v>
      </c>
    </row>
    <row r="57" spans="1:9" x14ac:dyDescent="0.2">
      <c r="A57" s="4">
        <f>IF('True_Odds_Calculator_3-way'!A56="","",'True_Odds_Calculator_3-way'!A56)</f>
        <v>4.03</v>
      </c>
      <c r="B57" s="4">
        <f>IF('True_Odds_Calculator_3-way'!B56="","",'True_Odds_Calculator_3-way'!B56)</f>
        <v>3.94</v>
      </c>
      <c r="C57" s="4">
        <f>IF('True_Odds_Calculator_3-way'!C56="","",'True_Odds_Calculator_3-way'!C56)</f>
        <v>1.9</v>
      </c>
      <c r="D57" s="4">
        <f t="shared" si="0"/>
        <v>2.8261853889046229E-2</v>
      </c>
      <c r="E57" s="4">
        <f t="shared" si="1"/>
        <v>4.1890371749999309</v>
      </c>
      <c r="F57" s="4">
        <f t="shared" si="2"/>
        <v>4.0918792425123369</v>
      </c>
      <c r="G57" s="4">
        <f t="shared" si="3"/>
        <v>1.9346282478851899</v>
      </c>
      <c r="I57" s="4">
        <f t="shared" si="4"/>
        <v>1.0282618538890462</v>
      </c>
    </row>
    <row r="58" spans="1:9" x14ac:dyDescent="0.2">
      <c r="A58" s="4">
        <f>IF('True_Odds_Calculator_3-way'!A57="","",'True_Odds_Calculator_3-way'!A57)</f>
        <v>1.72</v>
      </c>
      <c r="B58" s="4">
        <f>IF('True_Odds_Calculator_3-way'!B57="","",'True_Odds_Calculator_3-way'!B57)</f>
        <v>4.04</v>
      </c>
      <c r="C58" s="4">
        <f>IF('True_Odds_Calculator_3-way'!C57="","",'True_Odds_Calculator_3-way'!C57)</f>
        <v>4.97</v>
      </c>
      <c r="D58" s="4">
        <f t="shared" si="0"/>
        <v>3.0127344773221543E-2</v>
      </c>
      <c r="E58" s="4">
        <f t="shared" si="1"/>
        <v>1.7502317726676373</v>
      </c>
      <c r="F58" s="4">
        <f t="shared" si="2"/>
        <v>4.2108400594097022</v>
      </c>
      <c r="G58" s="4">
        <f t="shared" si="3"/>
        <v>5.2310886998726049</v>
      </c>
      <c r="I58" s="4">
        <f t="shared" si="4"/>
        <v>1.0301273447732215</v>
      </c>
    </row>
    <row r="59" spans="1:9" x14ac:dyDescent="0.2">
      <c r="A59" s="4">
        <f>IF('True_Odds_Calculator_3-way'!A58="","",'True_Odds_Calculator_3-way'!A58)</f>
        <v>1.75</v>
      </c>
      <c r="B59" s="4">
        <f>IF('True_Odds_Calculator_3-way'!B58="","",'True_Odds_Calculator_3-way'!B58)</f>
        <v>3.83</v>
      </c>
      <c r="C59" s="4">
        <f>IF('True_Odds_Calculator_3-way'!C58="","",'True_Odds_Calculator_3-way'!C58)</f>
        <v>5.0999999999999996</v>
      </c>
      <c r="D59" s="4">
        <f t="shared" si="0"/>
        <v>2.8603608545245685E-2</v>
      </c>
      <c r="E59" s="4">
        <f t="shared" si="1"/>
        <v>1.7796949909972448</v>
      </c>
      <c r="F59" s="4">
        <f t="shared" si="2"/>
        <v>3.975162081229588</v>
      </c>
      <c r="G59" s="4">
        <f t="shared" si="3"/>
        <v>5.3606685921143757</v>
      </c>
      <c r="I59" s="4">
        <f t="shared" si="4"/>
        <v>1.0286036085452457</v>
      </c>
    </row>
    <row r="60" spans="1:9" x14ac:dyDescent="0.2">
      <c r="A60" s="4">
        <f>IF('True_Odds_Calculator_3-way'!A59="","",'True_Odds_Calculator_3-way'!A59)</f>
        <v>1.48</v>
      </c>
      <c r="B60" s="4">
        <f>IF('True_Odds_Calculator_3-way'!B59="","",'True_Odds_Calculator_3-way'!B59)</f>
        <v>4.9000000000000004</v>
      </c>
      <c r="C60" s="4">
        <f>IF('True_Odds_Calculator_3-way'!C59="","",'True_Odds_Calculator_3-way'!C59)</f>
        <v>6.55</v>
      </c>
      <c r="D60" s="4">
        <f t="shared" si="0"/>
        <v>3.2429064053927759E-2</v>
      </c>
      <c r="E60" s="4">
        <f t="shared" si="1"/>
        <v>1.5040625006596682</v>
      </c>
      <c r="F60" s="4">
        <f t="shared" si="2"/>
        <v>5.1740566996833879</v>
      </c>
      <c r="G60" s="4">
        <f t="shared" si="3"/>
        <v>7.0491006945131485</v>
      </c>
      <c r="I60" s="4">
        <f t="shared" si="4"/>
        <v>1.0324290640539278</v>
      </c>
    </row>
    <row r="61" spans="1:9" x14ac:dyDescent="0.2">
      <c r="A61" s="4">
        <f>IF('True_Odds_Calculator_3-way'!A60="","",'True_Odds_Calculator_3-way'!A60)</f>
        <v>1.76</v>
      </c>
      <c r="B61" s="4">
        <f>IF('True_Odds_Calculator_3-way'!B60="","",'True_Odds_Calculator_3-way'!B60)</f>
        <v>3.52</v>
      </c>
      <c r="C61" s="4">
        <f>IF('True_Odds_Calculator_3-way'!C60="","",'True_Odds_Calculator_3-way'!C60)</f>
        <v>5.08</v>
      </c>
      <c r="D61" s="4">
        <f t="shared" si="0"/>
        <v>4.9123120973514567E-2</v>
      </c>
      <c r="E61" s="4">
        <f t="shared" si="1"/>
        <v>1.8122263661423705</v>
      </c>
      <c r="F61" s="4">
        <f t="shared" si="2"/>
        <v>3.7352941176470584</v>
      </c>
      <c r="G61" s="4">
        <f t="shared" si="3"/>
        <v>5.5409023301933553</v>
      </c>
      <c r="I61" s="4">
        <f t="shared" si="4"/>
        <v>1.0491231209735146</v>
      </c>
    </row>
    <row r="62" spans="1:9" x14ac:dyDescent="0.2">
      <c r="A62" s="4">
        <f>IF('True_Odds_Calculator_3-way'!A61="","",'True_Odds_Calculator_3-way'!A61)</f>
        <v>2.84</v>
      </c>
      <c r="B62" s="4">
        <f>IF('True_Odds_Calculator_3-way'!B61="","",'True_Odds_Calculator_3-way'!B61)</f>
        <v>3.51</v>
      </c>
      <c r="C62" s="4">
        <f>IF('True_Odds_Calculator_3-way'!C61="","",'True_Odds_Calculator_3-way'!C61)</f>
        <v>2.46</v>
      </c>
      <c r="D62" s="4">
        <f t="shared" si="0"/>
        <v>4.3517025997273251E-2</v>
      </c>
      <c r="E62" s="4">
        <f t="shared" si="1"/>
        <v>2.9620238853333922</v>
      </c>
      <c r="F62" s="4">
        <f t="shared" si="2"/>
        <v>3.6982985777644788</v>
      </c>
      <c r="G62" s="4">
        <f t="shared" si="3"/>
        <v>2.5510308875103402</v>
      </c>
      <c r="I62" s="4">
        <f t="shared" si="4"/>
        <v>1.0435170259972733</v>
      </c>
    </row>
    <row r="63" spans="1:9" x14ac:dyDescent="0.2">
      <c r="A63" s="4">
        <f>IF('True_Odds_Calculator_3-way'!A62="","",'True_Odds_Calculator_3-way'!A62)</f>
        <v>2.27</v>
      </c>
      <c r="B63" s="4">
        <f>IF('True_Odds_Calculator_3-way'!B62="","",'True_Odds_Calculator_3-way'!B62)</f>
        <v>3.34</v>
      </c>
      <c r="C63" s="4">
        <f>IF('True_Odds_Calculator_3-way'!C62="","",'True_Odds_Calculator_3-way'!C62)</f>
        <v>3.29</v>
      </c>
      <c r="D63" s="4">
        <f t="shared" si="0"/>
        <v>4.3881199747178856E-2</v>
      </c>
      <c r="E63" s="4">
        <f t="shared" si="1"/>
        <v>2.3479603637413087</v>
      </c>
      <c r="F63" s="4">
        <f t="shared" si="2"/>
        <v>3.5115549169083411</v>
      </c>
      <c r="G63" s="4">
        <f t="shared" si="3"/>
        <v>3.4563290945720211</v>
      </c>
      <c r="I63" s="4">
        <f t="shared" si="4"/>
        <v>1.0438811997471789</v>
      </c>
    </row>
    <row r="64" spans="1:9" x14ac:dyDescent="0.2">
      <c r="A64" s="4">
        <f>IF('True_Odds_Calculator_3-way'!A63="","",'True_Odds_Calculator_3-way'!A63)</f>
        <v>3.11</v>
      </c>
      <c r="B64" s="4">
        <f>IF('True_Odds_Calculator_3-way'!B63="","",'True_Odds_Calculator_3-way'!B63)</f>
        <v>3.39</v>
      </c>
      <c r="C64" s="4">
        <f>IF('True_Odds_Calculator_3-way'!C63="","",'True_Odds_Calculator_3-way'!C63)</f>
        <v>2.33</v>
      </c>
      <c r="D64" s="4">
        <f t="shared" si="0"/>
        <v>4.5713208453814991E-2</v>
      </c>
      <c r="E64" s="4">
        <f t="shared" si="1"/>
        <v>3.2647126407706288</v>
      </c>
      <c r="F64" s="4">
        <f t="shared" si="2"/>
        <v>3.5746519552791076</v>
      </c>
      <c r="G64" s="4">
        <f t="shared" si="3"/>
        <v>2.4157692923339029</v>
      </c>
      <c r="I64" s="4">
        <f t="shared" si="4"/>
        <v>1.045713208453815</v>
      </c>
    </row>
    <row r="65" spans="1:9" x14ac:dyDescent="0.2">
      <c r="A65" s="4">
        <f>IF('True_Odds_Calculator_3-way'!A64="","",'True_Odds_Calculator_3-way'!A64)</f>
        <v>3.87</v>
      </c>
      <c r="B65" s="4">
        <f>IF('True_Odds_Calculator_3-way'!B64="","",'True_Odds_Calculator_3-way'!B64)</f>
        <v>3.39</v>
      </c>
      <c r="C65" s="4">
        <f>IF('True_Odds_Calculator_3-way'!C64="","",'True_Odds_Calculator_3-way'!C64)</f>
        <v>2.0299999999999998</v>
      </c>
      <c r="D65" s="4">
        <f t="shared" si="0"/>
        <v>4.5994020992424334E-2</v>
      </c>
      <c r="E65" s="4">
        <f t="shared" si="1"/>
        <v>4.1140988968227328</v>
      </c>
      <c r="F65" s="4">
        <f t="shared" si="2"/>
        <v>3.5758484426191761</v>
      </c>
      <c r="G65" s="4">
        <f t="shared" si="3"/>
        <v>2.0952083759309756</v>
      </c>
      <c r="I65" s="4">
        <f t="shared" si="4"/>
        <v>1.0459940209924243</v>
      </c>
    </row>
    <row r="66" spans="1:9" x14ac:dyDescent="0.2">
      <c r="A66" s="4">
        <f>IF('True_Odds_Calculator_3-way'!A65="","",'True_Odds_Calculator_3-way'!A65)</f>
        <v>1.88</v>
      </c>
      <c r="B66" s="4">
        <f>IF('True_Odds_Calculator_3-way'!B65="","",'True_Odds_Calculator_3-way'!B65)</f>
        <v>3.9</v>
      </c>
      <c r="C66" s="4">
        <f>IF('True_Odds_Calculator_3-way'!C65="","",'True_Odds_Calculator_3-way'!C65)</f>
        <v>4.13</v>
      </c>
      <c r="D66" s="4">
        <f t="shared" si="0"/>
        <v>3.0455900632604616E-2</v>
      </c>
      <c r="E66" s="4">
        <f t="shared" si="1"/>
        <v>1.9165792522842369</v>
      </c>
      <c r="F66" s="4">
        <f t="shared" si="2"/>
        <v>4.0607770073345089</v>
      </c>
      <c r="G66" s="4">
        <f t="shared" si="3"/>
        <v>4.3107390422971514</v>
      </c>
      <c r="I66" s="4">
        <f t="shared" si="4"/>
        <v>1.0304559006326046</v>
      </c>
    </row>
    <row r="67" spans="1:9" x14ac:dyDescent="0.2">
      <c r="A67" s="4">
        <f>IF('True_Odds_Calculator_3-way'!A66="","",'True_Odds_Calculator_3-way'!A66)</f>
        <v>2.81</v>
      </c>
      <c r="B67" s="4">
        <f>IF('True_Odds_Calculator_3-way'!B66="","",'True_Odds_Calculator_3-way'!B66)</f>
        <v>3.64</v>
      </c>
      <c r="C67" s="4">
        <f>IF('True_Odds_Calculator_3-way'!C66="","",'True_Odds_Calculator_3-way'!C66)</f>
        <v>2.52</v>
      </c>
      <c r="D67" s="4">
        <f t="shared" ref="D67:D130" si="5">IF(A67="","",((1/A67)+(1/B67)+(1/C67))-1)</f>
        <v>2.7422557671668013E-2</v>
      </c>
      <c r="E67" s="4">
        <f t="shared" ref="E67:E130" si="6">IF(A67="","",(3*A67)/(3-($D67*A67)))</f>
        <v>2.8840798867115862</v>
      </c>
      <c r="F67" s="4">
        <f t="shared" ref="F67:F130" si="7">IF(B67="","",(3*B67)/(3-($D67*B67)))</f>
        <v>3.765281080255666</v>
      </c>
      <c r="G67" s="4">
        <f t="shared" ref="G67:G130" si="8">IF(C67="","",(3*C67)/(3-($D67*C67)))</f>
        <v>2.5794167314244727</v>
      </c>
      <c r="I67" s="4">
        <f t="shared" ref="I67:I130" si="9">IF(A67="","",D67+1)</f>
        <v>1.027422557671668</v>
      </c>
    </row>
    <row r="68" spans="1:9" x14ac:dyDescent="0.2">
      <c r="A68" s="4">
        <f>IF('True_Odds_Calculator_3-way'!A67="","",'True_Odds_Calculator_3-way'!A67)</f>
        <v>2</v>
      </c>
      <c r="B68" s="4">
        <f>IF('True_Odds_Calculator_3-way'!B67="","",'True_Odds_Calculator_3-way'!B67)</f>
        <v>3.94</v>
      </c>
      <c r="C68" s="4">
        <f>IF('True_Odds_Calculator_3-way'!C67="","",'True_Odds_Calculator_3-way'!C67)</f>
        <v>3.63</v>
      </c>
      <c r="D68" s="4">
        <f t="shared" si="5"/>
        <v>2.9289200262896609E-2</v>
      </c>
      <c r="E68" s="4">
        <f t="shared" si="6"/>
        <v>2.039829992773742</v>
      </c>
      <c r="F68" s="4">
        <f t="shared" si="7"/>
        <v>4.0976210713296597</v>
      </c>
      <c r="G68" s="4">
        <f t="shared" si="8"/>
        <v>3.7633737095543411</v>
      </c>
      <c r="I68" s="4">
        <f t="shared" si="9"/>
        <v>1.0292892002628966</v>
      </c>
    </row>
    <row r="69" spans="1:9" x14ac:dyDescent="0.2">
      <c r="A69" s="4">
        <f>IF('True_Odds_Calculator_3-way'!A68="","",'True_Odds_Calculator_3-way'!A68)</f>
        <v>2.4500000000000002</v>
      </c>
      <c r="B69" s="4">
        <f>IF('True_Odds_Calculator_3-way'!B68="","",'True_Odds_Calculator_3-way'!B68)</f>
        <v>3.18</v>
      </c>
      <c r="C69" s="4">
        <f>IF('True_Odds_Calculator_3-way'!C68="","",'True_Odds_Calculator_3-way'!C68)</f>
        <v>3.22</v>
      </c>
      <c r="D69" s="4">
        <f t="shared" si="5"/>
        <v>3.3187680322333879E-2</v>
      </c>
      <c r="E69" s="4">
        <f t="shared" si="6"/>
        <v>2.5182528938085849</v>
      </c>
      <c r="F69" s="4">
        <f t="shared" si="7"/>
        <v>3.2959479592650043</v>
      </c>
      <c r="G69" s="4">
        <f t="shared" si="8"/>
        <v>3.3389377837680039</v>
      </c>
      <c r="I69" s="4">
        <f t="shared" si="9"/>
        <v>1.0331876803223339</v>
      </c>
    </row>
    <row r="70" spans="1:9" x14ac:dyDescent="0.2">
      <c r="A70" s="4">
        <f>IF('True_Odds_Calculator_3-way'!A69="","",'True_Odds_Calculator_3-way'!A69)</f>
        <v>2.5099999999999998</v>
      </c>
      <c r="B70" s="4">
        <f>IF('True_Odds_Calculator_3-way'!B69="","",'True_Odds_Calculator_3-way'!B69)</f>
        <v>3.02</v>
      </c>
      <c r="C70" s="4">
        <f>IF('True_Odds_Calculator_3-way'!C69="","",'True_Odds_Calculator_3-way'!C69)</f>
        <v>3.31</v>
      </c>
      <c r="D70" s="4">
        <f t="shared" si="5"/>
        <v>3.1647005941939144E-2</v>
      </c>
      <c r="E70" s="4">
        <f t="shared" si="6"/>
        <v>2.5782673499263318</v>
      </c>
      <c r="F70" s="4">
        <f t="shared" si="7"/>
        <v>3.1193770709990636</v>
      </c>
      <c r="G70" s="4">
        <f t="shared" si="8"/>
        <v>3.4297575173733357</v>
      </c>
      <c r="I70" s="4">
        <f t="shared" si="9"/>
        <v>1.0316470059419391</v>
      </c>
    </row>
    <row r="71" spans="1:9" x14ac:dyDescent="0.2">
      <c r="A71" s="4">
        <f>IF('True_Odds_Calculator_3-way'!A70="","",'True_Odds_Calculator_3-way'!A70)</f>
        <v>3.06</v>
      </c>
      <c r="B71" s="4">
        <f>IF('True_Odds_Calculator_3-way'!B70="","",'True_Odds_Calculator_3-way'!B70)</f>
        <v>3.36</v>
      </c>
      <c r="C71" s="4">
        <f>IF('True_Odds_Calculator_3-way'!C70="","",'True_Odds_Calculator_3-way'!C70)</f>
        <v>2.4500000000000002</v>
      </c>
      <c r="D71" s="4">
        <f t="shared" si="5"/>
        <v>3.2579698546085112E-2</v>
      </c>
      <c r="E71" s="4">
        <f t="shared" si="6"/>
        <v>3.1651831263413435</v>
      </c>
      <c r="F71" s="4">
        <f t="shared" si="7"/>
        <v>3.4872470734165444</v>
      </c>
      <c r="G71" s="4">
        <f t="shared" si="8"/>
        <v>2.5169683574406179</v>
      </c>
      <c r="I71" s="4">
        <f t="shared" si="9"/>
        <v>1.0325796985460851</v>
      </c>
    </row>
    <row r="72" spans="1:9" x14ac:dyDescent="0.2">
      <c r="A72" s="4">
        <f>IF('True_Odds_Calculator_3-way'!A71="","",'True_Odds_Calculator_3-way'!A71)</f>
        <v>1.98</v>
      </c>
      <c r="B72" s="4">
        <f>IF('True_Odds_Calculator_3-way'!B71="","",'True_Odds_Calculator_3-way'!B71)</f>
        <v>3.53</v>
      </c>
      <c r="C72" s="4">
        <f>IF('True_Odds_Calculator_3-way'!C71="","",'True_Odds_Calculator_3-way'!C71)</f>
        <v>4.0599999999999996</v>
      </c>
      <c r="D72" s="4">
        <f t="shared" si="5"/>
        <v>3.4642042749887025E-2</v>
      </c>
      <c r="E72" s="4">
        <f t="shared" si="6"/>
        <v>2.026329487195722</v>
      </c>
      <c r="F72" s="4">
        <f t="shared" si="7"/>
        <v>3.6800048622413937</v>
      </c>
      <c r="G72" s="4">
        <f t="shared" si="8"/>
        <v>4.2597044487600906</v>
      </c>
      <c r="I72" s="4">
        <f t="shared" si="9"/>
        <v>1.034642042749887</v>
      </c>
    </row>
    <row r="73" spans="1:9" x14ac:dyDescent="0.2">
      <c r="A73" s="4">
        <f>IF('True_Odds_Calculator_3-way'!A72="","",'True_Odds_Calculator_3-way'!A72)</f>
        <v>2.71</v>
      </c>
      <c r="B73" s="4">
        <f>IF('True_Odds_Calculator_3-way'!B72="","",'True_Odds_Calculator_3-way'!B72)</f>
        <v>2.89</v>
      </c>
      <c r="C73" s="4">
        <f>IF('True_Odds_Calculator_3-way'!C72="","",'True_Odds_Calculator_3-way'!C72)</f>
        <v>3.14</v>
      </c>
      <c r="D73" s="4">
        <f t="shared" si="5"/>
        <v>3.3495788862192954E-2</v>
      </c>
      <c r="E73" s="4">
        <f t="shared" si="6"/>
        <v>2.7945573317884884</v>
      </c>
      <c r="F73" s="4">
        <f t="shared" si="7"/>
        <v>2.9863627896267828</v>
      </c>
      <c r="G73" s="4">
        <f t="shared" si="8"/>
        <v>3.2540847141355096</v>
      </c>
      <c r="I73" s="4">
        <f t="shared" si="9"/>
        <v>1.033495788862193</v>
      </c>
    </row>
    <row r="74" spans="1:9" x14ac:dyDescent="0.2">
      <c r="A74" s="4">
        <f>IF('True_Odds_Calculator_3-way'!A73="","",'True_Odds_Calculator_3-way'!A73)</f>
        <v>2.81</v>
      </c>
      <c r="B74" s="4">
        <f>IF('True_Odds_Calculator_3-way'!B73="","",'True_Odds_Calculator_3-way'!B73)</f>
        <v>3.66</v>
      </c>
      <c r="C74" s="4">
        <f>IF('True_Odds_Calculator_3-way'!C73="","",'True_Odds_Calculator_3-way'!C73)</f>
        <v>2.44</v>
      </c>
      <c r="D74" s="4">
        <f t="shared" si="5"/>
        <v>3.8931995410613984E-2</v>
      </c>
      <c r="E74" s="4">
        <f t="shared" si="6"/>
        <v>2.9163484441755836</v>
      </c>
      <c r="F74" s="4">
        <f t="shared" si="7"/>
        <v>3.8425077214307071</v>
      </c>
      <c r="G74" s="4">
        <f t="shared" si="8"/>
        <v>2.519788314848995</v>
      </c>
      <c r="I74" s="4">
        <f t="shared" si="9"/>
        <v>1.038931995410614</v>
      </c>
    </row>
    <row r="75" spans="1:9" x14ac:dyDescent="0.2">
      <c r="A75" s="4">
        <f>IF('True_Odds_Calculator_3-way'!A74="","",'True_Odds_Calculator_3-way'!A74)</f>
        <v>3.27</v>
      </c>
      <c r="B75" s="4">
        <f>IF('True_Odds_Calculator_3-way'!B74="","",'True_Odds_Calculator_3-way'!B74)</f>
        <v>3.52</v>
      </c>
      <c r="C75" s="4">
        <f>IF('True_Odds_Calculator_3-way'!C74="","",'True_Odds_Calculator_3-way'!C74)</f>
        <v>2.23</v>
      </c>
      <c r="D75" s="4">
        <f t="shared" si="5"/>
        <v>3.8331799917968423E-2</v>
      </c>
      <c r="E75" s="4">
        <f t="shared" si="6"/>
        <v>3.4125834061160143</v>
      </c>
      <c r="F75" s="4">
        <f t="shared" si="7"/>
        <v>3.6857711649293194</v>
      </c>
      <c r="G75" s="4">
        <f t="shared" si="8"/>
        <v>2.2954036349640377</v>
      </c>
      <c r="I75" s="4">
        <f t="shared" si="9"/>
        <v>1.0383317999179684</v>
      </c>
    </row>
    <row r="76" spans="1:9" x14ac:dyDescent="0.2">
      <c r="A76" s="4">
        <f>IF('True_Odds_Calculator_3-way'!A75="","",'True_Odds_Calculator_3-way'!A75)</f>
        <v>1.31</v>
      </c>
      <c r="B76" s="4">
        <f>IF('True_Odds_Calculator_3-way'!B75="","",'True_Odds_Calculator_3-way'!B75)</f>
        <v>5.63</v>
      </c>
      <c r="C76" s="4">
        <f>IF('True_Odds_Calculator_3-way'!C75="","",'True_Odds_Calculator_3-way'!C75)</f>
        <v>9.75</v>
      </c>
      <c r="D76" s="4">
        <f t="shared" si="5"/>
        <v>4.3542774618120728E-2</v>
      </c>
      <c r="E76" s="4">
        <f t="shared" si="6"/>
        <v>1.3353906888966094</v>
      </c>
      <c r="F76" s="4">
        <f t="shared" si="7"/>
        <v>6.1309960176346676</v>
      </c>
      <c r="G76" s="4">
        <f t="shared" si="8"/>
        <v>11.357203494118778</v>
      </c>
      <c r="I76" s="4">
        <f t="shared" si="9"/>
        <v>1.0435427746181207</v>
      </c>
    </row>
    <row r="77" spans="1:9" x14ac:dyDescent="0.2">
      <c r="A77" s="4">
        <f>IF('True_Odds_Calculator_3-way'!A76="","",'True_Odds_Calculator_3-way'!A76)</f>
        <v>2.7</v>
      </c>
      <c r="B77" s="4">
        <f>IF('True_Odds_Calculator_3-way'!B76="","",'True_Odds_Calculator_3-way'!B76)</f>
        <v>3.66</v>
      </c>
      <c r="C77" s="4">
        <f>IF('True_Odds_Calculator_3-way'!C76="","",'True_Odds_Calculator_3-way'!C76)</f>
        <v>2.54</v>
      </c>
      <c r="D77" s="4">
        <f t="shared" si="5"/>
        <v>3.7295201487792085E-2</v>
      </c>
      <c r="E77" s="4">
        <f t="shared" si="6"/>
        <v>2.7937749600416728</v>
      </c>
      <c r="F77" s="4">
        <f t="shared" si="7"/>
        <v>3.8344688937909792</v>
      </c>
      <c r="G77" s="4">
        <f t="shared" si="8"/>
        <v>2.6228197401034068</v>
      </c>
      <c r="I77" s="4">
        <f t="shared" si="9"/>
        <v>1.0372952014877921</v>
      </c>
    </row>
    <row r="78" spans="1:9" x14ac:dyDescent="0.2">
      <c r="A78" s="4">
        <f>IF('True_Odds_Calculator_3-way'!A77="","",'True_Odds_Calculator_3-way'!A77)</f>
        <v>3.05</v>
      </c>
      <c r="B78" s="4">
        <f>IF('True_Odds_Calculator_3-way'!B77="","",'True_Odds_Calculator_3-way'!B77)</f>
        <v>3.45</v>
      </c>
      <c r="C78" s="4">
        <f>IF('True_Odds_Calculator_3-way'!C77="","",'True_Odds_Calculator_3-way'!C77)</f>
        <v>2.38</v>
      </c>
      <c r="D78" s="4">
        <f t="shared" si="5"/>
        <v>3.7891992149675424E-2</v>
      </c>
      <c r="E78" s="4">
        <f t="shared" si="6"/>
        <v>3.1722045004971702</v>
      </c>
      <c r="F78" s="4">
        <f t="shared" si="7"/>
        <v>3.6071859823651291</v>
      </c>
      <c r="G78" s="4">
        <f t="shared" si="8"/>
        <v>2.4537625067157003</v>
      </c>
      <c r="I78" s="4">
        <f t="shared" si="9"/>
        <v>1.0378919921496754</v>
      </c>
    </row>
    <row r="79" spans="1:9" x14ac:dyDescent="0.2">
      <c r="A79" s="4">
        <f>IF('True_Odds_Calculator_3-way'!A78="","",'True_Odds_Calculator_3-way'!A78)</f>
        <v>1.94</v>
      </c>
      <c r="B79" s="4">
        <f>IF('True_Odds_Calculator_3-way'!B78="","",'True_Odds_Calculator_3-way'!B78)</f>
        <v>4.28</v>
      </c>
      <c r="C79" s="4">
        <f>IF('True_Odds_Calculator_3-way'!C78="","",'True_Odds_Calculator_3-way'!C78)</f>
        <v>3.56</v>
      </c>
      <c r="D79" s="4">
        <f t="shared" si="5"/>
        <v>3.0007653743351792E-2</v>
      </c>
      <c r="E79" s="4">
        <f t="shared" si="6"/>
        <v>1.9783905689243688</v>
      </c>
      <c r="F79" s="4">
        <f t="shared" si="7"/>
        <v>4.471425851464125</v>
      </c>
      <c r="G79" s="4">
        <f t="shared" si="8"/>
        <v>3.6914491158989007</v>
      </c>
      <c r="I79" s="4">
        <f t="shared" si="9"/>
        <v>1.0300076537433518</v>
      </c>
    </row>
    <row r="80" spans="1:9" x14ac:dyDescent="0.2">
      <c r="A80" s="4">
        <f>IF('True_Odds_Calculator_3-way'!A79="","",'True_Odds_Calculator_3-way'!A79)</f>
        <v>1.76</v>
      </c>
      <c r="B80" s="4">
        <f>IF('True_Odds_Calculator_3-way'!B79="","",'True_Odds_Calculator_3-way'!B79)</f>
        <v>4.18</v>
      </c>
      <c r="C80" s="4">
        <f>IF('True_Odds_Calculator_3-way'!C79="","",'True_Odds_Calculator_3-way'!C79)</f>
        <v>4.5</v>
      </c>
      <c r="D80" s="4">
        <f t="shared" si="5"/>
        <v>2.9638490164805908E-2</v>
      </c>
      <c r="E80" s="4">
        <f t="shared" si="6"/>
        <v>1.7911442628154262</v>
      </c>
      <c r="F80" s="4">
        <f t="shared" si="7"/>
        <v>4.3600540853776311</v>
      </c>
      <c r="G80" s="4">
        <f t="shared" si="8"/>
        <v>4.7093678280826206</v>
      </c>
      <c r="I80" s="4">
        <f t="shared" si="9"/>
        <v>1.0296384901648059</v>
      </c>
    </row>
    <row r="81" spans="1:9" x14ac:dyDescent="0.2">
      <c r="A81" s="4">
        <f>IF('True_Odds_Calculator_3-way'!A80="","",'True_Odds_Calculator_3-way'!A80)</f>
        <v>2.74</v>
      </c>
      <c r="B81" s="4">
        <f>IF('True_Odds_Calculator_3-way'!B80="","",'True_Odds_Calculator_3-way'!B80)</f>
        <v>3.68</v>
      </c>
      <c r="C81" s="4">
        <f>IF('True_Odds_Calculator_3-way'!C80="","",'True_Odds_Calculator_3-way'!C80)</f>
        <v>2.56</v>
      </c>
      <c r="D81" s="4">
        <f t="shared" si="5"/>
        <v>2.7327634084417518E-2</v>
      </c>
      <c r="E81" s="4">
        <f t="shared" si="6"/>
        <v>2.8101389295319312</v>
      </c>
      <c r="F81" s="4">
        <f t="shared" si="7"/>
        <v>3.8076392953571356</v>
      </c>
      <c r="G81" s="4">
        <f t="shared" si="8"/>
        <v>2.6211235020406036</v>
      </c>
      <c r="I81" s="4">
        <f t="shared" si="9"/>
        <v>1.0273276340844175</v>
      </c>
    </row>
    <row r="82" spans="1:9" x14ac:dyDescent="0.2">
      <c r="A82" s="4">
        <f>IF('True_Odds_Calculator_3-way'!A81="","",'True_Odds_Calculator_3-way'!A81)</f>
        <v>2.38</v>
      </c>
      <c r="B82" s="4">
        <f>IF('True_Odds_Calculator_3-way'!B81="","",'True_Odds_Calculator_3-way'!B81)</f>
        <v>3.56</v>
      </c>
      <c r="C82" s="4">
        <f>IF('True_Odds_Calculator_3-way'!C81="","",'True_Odds_Calculator_3-way'!C81)</f>
        <v>3.06</v>
      </c>
      <c r="D82" s="4">
        <f t="shared" si="5"/>
        <v>2.7864329252300202E-2</v>
      </c>
      <c r="E82" s="4">
        <f t="shared" si="6"/>
        <v>2.4338008749382949</v>
      </c>
      <c r="F82" s="4">
        <f t="shared" si="7"/>
        <v>3.6817391752179121</v>
      </c>
      <c r="G82" s="4">
        <f t="shared" si="8"/>
        <v>3.1495142850849178</v>
      </c>
      <c r="I82" s="4">
        <f t="shared" si="9"/>
        <v>1.0278643292523002</v>
      </c>
    </row>
    <row r="83" spans="1:9" x14ac:dyDescent="0.2">
      <c r="A83" s="4">
        <f>IF('True_Odds_Calculator_3-way'!A82="","",'True_Odds_Calculator_3-way'!A82)</f>
        <v>1.84</v>
      </c>
      <c r="B83" s="4">
        <f>IF('True_Odds_Calculator_3-way'!B82="","",'True_Odds_Calculator_3-way'!B82)</f>
        <v>4.1399999999999997</v>
      </c>
      <c r="C83" s="4">
        <f>IF('True_Odds_Calculator_3-way'!C82="","",'True_Odds_Calculator_3-way'!C82)</f>
        <v>4.07</v>
      </c>
      <c r="D83" s="4">
        <f t="shared" si="5"/>
        <v>3.0724400289617648E-2</v>
      </c>
      <c r="E83" s="4">
        <f t="shared" si="6"/>
        <v>1.8753394571653288</v>
      </c>
      <c r="F83" s="4">
        <f t="shared" si="7"/>
        <v>4.3233067916492036</v>
      </c>
      <c r="G83" s="4">
        <f t="shared" si="8"/>
        <v>4.2470278853666938</v>
      </c>
      <c r="I83" s="4">
        <f t="shared" si="9"/>
        <v>1.0307244002896176</v>
      </c>
    </row>
    <row r="84" spans="1:9" x14ac:dyDescent="0.2">
      <c r="A84" s="4">
        <f>IF('True_Odds_Calculator_3-way'!A83="","",'True_Odds_Calculator_3-way'!A83)</f>
        <v>2.71</v>
      </c>
      <c r="B84" s="4">
        <f>IF('True_Odds_Calculator_3-way'!B83="","",'True_Odds_Calculator_3-way'!B83)</f>
        <v>3.39</v>
      </c>
      <c r="C84" s="4">
        <f>IF('True_Odds_Calculator_3-way'!C83="","",'True_Odds_Calculator_3-way'!C83)</f>
        <v>2.75</v>
      </c>
      <c r="D84" s="4">
        <f t="shared" si="5"/>
        <v>2.7625304410727303E-2</v>
      </c>
      <c r="E84" s="4">
        <f t="shared" si="6"/>
        <v>2.7793584975196719</v>
      </c>
      <c r="F84" s="4">
        <f t="shared" si="7"/>
        <v>3.4992341724156644</v>
      </c>
      <c r="G84" s="4">
        <f t="shared" si="8"/>
        <v>2.8214480819647267</v>
      </c>
      <c r="I84" s="4">
        <f t="shared" si="9"/>
        <v>1.0276253044107273</v>
      </c>
    </row>
    <row r="85" spans="1:9" x14ac:dyDescent="0.2">
      <c r="A85" s="4">
        <f>IF('True_Odds_Calculator_3-way'!A84="","",'True_Odds_Calculator_3-way'!A84)</f>
        <v>1.85</v>
      </c>
      <c r="B85" s="4">
        <f>IF('True_Odds_Calculator_3-way'!B84="","",'True_Odds_Calculator_3-way'!B84)</f>
        <v>3.56</v>
      </c>
      <c r="C85" s="4">
        <f>IF('True_Odds_Calculator_3-way'!C84="","",'True_Odds_Calculator_3-way'!C84)</f>
        <v>4.79</v>
      </c>
      <c r="D85" s="4">
        <f t="shared" si="5"/>
        <v>3.0207684168416904E-2</v>
      </c>
      <c r="E85" s="4">
        <f t="shared" si="6"/>
        <v>1.8851160778452178</v>
      </c>
      <c r="F85" s="4">
        <f t="shared" si="7"/>
        <v>3.6923579308929542</v>
      </c>
      <c r="G85" s="4">
        <f t="shared" si="8"/>
        <v>5.0327369683871979</v>
      </c>
      <c r="I85" s="4">
        <f t="shared" si="9"/>
        <v>1.0302076841684169</v>
      </c>
    </row>
    <row r="86" spans="1:9" x14ac:dyDescent="0.2">
      <c r="A86" s="4">
        <f>IF('True_Odds_Calculator_3-way'!A85="","",'True_Odds_Calculator_3-way'!A85)</f>
        <v>1.76</v>
      </c>
      <c r="B86" s="4">
        <f>IF('True_Odds_Calculator_3-way'!B85="","",'True_Odds_Calculator_3-way'!B85)</f>
        <v>3.61</v>
      </c>
      <c r="C86" s="4">
        <f>IF('True_Odds_Calculator_3-way'!C85="","",'True_Odds_Calculator_3-way'!C85)</f>
        <v>5.36</v>
      </c>
      <c r="D86" s="4">
        <f t="shared" si="5"/>
        <v>3.1757292610230081E-2</v>
      </c>
      <c r="E86" s="4">
        <f t="shared" si="6"/>
        <v>1.7934129785622965</v>
      </c>
      <c r="F86" s="4">
        <f t="shared" si="7"/>
        <v>3.7534360918078113</v>
      </c>
      <c r="G86" s="4">
        <f t="shared" si="8"/>
        <v>5.6824187109439661</v>
      </c>
      <c r="I86" s="4">
        <f t="shared" si="9"/>
        <v>1.0317572926102301</v>
      </c>
    </row>
    <row r="87" spans="1:9" x14ac:dyDescent="0.2">
      <c r="A87" s="4">
        <f>IF('True_Odds_Calculator_3-way'!A86="","",'True_Odds_Calculator_3-way'!A86)</f>
        <v>2.82</v>
      </c>
      <c r="B87" s="4">
        <f>IF('True_Odds_Calculator_3-way'!B86="","",'True_Odds_Calculator_3-way'!B86)</f>
        <v>3.47</v>
      </c>
      <c r="C87" s="4">
        <f>IF('True_Odds_Calculator_3-way'!C86="","",'True_Odds_Calculator_3-way'!C86)</f>
        <v>2.6</v>
      </c>
      <c r="D87" s="4">
        <f t="shared" si="5"/>
        <v>2.7409751733744603E-2</v>
      </c>
      <c r="E87" s="4">
        <f t="shared" si="6"/>
        <v>2.8945793184631436</v>
      </c>
      <c r="F87" s="4">
        <f t="shared" si="7"/>
        <v>3.5836147284521451</v>
      </c>
      <c r="G87" s="4">
        <f t="shared" si="8"/>
        <v>2.6632662033773875</v>
      </c>
      <c r="I87" s="4">
        <f t="shared" si="9"/>
        <v>1.0274097517337446</v>
      </c>
    </row>
    <row r="88" spans="1:9" x14ac:dyDescent="0.2">
      <c r="A88" s="4">
        <f>IF('True_Odds_Calculator_3-way'!A87="","",'True_Odds_Calculator_3-way'!A87)</f>
        <v>2.58</v>
      </c>
      <c r="B88" s="4">
        <f>IF('True_Odds_Calculator_3-way'!B87="","",'True_Odds_Calculator_3-way'!B87)</f>
        <v>3.09</v>
      </c>
      <c r="C88" s="4">
        <f>IF('True_Odds_Calculator_3-way'!C87="","",'True_Odds_Calculator_3-way'!C87)</f>
        <v>3.16</v>
      </c>
      <c r="D88" s="4">
        <f t="shared" si="5"/>
        <v>2.7677190896593373E-2</v>
      </c>
      <c r="E88" s="4">
        <f t="shared" si="6"/>
        <v>2.6429074996349131</v>
      </c>
      <c r="F88" s="4">
        <f t="shared" si="7"/>
        <v>3.1806730582759615</v>
      </c>
      <c r="G88" s="4">
        <f t="shared" si="8"/>
        <v>3.2548908341628136</v>
      </c>
      <c r="I88" s="4">
        <f t="shared" si="9"/>
        <v>1.0276771908965934</v>
      </c>
    </row>
    <row r="89" spans="1:9" x14ac:dyDescent="0.2">
      <c r="A89" s="4">
        <f>IF('True_Odds_Calculator_3-way'!A88="","",'True_Odds_Calculator_3-way'!A88)</f>
        <v>1.27</v>
      </c>
      <c r="B89" s="4">
        <f>IF('True_Odds_Calculator_3-way'!B88="","",'True_Odds_Calculator_3-way'!B88)</f>
        <v>6.29</v>
      </c>
      <c r="C89" s="4">
        <f>IF('True_Odds_Calculator_3-way'!C88="","",'True_Odds_Calculator_3-way'!C88)</f>
        <v>11.28</v>
      </c>
      <c r="D89" s="4">
        <f t="shared" si="5"/>
        <v>3.5036568996341444E-2</v>
      </c>
      <c r="E89" s="4">
        <f t="shared" si="6"/>
        <v>1.2891204243328325</v>
      </c>
      <c r="F89" s="4">
        <f t="shared" si="7"/>
        <v>6.7886977820338466</v>
      </c>
      <c r="G89" s="4">
        <f t="shared" si="8"/>
        <v>12.991462826675189</v>
      </c>
      <c r="I89" s="4">
        <f t="shared" si="9"/>
        <v>1.0350365689963414</v>
      </c>
    </row>
    <row r="90" spans="1:9" x14ac:dyDescent="0.2">
      <c r="A90" s="4">
        <f>IF('True_Odds_Calculator_3-way'!A89="","",'True_Odds_Calculator_3-way'!A89)</f>
        <v>1.69</v>
      </c>
      <c r="B90" s="4">
        <f>IF('True_Odds_Calculator_3-way'!B89="","",'True_Odds_Calculator_3-way'!B89)</f>
        <v>4.1900000000000004</v>
      </c>
      <c r="C90" s="4">
        <f>IF('True_Odds_Calculator_3-way'!C89="","",'True_Odds_Calculator_3-way'!C89)</f>
        <v>5.01</v>
      </c>
      <c r="D90" s="4">
        <f t="shared" si="5"/>
        <v>2.9980259221427996E-2</v>
      </c>
      <c r="E90" s="4">
        <f t="shared" si="6"/>
        <v>1.7190325330693375</v>
      </c>
      <c r="F90" s="4">
        <f t="shared" si="7"/>
        <v>4.3731128563287562</v>
      </c>
      <c r="G90" s="4">
        <f t="shared" si="8"/>
        <v>5.2740563529378583</v>
      </c>
      <c r="I90" s="4">
        <f t="shared" si="9"/>
        <v>1.029980259221428</v>
      </c>
    </row>
    <row r="91" spans="1:9" x14ac:dyDescent="0.2">
      <c r="A91" s="4">
        <f>IF('True_Odds_Calculator_3-way'!A90="","",'True_Odds_Calculator_3-way'!A90)</f>
        <v>3.54</v>
      </c>
      <c r="B91" s="4">
        <f>IF('True_Odds_Calculator_3-way'!B90="","",'True_Odds_Calculator_3-way'!B90)</f>
        <v>3.48</v>
      </c>
      <c r="C91" s="4">
        <f>IF('True_Odds_Calculator_3-way'!C90="","",'True_Odds_Calculator_3-way'!C90)</f>
        <v>2.16</v>
      </c>
      <c r="D91" s="4">
        <f t="shared" si="5"/>
        <v>3.2805160508257991E-2</v>
      </c>
      <c r="E91" s="4">
        <f t="shared" si="6"/>
        <v>3.6825519138024947</v>
      </c>
      <c r="F91" s="4">
        <f t="shared" si="7"/>
        <v>3.6176666362129493</v>
      </c>
      <c r="G91" s="4">
        <f t="shared" si="8"/>
        <v>2.2122527814580106</v>
      </c>
      <c r="I91" s="4">
        <f t="shared" si="9"/>
        <v>1.032805160508258</v>
      </c>
    </row>
    <row r="92" spans="1:9" x14ac:dyDescent="0.2">
      <c r="A92" s="4">
        <f>IF('True_Odds_Calculator_3-way'!A91="","",'True_Odds_Calculator_3-way'!A91)</f>
        <v>4.07</v>
      </c>
      <c r="B92" s="4">
        <f>IF('True_Odds_Calculator_3-way'!B91="","",'True_Odds_Calculator_3-way'!B91)</f>
        <v>4.3099999999999996</v>
      </c>
      <c r="C92" s="4">
        <f>IF('True_Odds_Calculator_3-way'!C91="","",'True_Odds_Calculator_3-way'!C91)</f>
        <v>1.81</v>
      </c>
      <c r="D92" s="4">
        <f t="shared" si="5"/>
        <v>3.0204995030468362E-2</v>
      </c>
      <c r="E92" s="4">
        <f t="shared" si="6"/>
        <v>4.243907299843074</v>
      </c>
      <c r="F92" s="4">
        <f t="shared" si="7"/>
        <v>4.5055145960633887</v>
      </c>
      <c r="G92" s="4">
        <f t="shared" si="8"/>
        <v>1.8435971246665388</v>
      </c>
      <c r="I92" s="4">
        <f t="shared" si="9"/>
        <v>1.0302049950304684</v>
      </c>
    </row>
    <row r="93" spans="1:9" x14ac:dyDescent="0.2">
      <c r="A93" s="4">
        <f>IF('True_Odds_Calculator_3-way'!A92="","",'True_Odds_Calculator_3-way'!A92)</f>
        <v>1.78</v>
      </c>
      <c r="B93" s="4">
        <f>IF('True_Odds_Calculator_3-way'!B92="","",'True_Odds_Calculator_3-way'!B92)</f>
        <v>4.32</v>
      </c>
      <c r="C93" s="4">
        <f>IF('True_Odds_Calculator_3-way'!C92="","",'True_Odds_Calculator_3-way'!C92)</f>
        <v>4.25</v>
      </c>
      <c r="D93" s="4">
        <f t="shared" si="5"/>
        <v>2.8573351937529079E-2</v>
      </c>
      <c r="E93" s="4">
        <f t="shared" si="6"/>
        <v>1.810697703624631</v>
      </c>
      <c r="F93" s="4">
        <f t="shared" si="7"/>
        <v>4.5053765417348313</v>
      </c>
      <c r="G93" s="4">
        <f t="shared" si="8"/>
        <v>4.4292929749265868</v>
      </c>
      <c r="I93" s="4">
        <f t="shared" si="9"/>
        <v>1.0285733519375291</v>
      </c>
    </row>
    <row r="94" spans="1:9" x14ac:dyDescent="0.2">
      <c r="A94" s="4">
        <f>IF('True_Odds_Calculator_3-way'!A93="","",'True_Odds_Calculator_3-way'!A93)</f>
        <v>1.97</v>
      </c>
      <c r="B94" s="4">
        <f>IF('True_Odds_Calculator_3-way'!B93="","",'True_Odds_Calculator_3-way'!B93)</f>
        <v>3.8</v>
      </c>
      <c r="C94" s="4">
        <f>IF('True_Odds_Calculator_3-way'!C93="","",'True_Odds_Calculator_3-way'!C93)</f>
        <v>3.88</v>
      </c>
      <c r="D94" s="4">
        <f t="shared" si="5"/>
        <v>2.8504066697698116E-2</v>
      </c>
      <c r="E94" s="4">
        <f t="shared" si="6"/>
        <v>2.0075771678607173</v>
      </c>
      <c r="F94" s="4">
        <f t="shared" si="7"/>
        <v>3.9423387359475313</v>
      </c>
      <c r="G94" s="4">
        <f t="shared" si="8"/>
        <v>4.028512146048465</v>
      </c>
      <c r="I94" s="4">
        <f t="shared" si="9"/>
        <v>1.0285040666976981</v>
      </c>
    </row>
    <row r="95" spans="1:9" x14ac:dyDescent="0.2">
      <c r="A95" s="4">
        <f>IF('True_Odds_Calculator_3-way'!A94="","",'True_Odds_Calculator_3-way'!A94)</f>
        <v>2.35</v>
      </c>
      <c r="B95" s="4">
        <f>IF('True_Odds_Calculator_3-way'!B94="","",'True_Odds_Calculator_3-way'!B94)</f>
        <v>3.39</v>
      </c>
      <c r="C95" s="4">
        <f>IF('True_Odds_Calculator_3-way'!C94="","",'True_Odds_Calculator_3-way'!C94)</f>
        <v>3.13</v>
      </c>
      <c r="D95" s="4">
        <f t="shared" si="5"/>
        <v>4.0005983522453992E-2</v>
      </c>
      <c r="E95" s="4">
        <f t="shared" si="6"/>
        <v>2.4260268799166651</v>
      </c>
      <c r="F95" s="4">
        <f t="shared" si="7"/>
        <v>3.5505069190697496</v>
      </c>
      <c r="G95" s="4">
        <f t="shared" si="8"/>
        <v>3.266335457534284</v>
      </c>
      <c r="I95" s="4">
        <f t="shared" si="9"/>
        <v>1.040005983522454</v>
      </c>
    </row>
    <row r="96" spans="1:9" x14ac:dyDescent="0.2">
      <c r="A96" s="4">
        <f>IF('True_Odds_Calculator_3-way'!A95="","",'True_Odds_Calculator_3-way'!A95)</f>
        <v>6.57</v>
      </c>
      <c r="B96" s="4">
        <f>IF('True_Odds_Calculator_3-way'!B95="","",'True_Odds_Calculator_3-way'!B95)</f>
        <v>4.0599999999999996</v>
      </c>
      <c r="C96" s="4">
        <f>IF('True_Odds_Calculator_3-way'!C95="","",'True_Odds_Calculator_3-way'!C95)</f>
        <v>1.55</v>
      </c>
      <c r="D96" s="4">
        <f t="shared" si="5"/>
        <v>4.3673710563862489E-2</v>
      </c>
      <c r="E96" s="4">
        <f t="shared" si="6"/>
        <v>7.2648496395836544</v>
      </c>
      <c r="F96" s="4">
        <f t="shared" si="7"/>
        <v>4.3150408717260609</v>
      </c>
      <c r="G96" s="4">
        <f t="shared" si="8"/>
        <v>1.5857827930047352</v>
      </c>
      <c r="I96" s="4">
        <f t="shared" si="9"/>
        <v>1.0436737105638625</v>
      </c>
    </row>
    <row r="97" spans="1:9" x14ac:dyDescent="0.2">
      <c r="A97" s="4">
        <f>IF('True_Odds_Calculator_3-way'!A96="","",'True_Odds_Calculator_3-way'!A96)</f>
        <v>2.52</v>
      </c>
      <c r="B97" s="4">
        <f>IF('True_Odds_Calculator_3-way'!B96="","",'True_Odds_Calculator_3-way'!B96)</f>
        <v>3.37</v>
      </c>
      <c r="C97" s="4">
        <f>IF('True_Odds_Calculator_3-way'!C96="","",'True_Odds_Calculator_3-way'!C96)</f>
        <v>2.9</v>
      </c>
      <c r="D97" s="4">
        <f t="shared" si="5"/>
        <v>3.838888807680374E-2</v>
      </c>
      <c r="E97" s="4">
        <f t="shared" si="6"/>
        <v>2.6039693291923891</v>
      </c>
      <c r="F97" s="4">
        <f t="shared" si="7"/>
        <v>3.521875667347997</v>
      </c>
      <c r="G97" s="4">
        <f t="shared" si="8"/>
        <v>3.0117643414088509</v>
      </c>
      <c r="I97" s="4">
        <f t="shared" si="9"/>
        <v>1.0383888880768037</v>
      </c>
    </row>
    <row r="98" spans="1:9" x14ac:dyDescent="0.2">
      <c r="A98" s="4">
        <f>IF('True_Odds_Calculator_3-way'!A97="","",'True_Odds_Calculator_3-way'!A97)</f>
        <v>1.93</v>
      </c>
      <c r="B98" s="4">
        <f>IF('True_Odds_Calculator_3-way'!B97="","",'True_Odds_Calculator_3-way'!B97)</f>
        <v>3.33</v>
      </c>
      <c r="C98" s="4">
        <f>IF('True_Odds_Calculator_3-way'!C97="","",'True_Odds_Calculator_3-way'!C97)</f>
        <v>4.3499999999999996</v>
      </c>
      <c r="D98" s="4">
        <f t="shared" si="5"/>
        <v>4.8320072797471525E-2</v>
      </c>
      <c r="E98" s="4">
        <f t="shared" si="6"/>
        <v>1.9919206737628701</v>
      </c>
      <c r="F98" s="4">
        <f t="shared" si="7"/>
        <v>3.5187279623370324</v>
      </c>
      <c r="G98" s="4">
        <f t="shared" si="8"/>
        <v>4.6777417948818769</v>
      </c>
      <c r="I98" s="4">
        <f t="shared" si="9"/>
        <v>1.0483200727974715</v>
      </c>
    </row>
    <row r="99" spans="1:9" x14ac:dyDescent="0.2">
      <c r="A99" s="4">
        <f>IF('True_Odds_Calculator_3-way'!A98="","",'True_Odds_Calculator_3-way'!A98)</f>
        <v>1.52</v>
      </c>
      <c r="B99" s="4">
        <f>IF('True_Odds_Calculator_3-way'!B98="","",'True_Odds_Calculator_3-way'!B98)</f>
        <v>4.1100000000000003</v>
      </c>
      <c r="C99" s="4">
        <f>IF('True_Odds_Calculator_3-way'!C98="","",'True_Odds_Calculator_3-way'!C98)</f>
        <v>6.8</v>
      </c>
      <c r="D99" s="4">
        <f t="shared" si="5"/>
        <v>4.8262562804606945E-2</v>
      </c>
      <c r="E99" s="4">
        <f t="shared" si="6"/>
        <v>1.5581002756200473</v>
      </c>
      <c r="F99" s="4">
        <f t="shared" si="7"/>
        <v>4.4009923419491015</v>
      </c>
      <c r="G99" s="4">
        <f t="shared" si="8"/>
        <v>7.635260398194033</v>
      </c>
      <c r="I99" s="4">
        <f t="shared" si="9"/>
        <v>1.0482625628046069</v>
      </c>
    </row>
    <row r="100" spans="1:9" x14ac:dyDescent="0.2">
      <c r="A100" s="4">
        <f>IF('True_Odds_Calculator_3-way'!A99="","",'True_Odds_Calculator_3-way'!A99)</f>
        <v>1.65</v>
      </c>
      <c r="B100" s="4">
        <f>IF('True_Odds_Calculator_3-way'!B99="","",'True_Odds_Calculator_3-way'!B99)</f>
        <v>3.72</v>
      </c>
      <c r="C100" s="4">
        <f>IF('True_Odds_Calculator_3-way'!C99="","",'True_Odds_Calculator_3-way'!C99)</f>
        <v>5.74</v>
      </c>
      <c r="D100" s="4">
        <f t="shared" si="5"/>
        <v>4.9093838236245801E-2</v>
      </c>
      <c r="E100" s="4">
        <f t="shared" si="6"/>
        <v>1.695789035937205</v>
      </c>
      <c r="F100" s="4">
        <f t="shared" si="7"/>
        <v>3.9611397682147502</v>
      </c>
      <c r="G100" s="4">
        <f t="shared" si="8"/>
        <v>6.3350714922753815</v>
      </c>
      <c r="I100" s="4">
        <f t="shared" si="9"/>
        <v>1.0490938382362458</v>
      </c>
    </row>
    <row r="101" spans="1:9" x14ac:dyDescent="0.2">
      <c r="A101" s="4">
        <f>IF('True_Odds_Calculator_3-way'!A100="","",'True_Odds_Calculator_3-way'!A100)</f>
        <v>2.68</v>
      </c>
      <c r="B101" s="4">
        <f>IF('True_Odds_Calculator_3-way'!B100="","",'True_Odds_Calculator_3-way'!B100)</f>
        <v>3.21</v>
      </c>
      <c r="C101" s="4">
        <f>IF('True_Odds_Calculator_3-way'!C100="","",'True_Odds_Calculator_3-way'!C100)</f>
        <v>2.91</v>
      </c>
      <c r="D101" s="4">
        <f t="shared" si="5"/>
        <v>2.8303419792836682E-2</v>
      </c>
      <c r="E101" s="4">
        <f t="shared" si="6"/>
        <v>2.7495199296731574</v>
      </c>
      <c r="F101" s="4">
        <f t="shared" si="7"/>
        <v>3.3102497865817861</v>
      </c>
      <c r="G101" s="4">
        <f t="shared" si="8"/>
        <v>2.9921473628047472</v>
      </c>
      <c r="I101" s="4">
        <f t="shared" si="9"/>
        <v>1.0283034197928367</v>
      </c>
    </row>
    <row r="102" spans="1:9" x14ac:dyDescent="0.2">
      <c r="A102" s="4">
        <f>IF('True_Odds_Calculator_3-way'!A101="","",'True_Odds_Calculator_3-way'!A101)</f>
        <v>4.32</v>
      </c>
      <c r="B102" s="4">
        <f>IF('True_Odds_Calculator_3-way'!B101="","",'True_Odds_Calculator_3-way'!B101)</f>
        <v>3.83</v>
      </c>
      <c r="C102" s="4">
        <f>IF('True_Odds_Calculator_3-way'!C101="","",'True_Odds_Calculator_3-way'!C101)</f>
        <v>1.86</v>
      </c>
      <c r="D102" s="4">
        <f t="shared" si="5"/>
        <v>3.0212495827757202E-2</v>
      </c>
      <c r="E102" s="4">
        <f t="shared" si="6"/>
        <v>4.5164945863379877</v>
      </c>
      <c r="F102" s="4">
        <f t="shared" si="7"/>
        <v>3.9836546855567017</v>
      </c>
      <c r="G102" s="4">
        <f t="shared" si="8"/>
        <v>1.8955061422773261</v>
      </c>
      <c r="I102" s="4">
        <f t="shared" si="9"/>
        <v>1.0302124958277572</v>
      </c>
    </row>
    <row r="103" spans="1:9" x14ac:dyDescent="0.2">
      <c r="A103" s="4">
        <f>IF('True_Odds_Calculator_3-way'!A102="","",'True_Odds_Calculator_3-way'!A102)</f>
        <v>1.98</v>
      </c>
      <c r="B103" s="4">
        <f>IF('True_Odds_Calculator_3-way'!B102="","",'True_Odds_Calculator_3-way'!B102)</f>
        <v>3.45</v>
      </c>
      <c r="C103" s="4">
        <f>IF('True_Odds_Calculator_3-way'!C102="","",'True_Odds_Calculator_3-way'!C102)</f>
        <v>4.29</v>
      </c>
      <c r="D103" s="4">
        <f t="shared" si="5"/>
        <v>2.8005810614506466E-2</v>
      </c>
      <c r="E103" s="4">
        <f t="shared" si="6"/>
        <v>2.0172872038345337</v>
      </c>
      <c r="F103" s="4">
        <f t="shared" si="7"/>
        <v>3.5648107261852204</v>
      </c>
      <c r="G103" s="4">
        <f t="shared" si="8"/>
        <v>4.4689748880277804</v>
      </c>
      <c r="I103" s="4">
        <f t="shared" si="9"/>
        <v>1.0280058106145065</v>
      </c>
    </row>
    <row r="104" spans="1:9" x14ac:dyDescent="0.2">
      <c r="A104" s="4">
        <f>IF('True_Odds_Calculator_3-way'!A103="","",'True_Odds_Calculator_3-way'!A103)</f>
        <v>2.4900000000000002</v>
      </c>
      <c r="B104" s="4">
        <f>IF('True_Odds_Calculator_3-way'!B103="","",'True_Odds_Calculator_3-way'!B103)</f>
        <v>3.62</v>
      </c>
      <c r="C104" s="4">
        <f>IF('True_Odds_Calculator_3-way'!C103="","",'True_Odds_Calculator_3-way'!C103)</f>
        <v>2.86</v>
      </c>
      <c r="D104" s="4">
        <f t="shared" si="5"/>
        <v>2.7499869275812827E-2</v>
      </c>
      <c r="E104" s="4">
        <f t="shared" si="6"/>
        <v>2.5481615099871942</v>
      </c>
      <c r="F104" s="4">
        <f t="shared" si="7"/>
        <v>3.7442459715361713</v>
      </c>
      <c r="G104" s="4">
        <f t="shared" si="8"/>
        <v>2.9369979297041207</v>
      </c>
      <c r="I104" s="4">
        <f t="shared" si="9"/>
        <v>1.0274998692758128</v>
      </c>
    </row>
    <row r="105" spans="1:9" x14ac:dyDescent="0.2">
      <c r="A105" s="4">
        <f>IF('True_Odds_Calculator_3-way'!A104="","",'True_Odds_Calculator_3-way'!A104)</f>
        <v>7.5</v>
      </c>
      <c r="B105" s="4">
        <f>IF('True_Odds_Calculator_3-way'!B104="","",'True_Odds_Calculator_3-way'!B104)</f>
        <v>4.75</v>
      </c>
      <c r="C105" s="4">
        <f>IF('True_Odds_Calculator_3-way'!C104="","",'True_Odds_Calculator_3-way'!C104)</f>
        <v>1.45</v>
      </c>
      <c r="D105" s="4">
        <f t="shared" si="5"/>
        <v>3.3514821536600126E-2</v>
      </c>
      <c r="E105" s="4">
        <f t="shared" si="6"/>
        <v>8.1858699240673491</v>
      </c>
      <c r="F105" s="4">
        <f t="shared" si="7"/>
        <v>5.0161845033380539</v>
      </c>
      <c r="G105" s="4">
        <f t="shared" si="8"/>
        <v>1.473875052012126</v>
      </c>
      <c r="I105" s="4">
        <f t="shared" si="9"/>
        <v>1.0335148215366001</v>
      </c>
    </row>
    <row r="106" spans="1:9" x14ac:dyDescent="0.2">
      <c r="A106" s="4">
        <f>IF('True_Odds_Calculator_3-way'!A105="","",'True_Odds_Calculator_3-way'!A105)</f>
        <v>2.5</v>
      </c>
      <c r="B106" s="4">
        <f>IF('True_Odds_Calculator_3-way'!B105="","",'True_Odds_Calculator_3-way'!B105)</f>
        <v>3.66</v>
      </c>
      <c r="C106" s="4">
        <f>IF('True_Odds_Calculator_3-way'!C105="","",'True_Odds_Calculator_3-way'!C105)</f>
        <v>2.69</v>
      </c>
      <c r="D106" s="4">
        <f t="shared" si="5"/>
        <v>4.4971255611757854E-2</v>
      </c>
      <c r="E106" s="4">
        <f t="shared" si="6"/>
        <v>2.5973379576704319</v>
      </c>
      <c r="F106" s="4">
        <f t="shared" si="7"/>
        <v>3.8724623848207225</v>
      </c>
      <c r="G106" s="4">
        <f t="shared" si="8"/>
        <v>2.8030300154499663</v>
      </c>
      <c r="I106" s="4">
        <f t="shared" si="9"/>
        <v>1.0449712556117579</v>
      </c>
    </row>
    <row r="107" spans="1:9" x14ac:dyDescent="0.2">
      <c r="A107" s="4">
        <f>IF('True_Odds_Calculator_3-way'!A106="","",'True_Odds_Calculator_3-way'!A106)</f>
        <v>2.69</v>
      </c>
      <c r="B107" s="4">
        <f>IF('True_Odds_Calculator_3-way'!B106="","",'True_Odds_Calculator_3-way'!B106)</f>
        <v>3.63</v>
      </c>
      <c r="C107" s="4">
        <f>IF('True_Odds_Calculator_3-way'!C106="","",'True_Odds_Calculator_3-way'!C106)</f>
        <v>2.52</v>
      </c>
      <c r="D107" s="4">
        <f t="shared" si="5"/>
        <v>4.4054702385219358E-2</v>
      </c>
      <c r="E107" s="4">
        <f t="shared" si="6"/>
        <v>2.8006316234187789</v>
      </c>
      <c r="F107" s="4">
        <f t="shared" si="7"/>
        <v>3.8343970999063801</v>
      </c>
      <c r="G107" s="4">
        <f t="shared" si="8"/>
        <v>2.6168385983375284</v>
      </c>
      <c r="I107" s="4">
        <f t="shared" si="9"/>
        <v>1.0440547023852194</v>
      </c>
    </row>
    <row r="108" spans="1:9" x14ac:dyDescent="0.2">
      <c r="A108" s="4">
        <f>IF('True_Odds_Calculator_3-way'!A107="","",'True_Odds_Calculator_3-way'!A107)</f>
        <v>2.72</v>
      </c>
      <c r="B108" s="4">
        <f>IF('True_Odds_Calculator_3-way'!B107="","",'True_Odds_Calculator_3-way'!B107)</f>
        <v>3.53</v>
      </c>
      <c r="C108" s="4">
        <f>IF('True_Odds_Calculator_3-way'!C107="","",'True_Odds_Calculator_3-way'!C107)</f>
        <v>2.54</v>
      </c>
      <c r="D108" s="4">
        <f t="shared" si="5"/>
        <v>4.4633965205274073E-2</v>
      </c>
      <c r="E108" s="4">
        <f t="shared" si="6"/>
        <v>2.8347156365052015</v>
      </c>
      <c r="F108" s="4">
        <f t="shared" si="7"/>
        <v>3.7256695534707842</v>
      </c>
      <c r="G108" s="4">
        <f t="shared" si="8"/>
        <v>2.639756642525847</v>
      </c>
      <c r="I108" s="4">
        <f t="shared" si="9"/>
        <v>1.0446339652052741</v>
      </c>
    </row>
    <row r="109" spans="1:9" x14ac:dyDescent="0.2">
      <c r="A109" s="4">
        <f>IF('True_Odds_Calculator_3-way'!A108="","",'True_Odds_Calculator_3-way'!A108)</f>
        <v>1.7</v>
      </c>
      <c r="B109" s="4">
        <f>IF('True_Odds_Calculator_3-way'!B108="","",'True_Odds_Calculator_3-way'!B108)</f>
        <v>4.0199999999999996</v>
      </c>
      <c r="C109" s="4">
        <f>IF('True_Odds_Calculator_3-way'!C108="","",'True_Odds_Calculator_3-way'!C108)</f>
        <v>5.19</v>
      </c>
      <c r="D109" s="4">
        <f t="shared" si="5"/>
        <v>2.9669740383428067E-2</v>
      </c>
      <c r="E109" s="4">
        <f t="shared" si="6"/>
        <v>1.7290706097883197</v>
      </c>
      <c r="F109" s="4">
        <f t="shared" si="7"/>
        <v>4.1864422784110893</v>
      </c>
      <c r="G109" s="4">
        <f t="shared" si="8"/>
        <v>5.4708092583623582</v>
      </c>
      <c r="I109" s="4">
        <f t="shared" si="9"/>
        <v>1.0296697403834281</v>
      </c>
    </row>
    <row r="110" spans="1:9" x14ac:dyDescent="0.2">
      <c r="A110" s="4">
        <f>IF('True_Odds_Calculator_3-way'!A109="","",'True_Odds_Calculator_3-way'!A109)</f>
        <v>1.87</v>
      </c>
      <c r="B110" s="4">
        <f>IF('True_Odds_Calculator_3-way'!B109="","",'True_Odds_Calculator_3-way'!B109)</f>
        <v>3.95</v>
      </c>
      <c r="C110" s="4">
        <f>IF('True_Odds_Calculator_3-way'!C109="","",'True_Odds_Calculator_3-way'!C109)</f>
        <v>4.1399999999999997</v>
      </c>
      <c r="D110" s="4">
        <f t="shared" si="5"/>
        <v>2.9469808970602029E-2</v>
      </c>
      <c r="E110" s="4">
        <f t="shared" si="6"/>
        <v>1.9049938109727167</v>
      </c>
      <c r="F110" s="4">
        <f t="shared" si="7"/>
        <v>4.1094547130671142</v>
      </c>
      <c r="G110" s="4">
        <f t="shared" si="8"/>
        <v>4.3155043839326819</v>
      </c>
      <c r="I110" s="4">
        <f t="shared" si="9"/>
        <v>1.029469808970602</v>
      </c>
    </row>
    <row r="111" spans="1:9" x14ac:dyDescent="0.2">
      <c r="A111" s="4">
        <f>IF('True_Odds_Calculator_3-way'!A110="","",'True_Odds_Calculator_3-way'!A110)</f>
        <v>2.08</v>
      </c>
      <c r="B111" s="4">
        <f>IF('True_Odds_Calculator_3-way'!B110="","",'True_Odds_Calculator_3-way'!B110)</f>
        <v>3.83</v>
      </c>
      <c r="C111" s="4">
        <f>IF('True_Odds_Calculator_3-way'!C110="","",'True_Odds_Calculator_3-way'!C110)</f>
        <v>3.5</v>
      </c>
      <c r="D111" s="4">
        <f t="shared" si="5"/>
        <v>2.7580122227641723E-2</v>
      </c>
      <c r="E111" s="4">
        <f t="shared" si="6"/>
        <v>2.1205496121279723</v>
      </c>
      <c r="F111" s="4">
        <f t="shared" si="7"/>
        <v>3.9697783683735941</v>
      </c>
      <c r="G111" s="4">
        <f t="shared" si="8"/>
        <v>3.6163630232336943</v>
      </c>
      <c r="I111" s="4">
        <f t="shared" si="9"/>
        <v>1.0275801222276417</v>
      </c>
    </row>
    <row r="112" spans="1:9" x14ac:dyDescent="0.2">
      <c r="A112" s="4">
        <f>IF('True_Odds_Calculator_3-way'!A111="","",'True_Odds_Calculator_3-way'!A111)</f>
        <v>2.52</v>
      </c>
      <c r="B112" s="4">
        <f>IF('True_Odds_Calculator_3-way'!B111="","",'True_Odds_Calculator_3-way'!B111)</f>
        <v>3.61</v>
      </c>
      <c r="C112" s="4">
        <f>IF('True_Odds_Calculator_3-way'!C111="","",'True_Odds_Calculator_3-way'!C111)</f>
        <v>2.82</v>
      </c>
      <c r="D112" s="4">
        <f t="shared" si="5"/>
        <v>2.8443636152718499E-2</v>
      </c>
      <c r="E112" s="4">
        <f t="shared" si="6"/>
        <v>2.5816832659620119</v>
      </c>
      <c r="F112" s="4">
        <f t="shared" si="7"/>
        <v>3.7379390975129851</v>
      </c>
      <c r="G112" s="4">
        <f t="shared" si="8"/>
        <v>2.8974696994613032</v>
      </c>
      <c r="I112" s="4">
        <f t="shared" si="9"/>
        <v>1.0284436361527185</v>
      </c>
    </row>
    <row r="113" spans="1:9" x14ac:dyDescent="0.2">
      <c r="A113" s="4">
        <f>IF('True_Odds_Calculator_3-way'!A112="","",'True_Odds_Calculator_3-way'!A112)</f>
        <v>2.25</v>
      </c>
      <c r="B113" s="4">
        <f>IF('True_Odds_Calculator_3-way'!B112="","",'True_Odds_Calculator_3-way'!B112)</f>
        <v>3.46</v>
      </c>
      <c r="C113" s="4">
        <f>IF('True_Odds_Calculator_3-way'!C112="","",'True_Odds_Calculator_3-way'!C112)</f>
        <v>3.4</v>
      </c>
      <c r="D113" s="4">
        <f t="shared" si="5"/>
        <v>2.7579432543730409E-2</v>
      </c>
      <c r="E113" s="4">
        <f t="shared" si="6"/>
        <v>2.2975232914761876</v>
      </c>
      <c r="F113" s="4">
        <f t="shared" si="7"/>
        <v>3.5736723672367234</v>
      </c>
      <c r="G113" s="4">
        <f t="shared" si="8"/>
        <v>3.5097016574585633</v>
      </c>
      <c r="I113" s="4">
        <f t="shared" si="9"/>
        <v>1.0275794325437304</v>
      </c>
    </row>
    <row r="114" spans="1:9" x14ac:dyDescent="0.2">
      <c r="A114" s="4">
        <f>IF('True_Odds_Calculator_3-way'!A113="","",'True_Odds_Calculator_3-way'!A113)</f>
        <v>1.32</v>
      </c>
      <c r="B114" s="4">
        <f>IF('True_Odds_Calculator_3-way'!B113="","",'True_Odds_Calculator_3-way'!B113)</f>
        <v>5.74</v>
      </c>
      <c r="C114" s="4">
        <f>IF('True_Odds_Calculator_3-way'!C113="","",'True_Odds_Calculator_3-way'!C113)</f>
        <v>10.02</v>
      </c>
      <c r="D114" s="4">
        <f t="shared" si="5"/>
        <v>3.1592184651918931E-2</v>
      </c>
      <c r="E114" s="4">
        <f t="shared" si="6"/>
        <v>1.3386073940667027</v>
      </c>
      <c r="F114" s="4">
        <f t="shared" si="7"/>
        <v>6.109284108554081</v>
      </c>
      <c r="G114" s="4">
        <f t="shared" si="8"/>
        <v>11.202012833406522</v>
      </c>
      <c r="I114" s="4">
        <f t="shared" si="9"/>
        <v>1.0315921846519189</v>
      </c>
    </row>
    <row r="115" spans="1:9" x14ac:dyDescent="0.2">
      <c r="A115" s="4">
        <f>IF('True_Odds_Calculator_3-way'!A114="","",'True_Odds_Calculator_3-way'!A114)</f>
        <v>3.54</v>
      </c>
      <c r="B115" s="4">
        <f>IF('True_Odds_Calculator_3-way'!B114="","",'True_Odds_Calculator_3-way'!B114)</f>
        <v>3.42</v>
      </c>
      <c r="C115" s="4">
        <f>IF('True_Odds_Calculator_3-way'!C114="","",'True_Odds_Calculator_3-way'!C114)</f>
        <v>2.1800000000000002</v>
      </c>
      <c r="D115" s="4">
        <f t="shared" si="5"/>
        <v>3.3599132855203218E-2</v>
      </c>
      <c r="E115" s="4">
        <f t="shared" si="6"/>
        <v>3.6861444847547653</v>
      </c>
      <c r="F115" s="4">
        <f t="shared" si="7"/>
        <v>3.5562136938517899</v>
      </c>
      <c r="G115" s="4">
        <f t="shared" si="8"/>
        <v>2.2345575490669543</v>
      </c>
      <c r="I115" s="4">
        <f t="shared" si="9"/>
        <v>1.0335991328552032</v>
      </c>
    </row>
    <row r="116" spans="1:9" x14ac:dyDescent="0.2">
      <c r="A116" s="4">
        <f>IF('True_Odds_Calculator_3-way'!A115="","",'True_Odds_Calculator_3-way'!A115)</f>
        <v>3.01</v>
      </c>
      <c r="B116" s="4">
        <f>IF('True_Odds_Calculator_3-way'!B115="","",'True_Odds_Calculator_3-way'!B115)</f>
        <v>3.15</v>
      </c>
      <c r="C116" s="4">
        <f>IF('True_Odds_Calculator_3-way'!C115="","",'True_Odds_Calculator_3-way'!C115)</f>
        <v>2.65</v>
      </c>
      <c r="D116" s="4">
        <f t="shared" si="5"/>
        <v>2.7044721647617731E-2</v>
      </c>
      <c r="E116" s="4">
        <f t="shared" si="6"/>
        <v>3.0939540429688903</v>
      </c>
      <c r="F116" s="4">
        <f t="shared" si="7"/>
        <v>3.2420647764137378</v>
      </c>
      <c r="G116" s="4">
        <f t="shared" si="8"/>
        <v>2.7148565773965223</v>
      </c>
      <c r="I116" s="4">
        <f t="shared" si="9"/>
        <v>1.0270447216476177</v>
      </c>
    </row>
    <row r="117" spans="1:9" x14ac:dyDescent="0.2">
      <c r="A117" s="4">
        <f>IF('True_Odds_Calculator_3-way'!A116="","",'True_Odds_Calculator_3-way'!A116)</f>
        <v>4.05</v>
      </c>
      <c r="B117" s="4">
        <f>IF('True_Odds_Calculator_3-way'!B116="","",'True_Odds_Calculator_3-way'!B116)</f>
        <v>3.2</v>
      </c>
      <c r="C117" s="4">
        <f>IF('True_Odds_Calculator_3-way'!C116="","",'True_Odds_Calculator_3-way'!C116)</f>
        <v>2.12</v>
      </c>
      <c r="D117" s="4">
        <f t="shared" si="5"/>
        <v>3.1111693454460632E-2</v>
      </c>
      <c r="E117" s="4">
        <f t="shared" si="6"/>
        <v>4.2275608805366911</v>
      </c>
      <c r="F117" s="4">
        <f t="shared" si="7"/>
        <v>3.3098396993157504</v>
      </c>
      <c r="G117" s="4">
        <f t="shared" si="8"/>
        <v>2.1676572378317536</v>
      </c>
      <c r="I117" s="4">
        <f t="shared" si="9"/>
        <v>1.0311116934544606</v>
      </c>
    </row>
    <row r="118" spans="1:9" x14ac:dyDescent="0.2">
      <c r="A118" s="4">
        <f>IF('True_Odds_Calculator_3-way'!A117="","",'True_Odds_Calculator_3-way'!A117)</f>
        <v>3</v>
      </c>
      <c r="B118" s="4">
        <f>IF('True_Odds_Calculator_3-way'!B117="","",'True_Odds_Calculator_3-way'!B117)</f>
        <v>3.3</v>
      </c>
      <c r="C118" s="4">
        <f>IF('True_Odds_Calculator_3-way'!C117="","",'True_Odds_Calculator_3-way'!C117)</f>
        <v>2.25</v>
      </c>
      <c r="D118" s="4">
        <f t="shared" si="5"/>
        <v>8.0808080808080884E-2</v>
      </c>
      <c r="E118" s="4">
        <f t="shared" si="6"/>
        <v>3.2637362637362641</v>
      </c>
      <c r="F118" s="4">
        <f t="shared" si="7"/>
        <v>3.6219512195121952</v>
      </c>
      <c r="G118" s="4">
        <f t="shared" si="8"/>
        <v>2.395161290322581</v>
      </c>
      <c r="I118" s="4">
        <f t="shared" si="9"/>
        <v>1.0808080808080809</v>
      </c>
    </row>
    <row r="119" spans="1:9" x14ac:dyDescent="0.2">
      <c r="A119" s="4">
        <f>IF('True_Odds_Calculator_3-way'!A118="","",'True_Odds_Calculator_3-way'!A118)</f>
        <v>2.88</v>
      </c>
      <c r="B119" s="4">
        <f>IF('True_Odds_Calculator_3-way'!B118="","",'True_Odds_Calculator_3-way'!B118)</f>
        <v>3.4</v>
      </c>
      <c r="C119" s="4">
        <f>IF('True_Odds_Calculator_3-way'!C118="","",'True_Odds_Calculator_3-way'!C118)</f>
        <v>2.4</v>
      </c>
      <c r="D119" s="4">
        <f t="shared" si="5"/>
        <v>5.8006535947712434E-2</v>
      </c>
      <c r="E119" s="4">
        <f t="shared" si="6"/>
        <v>3.0498338870431896</v>
      </c>
      <c r="F119" s="4">
        <f t="shared" si="7"/>
        <v>3.6392467789890981</v>
      </c>
      <c r="G119" s="4">
        <f t="shared" si="8"/>
        <v>2.5167923235092524</v>
      </c>
      <c r="I119" s="4">
        <f t="shared" si="9"/>
        <v>1.0580065359477124</v>
      </c>
    </row>
    <row r="120" spans="1:9" x14ac:dyDescent="0.2">
      <c r="A120" s="4">
        <f>IF('True_Odds_Calculator_3-way'!A119="","",'True_Odds_Calculator_3-way'!A119)</f>
        <v>1.74</v>
      </c>
      <c r="B120" s="4">
        <f>IF('True_Odds_Calculator_3-way'!B119="","",'True_Odds_Calculator_3-way'!B119)</f>
        <v>4</v>
      </c>
      <c r="C120" s="4">
        <f>IF('True_Odds_Calculator_3-way'!C119="","",'True_Odds_Calculator_3-way'!C119)</f>
        <v>4.92</v>
      </c>
      <c r="D120" s="4">
        <f t="shared" si="5"/>
        <v>2.7964676198485972E-2</v>
      </c>
      <c r="E120" s="4">
        <f t="shared" si="6"/>
        <v>1.7686872443287465</v>
      </c>
      <c r="F120" s="4">
        <f t="shared" si="7"/>
        <v>4.1549213744903897</v>
      </c>
      <c r="G120" s="4">
        <f t="shared" si="8"/>
        <v>5.156487170220454</v>
      </c>
      <c r="I120" s="4">
        <f t="shared" si="9"/>
        <v>1.027964676198486</v>
      </c>
    </row>
    <row r="121" spans="1:9" x14ac:dyDescent="0.2">
      <c r="A121" s="4">
        <f>IF('True_Odds_Calculator_3-way'!A120="","",'True_Odds_Calculator_3-way'!A120)</f>
        <v>1.38</v>
      </c>
      <c r="B121" s="4">
        <f>IF('True_Odds_Calculator_3-way'!B120="","",'True_Odds_Calculator_3-way'!B120)</f>
        <v>5.52</v>
      </c>
      <c r="C121" s="4">
        <f>IF('True_Odds_Calculator_3-way'!C120="","",'True_Odds_Calculator_3-way'!C120)</f>
        <v>8.02</v>
      </c>
      <c r="D121" s="4">
        <f t="shared" si="5"/>
        <v>3.048538075102103E-2</v>
      </c>
      <c r="E121" s="4">
        <f t="shared" si="6"/>
        <v>1.3996273595642974</v>
      </c>
      <c r="F121" s="4">
        <f t="shared" si="7"/>
        <v>5.8480343807242496</v>
      </c>
      <c r="G121" s="4">
        <f t="shared" si="8"/>
        <v>8.731604691526849</v>
      </c>
      <c r="I121" s="4">
        <f t="shared" si="9"/>
        <v>1.030485380751021</v>
      </c>
    </row>
    <row r="122" spans="1:9" x14ac:dyDescent="0.2">
      <c r="A122" s="4">
        <f>IF('True_Odds_Calculator_3-way'!A121="","",'True_Odds_Calculator_3-way'!A121)</f>
        <v>2.04</v>
      </c>
      <c r="B122" s="4">
        <f>IF('True_Odds_Calculator_3-way'!B121="","",'True_Odds_Calculator_3-way'!B121)</f>
        <v>3.77</v>
      </c>
      <c r="C122" s="4">
        <f>IF('True_Odds_Calculator_3-way'!C121="","",'True_Odds_Calculator_3-way'!C121)</f>
        <v>3.66</v>
      </c>
      <c r="D122" s="4">
        <f t="shared" si="5"/>
        <v>2.8672111537139777E-2</v>
      </c>
      <c r="E122" s="4">
        <f t="shared" si="6"/>
        <v>2.0805648474082972</v>
      </c>
      <c r="F122" s="4">
        <f t="shared" si="7"/>
        <v>3.910915311357916</v>
      </c>
      <c r="G122" s="4">
        <f t="shared" si="8"/>
        <v>3.7926674154541979</v>
      </c>
      <c r="I122" s="4">
        <f t="shared" si="9"/>
        <v>1.0286721115371398</v>
      </c>
    </row>
    <row r="123" spans="1:9" x14ac:dyDescent="0.2">
      <c r="A123" s="4">
        <f>IF('True_Odds_Calculator_3-way'!A122="","",'True_Odds_Calculator_3-way'!A122)</f>
        <v>3.03</v>
      </c>
      <c r="B123" s="4">
        <f>IF('True_Odds_Calculator_3-way'!B122="","",'True_Odds_Calculator_3-way'!B122)</f>
        <v>3.33</v>
      </c>
      <c r="C123" s="4">
        <f>IF('True_Odds_Calculator_3-way'!C122="","",'True_Odds_Calculator_3-way'!C122)</f>
        <v>2.5099999999999998</v>
      </c>
      <c r="D123" s="4">
        <f t="shared" si="5"/>
        <v>2.8739678102622346E-2</v>
      </c>
      <c r="E123" s="4">
        <f t="shared" si="6"/>
        <v>3.120581348482931</v>
      </c>
      <c r="F123" s="4">
        <f t="shared" si="7"/>
        <v>3.4397310056673631</v>
      </c>
      <c r="G123" s="4">
        <f t="shared" si="8"/>
        <v>2.5718412886072226</v>
      </c>
      <c r="I123" s="4">
        <f t="shared" si="9"/>
        <v>1.0287396781026223</v>
      </c>
    </row>
    <row r="124" spans="1:9" x14ac:dyDescent="0.2">
      <c r="A124" s="4">
        <f>IF('True_Odds_Calculator_3-way'!A123="","",'True_Odds_Calculator_3-way'!A123)</f>
        <v>3.37</v>
      </c>
      <c r="B124" s="4">
        <f>IF('True_Odds_Calculator_3-way'!B123="","",'True_Odds_Calculator_3-way'!B123)</f>
        <v>3.31</v>
      </c>
      <c r="C124" s="4">
        <f>IF('True_Odds_Calculator_3-way'!C123="","",'True_Odds_Calculator_3-way'!C123)</f>
        <v>2.33</v>
      </c>
      <c r="D124" s="4">
        <f t="shared" si="5"/>
        <v>2.8035258026111176E-2</v>
      </c>
      <c r="E124" s="4">
        <f t="shared" si="6"/>
        <v>3.4795822752967198</v>
      </c>
      <c r="F124" s="4">
        <f t="shared" si="7"/>
        <v>3.4156538051155594</v>
      </c>
      <c r="G124" s="4">
        <f t="shared" si="8"/>
        <v>2.3818628006683031</v>
      </c>
      <c r="I124" s="4">
        <f t="shared" si="9"/>
        <v>1.0280352580261112</v>
      </c>
    </row>
    <row r="125" spans="1:9" x14ac:dyDescent="0.2">
      <c r="A125" s="4">
        <f>IF('True_Odds_Calculator_3-way'!A124="","",'True_Odds_Calculator_3-way'!A124)</f>
        <v>2.2000000000000002</v>
      </c>
      <c r="B125" s="4">
        <f>IF('True_Odds_Calculator_3-way'!B124="","",'True_Odds_Calculator_3-way'!B124)</f>
        <v>3.2</v>
      </c>
      <c r="C125" s="4">
        <f>IF('True_Odds_Calculator_3-way'!C124="","",'True_Odds_Calculator_3-way'!C124)</f>
        <v>3.82</v>
      </c>
      <c r="D125" s="4">
        <f t="shared" si="5"/>
        <v>2.8825559257496414E-2</v>
      </c>
      <c r="E125" s="4">
        <f t="shared" si="6"/>
        <v>2.2475095273116268</v>
      </c>
      <c r="F125" s="4">
        <f t="shared" si="7"/>
        <v>3.3015124729915541</v>
      </c>
      <c r="G125" s="4">
        <f t="shared" si="8"/>
        <v>3.9655538515984423</v>
      </c>
      <c r="I125" s="4">
        <f t="shared" si="9"/>
        <v>1.0288255592574964</v>
      </c>
    </row>
    <row r="126" spans="1:9" x14ac:dyDescent="0.2">
      <c r="A126" s="4">
        <f>IF('True_Odds_Calculator_3-way'!A125="","",'True_Odds_Calculator_3-way'!A125)</f>
        <v>1.94</v>
      </c>
      <c r="B126" s="4">
        <f>IF('True_Odds_Calculator_3-way'!B125="","",'True_Odds_Calculator_3-way'!B125)</f>
        <v>3.48</v>
      </c>
      <c r="C126" s="4">
        <f>IF('True_Odds_Calculator_3-way'!C125="","",'True_Odds_Calculator_3-way'!C125)</f>
        <v>4.38</v>
      </c>
      <c r="D126" s="4">
        <f t="shared" si="5"/>
        <v>3.1130741647958704E-2</v>
      </c>
      <c r="E126" s="4">
        <f t="shared" si="6"/>
        <v>1.9798569212574135</v>
      </c>
      <c r="F126" s="4">
        <f t="shared" si="7"/>
        <v>3.6103766968745661</v>
      </c>
      <c r="G126" s="4">
        <f t="shared" si="8"/>
        <v>4.5885538220134476</v>
      </c>
      <c r="I126" s="4">
        <f t="shared" si="9"/>
        <v>1.0311307416479587</v>
      </c>
    </row>
    <row r="127" spans="1:9" x14ac:dyDescent="0.2">
      <c r="A127" s="4">
        <f>IF('True_Odds_Calculator_3-way'!A126="","",'True_Odds_Calculator_3-way'!A126)</f>
        <v>2.99</v>
      </c>
      <c r="B127" s="4">
        <f>IF('True_Odds_Calculator_3-way'!B126="","",'True_Odds_Calculator_3-way'!B126)</f>
        <v>3.53</v>
      </c>
      <c r="C127" s="4">
        <f>IF('True_Odds_Calculator_3-way'!C126="","",'True_Odds_Calculator_3-way'!C126)</f>
        <v>2.44</v>
      </c>
      <c r="D127" s="4">
        <f t="shared" si="5"/>
        <v>2.7570345089057646E-2</v>
      </c>
      <c r="E127" s="4">
        <f t="shared" si="6"/>
        <v>3.0744819807487342</v>
      </c>
      <c r="F127" s="4">
        <f t="shared" si="7"/>
        <v>3.6483567275232938</v>
      </c>
      <c r="G127" s="4">
        <f t="shared" si="8"/>
        <v>2.4959693181523024</v>
      </c>
      <c r="I127" s="4">
        <f t="shared" si="9"/>
        <v>1.0275703450890576</v>
      </c>
    </row>
    <row r="128" spans="1:9" x14ac:dyDescent="0.2">
      <c r="A128" s="4">
        <f>IF('True_Odds_Calculator_3-way'!A127="","",'True_Odds_Calculator_3-way'!A127)</f>
        <v>1.85</v>
      </c>
      <c r="B128" s="4">
        <f>IF('True_Odds_Calculator_3-way'!B127="","",'True_Odds_Calculator_3-way'!B127)</f>
        <v>4.0199999999999996</v>
      </c>
      <c r="C128" s="4">
        <f>IF('True_Odds_Calculator_3-way'!C127="","",'True_Odds_Calculator_3-way'!C127)</f>
        <v>4.13</v>
      </c>
      <c r="D128" s="4">
        <f t="shared" si="5"/>
        <v>3.1427510051340146E-2</v>
      </c>
      <c r="E128" s="4">
        <f t="shared" si="6"/>
        <v>1.8865621361391955</v>
      </c>
      <c r="F128" s="4">
        <f t="shared" si="7"/>
        <v>4.1967365952502735</v>
      </c>
      <c r="G128" s="4">
        <f t="shared" si="8"/>
        <v>4.3167657576159337</v>
      </c>
      <c r="I128" s="4">
        <f t="shared" si="9"/>
        <v>1.0314275100513401</v>
      </c>
    </row>
    <row r="129" spans="1:9" x14ac:dyDescent="0.2">
      <c r="A129" s="4">
        <f>IF('True_Odds_Calculator_3-way'!A128="","",'True_Odds_Calculator_3-way'!A128)</f>
        <v>1.52</v>
      </c>
      <c r="B129" s="4">
        <f>IF('True_Odds_Calculator_3-way'!B128="","",'True_Odds_Calculator_3-way'!B128)</f>
        <v>4.7300000000000004</v>
      </c>
      <c r="C129" s="4">
        <f>IF('True_Odds_Calculator_3-way'!C128="","",'True_Odds_Calculator_3-way'!C128)</f>
        <v>6.14</v>
      </c>
      <c r="D129" s="4">
        <f t="shared" si="5"/>
        <v>3.2177676839763913E-2</v>
      </c>
      <c r="E129" s="4">
        <f t="shared" si="6"/>
        <v>1.5451918126196416</v>
      </c>
      <c r="F129" s="4">
        <f t="shared" si="7"/>
        <v>4.9827944554326704</v>
      </c>
      <c r="G129" s="4">
        <f t="shared" si="8"/>
        <v>6.5728693137262306</v>
      </c>
      <c r="I129" s="4">
        <f t="shared" si="9"/>
        <v>1.0321776768397639</v>
      </c>
    </row>
    <row r="130" spans="1:9" x14ac:dyDescent="0.2">
      <c r="A130" s="4">
        <f>IF('True_Odds_Calculator_3-way'!A129="","",'True_Odds_Calculator_3-way'!A129)</f>
        <v>1.55</v>
      </c>
      <c r="B130" s="4">
        <f>IF('True_Odds_Calculator_3-way'!B129="","",'True_Odds_Calculator_3-way'!B129)</f>
        <v>4.38</v>
      </c>
      <c r="C130" s="4">
        <f>IF('True_Odds_Calculator_3-way'!C129="","",'True_Odds_Calculator_3-way'!C129)</f>
        <v>6.35</v>
      </c>
      <c r="D130" s="4">
        <f t="shared" si="5"/>
        <v>3.0952107566315501E-2</v>
      </c>
      <c r="E130" s="4">
        <f t="shared" si="6"/>
        <v>1.5751903211328468</v>
      </c>
      <c r="F130" s="4">
        <f t="shared" si="7"/>
        <v>4.5873004612822612</v>
      </c>
      <c r="G130" s="4">
        <f t="shared" si="8"/>
        <v>6.7951887939934768</v>
      </c>
      <c r="I130" s="4">
        <f t="shared" si="9"/>
        <v>1.0309521075663155</v>
      </c>
    </row>
    <row r="131" spans="1:9" x14ac:dyDescent="0.2">
      <c r="A131" s="4">
        <f>IF('True_Odds_Calculator_3-way'!A130="","",'True_Odds_Calculator_3-way'!A130)</f>
        <v>1.64</v>
      </c>
      <c r="B131" s="4">
        <f>IF('True_Odds_Calculator_3-way'!B130="","",'True_Odds_Calculator_3-way'!B130)</f>
        <v>4.21</v>
      </c>
      <c r="C131" s="4">
        <f>IF('True_Odds_Calculator_3-way'!C130="","",'True_Odds_Calculator_3-way'!C130)</f>
        <v>5.5</v>
      </c>
      <c r="D131" s="4">
        <f t="shared" ref="D131:D194" si="10">IF(A131="","",((1/A131)+(1/B131)+(1/C131))-1)</f>
        <v>2.9103970590558914E-2</v>
      </c>
      <c r="E131" s="4">
        <f t="shared" ref="E131:E194" si="11">IF(A131="","",(3*A131)/(3-($D131*A131)))</f>
        <v>1.666514530469662</v>
      </c>
      <c r="F131" s="4">
        <f t="shared" ref="F131:F194" si="12">IF(B131="","",(3*B131)/(3-($D131*B131)))</f>
        <v>4.389269036941144</v>
      </c>
      <c r="G131" s="4">
        <f t="shared" ref="G131:G194" si="13">IF(C131="","",(3*C131)/(3-($D131*C131)))</f>
        <v>5.8100061199510407</v>
      </c>
      <c r="I131" s="4">
        <f t="shared" ref="I131:I194" si="14">IF(A131="","",D131+1)</f>
        <v>1.0291039705905589</v>
      </c>
    </row>
    <row r="132" spans="1:9" x14ac:dyDescent="0.2">
      <c r="A132" s="4">
        <f>IF('True_Odds_Calculator_3-way'!A131="","",'True_Odds_Calculator_3-way'!A131)</f>
        <v>1.95</v>
      </c>
      <c r="B132" s="4">
        <f>IF('True_Odds_Calculator_3-way'!B131="","",'True_Odds_Calculator_3-way'!B131)</f>
        <v>3.49</v>
      </c>
      <c r="C132" s="4">
        <f>IF('True_Odds_Calculator_3-way'!C131="","",'True_Odds_Calculator_3-way'!C131)</f>
        <v>4.3499999999999996</v>
      </c>
      <c r="D132" s="4">
        <f t="shared" si="10"/>
        <v>2.9238521581175458E-2</v>
      </c>
      <c r="E132" s="4">
        <f t="shared" si="11"/>
        <v>1.9877777945642157</v>
      </c>
      <c r="F132" s="4">
        <f t="shared" si="12"/>
        <v>3.6128893485762403</v>
      </c>
      <c r="G132" s="4">
        <f t="shared" si="13"/>
        <v>4.5425868597010108</v>
      </c>
      <c r="I132" s="4">
        <f t="shared" si="14"/>
        <v>1.0292385215811755</v>
      </c>
    </row>
    <row r="133" spans="1:9" x14ac:dyDescent="0.2">
      <c r="A133" s="4">
        <f>IF('True_Odds_Calculator_3-way'!A132="","",'True_Odds_Calculator_3-way'!A132)</f>
        <v>1.43</v>
      </c>
      <c r="B133" s="4">
        <f>IF('True_Odds_Calculator_3-way'!B132="","",'True_Odds_Calculator_3-way'!B132)</f>
        <v>4.8</v>
      </c>
      <c r="C133" s="4">
        <f>IF('True_Odds_Calculator_3-way'!C132="","",'True_Odds_Calculator_3-way'!C132)</f>
        <v>7.74</v>
      </c>
      <c r="D133" s="4">
        <f t="shared" si="10"/>
        <v>3.6832999042301529E-2</v>
      </c>
      <c r="E133" s="4">
        <f t="shared" si="11"/>
        <v>1.4555552754925245</v>
      </c>
      <c r="F133" s="4">
        <f t="shared" si="12"/>
        <v>5.1005921704467783</v>
      </c>
      <c r="G133" s="4">
        <f t="shared" si="13"/>
        <v>8.5527615539657322</v>
      </c>
      <c r="I133" s="4">
        <f t="shared" si="14"/>
        <v>1.0368329990423015</v>
      </c>
    </row>
    <row r="134" spans="1:9" x14ac:dyDescent="0.2">
      <c r="A134" s="4">
        <f>IF('True_Odds_Calculator_3-way'!A133="","",'True_Odds_Calculator_3-way'!A133)</f>
        <v>3.54</v>
      </c>
      <c r="B134" s="4">
        <f>IF('True_Odds_Calculator_3-way'!B133="","",'True_Odds_Calculator_3-way'!B133)</f>
        <v>3.69</v>
      </c>
      <c r="C134" s="4">
        <f>IF('True_Odds_Calculator_3-way'!C133="","",'True_Odds_Calculator_3-way'!C133)</f>
        <v>2.06</v>
      </c>
      <c r="D134" s="4">
        <f t="shared" si="10"/>
        <v>3.8925478937198443E-2</v>
      </c>
      <c r="E134" s="4">
        <f t="shared" si="11"/>
        <v>3.7104276023502769</v>
      </c>
      <c r="F134" s="4">
        <f t="shared" si="12"/>
        <v>3.8755551433247706</v>
      </c>
      <c r="G134" s="4">
        <f t="shared" si="13"/>
        <v>2.1165735317205745</v>
      </c>
      <c r="I134" s="4">
        <f t="shared" si="14"/>
        <v>1.0389254789371984</v>
      </c>
    </row>
    <row r="135" spans="1:9" x14ac:dyDescent="0.2">
      <c r="A135" s="4">
        <f>IF('True_Odds_Calculator_3-way'!A134="","",'True_Odds_Calculator_3-way'!A134)</f>
        <v>1.78</v>
      </c>
      <c r="B135" s="4">
        <f>IF('True_Odds_Calculator_3-way'!B134="","",'True_Odds_Calculator_3-way'!B134)</f>
        <v>3.77</v>
      </c>
      <c r="C135" s="4">
        <f>IF('True_Odds_Calculator_3-way'!C134="","",'True_Odds_Calculator_3-way'!C134)</f>
        <v>4.9400000000000004</v>
      </c>
      <c r="D135" s="4">
        <f t="shared" si="10"/>
        <v>2.9478891996480128E-2</v>
      </c>
      <c r="E135" s="4">
        <f t="shared" si="11"/>
        <v>1.8116878872588349</v>
      </c>
      <c r="F135" s="4">
        <f t="shared" si="12"/>
        <v>3.9150329473272651</v>
      </c>
      <c r="G135" s="4">
        <f t="shared" si="13"/>
        <v>5.1920311002641464</v>
      </c>
      <c r="I135" s="4">
        <f t="shared" si="14"/>
        <v>1.0294788919964801</v>
      </c>
    </row>
    <row r="136" spans="1:9" x14ac:dyDescent="0.2">
      <c r="A136" s="4">
        <f>IF('True_Odds_Calculator_3-way'!A135="","",'True_Odds_Calculator_3-way'!A135)</f>
        <v>2.17</v>
      </c>
      <c r="B136" s="4">
        <f>IF('True_Odds_Calculator_3-way'!B135="","",'True_Odds_Calculator_3-way'!B135)</f>
        <v>3.38</v>
      </c>
      <c r="C136" s="4">
        <f>IF('True_Odds_Calculator_3-way'!C135="","",'True_Odds_Calculator_3-way'!C135)</f>
        <v>3.69</v>
      </c>
      <c r="D136" s="4">
        <f t="shared" si="10"/>
        <v>2.769019128033845E-2</v>
      </c>
      <c r="E136" s="4">
        <f t="shared" si="11"/>
        <v>2.2143517796053769</v>
      </c>
      <c r="F136" s="4">
        <f t="shared" si="12"/>
        <v>3.4888436012432549</v>
      </c>
      <c r="G136" s="4">
        <f t="shared" si="13"/>
        <v>3.8201088397145933</v>
      </c>
      <c r="I136" s="4">
        <f t="shared" si="14"/>
        <v>1.0276901912803384</v>
      </c>
    </row>
    <row r="137" spans="1:9" x14ac:dyDescent="0.2">
      <c r="A137" s="4">
        <f>IF('True_Odds_Calculator_3-way'!A136="","",'True_Odds_Calculator_3-way'!A136)</f>
        <v>2.54</v>
      </c>
      <c r="B137" s="4">
        <f>IF('True_Odds_Calculator_3-way'!B136="","",'True_Odds_Calculator_3-way'!B136)</f>
        <v>3.3</v>
      </c>
      <c r="C137" s="4">
        <f>IF('True_Odds_Calculator_3-way'!C136="","",'True_Odds_Calculator_3-way'!C136)</f>
        <v>2.88</v>
      </c>
      <c r="D137" s="4">
        <f t="shared" si="10"/>
        <v>4.3953312654100074E-2</v>
      </c>
      <c r="E137" s="4">
        <f t="shared" si="11"/>
        <v>2.6381765883597512</v>
      </c>
      <c r="F137" s="4">
        <f t="shared" si="12"/>
        <v>3.4676564888127879</v>
      </c>
      <c r="G137" s="4">
        <f t="shared" si="13"/>
        <v>3.0068756601630233</v>
      </c>
      <c r="I137" s="4">
        <f t="shared" si="14"/>
        <v>1.0439533126541001</v>
      </c>
    </row>
    <row r="138" spans="1:9" x14ac:dyDescent="0.2">
      <c r="A138" s="4">
        <f>IF('True_Odds_Calculator_3-way'!A137="","",'True_Odds_Calculator_3-way'!A137)</f>
        <v>3.15</v>
      </c>
      <c r="B138" s="4">
        <f>IF('True_Odds_Calculator_3-way'!B137="","",'True_Odds_Calculator_3-way'!B137)</f>
        <v>3.56</v>
      </c>
      <c r="C138" s="4">
        <f>IF('True_Odds_Calculator_3-way'!C137="","",'True_Odds_Calculator_3-way'!C137)</f>
        <v>2.33</v>
      </c>
      <c r="D138" s="4">
        <f t="shared" si="10"/>
        <v>2.7543743221035033E-2</v>
      </c>
      <c r="E138" s="4">
        <f t="shared" si="11"/>
        <v>3.2438141224065493</v>
      </c>
      <c r="F138" s="4">
        <f t="shared" si="12"/>
        <v>3.6802912086209472</v>
      </c>
      <c r="G138" s="4">
        <f t="shared" si="13"/>
        <v>2.3809336644562111</v>
      </c>
      <c r="I138" s="4">
        <f t="shared" si="14"/>
        <v>1.027543743221035</v>
      </c>
    </row>
    <row r="139" spans="1:9" x14ac:dyDescent="0.2">
      <c r="A139" s="4">
        <f>IF('True_Odds_Calculator_3-way'!A138="","",'True_Odds_Calculator_3-way'!A138)</f>
        <v>2</v>
      </c>
      <c r="B139" s="4">
        <f>IF('True_Odds_Calculator_3-way'!B138="","",'True_Odds_Calculator_3-way'!B138)</f>
        <v>3.83</v>
      </c>
      <c r="C139" s="4">
        <f>IF('True_Odds_Calculator_3-way'!C138="","",'True_Odds_Calculator_3-way'!C138)</f>
        <v>3.73</v>
      </c>
      <c r="D139" s="4">
        <f t="shared" si="10"/>
        <v>2.9193120489433566E-2</v>
      </c>
      <c r="E139" s="4">
        <f t="shared" si="11"/>
        <v>2.0396967418307805</v>
      </c>
      <c r="F139" s="4">
        <f t="shared" si="12"/>
        <v>3.9782696475895643</v>
      </c>
      <c r="G139" s="4">
        <f t="shared" si="13"/>
        <v>3.8704861848017011</v>
      </c>
      <c r="I139" s="4">
        <f t="shared" si="14"/>
        <v>1.0291931204894336</v>
      </c>
    </row>
    <row r="140" spans="1:9" x14ac:dyDescent="0.2">
      <c r="A140" s="4">
        <f>IF('True_Odds_Calculator_3-way'!A139="","",'True_Odds_Calculator_3-way'!A139)</f>
        <v>1.68</v>
      </c>
      <c r="B140" s="4">
        <f>IF('True_Odds_Calculator_3-way'!B139="","",'True_Odds_Calculator_3-way'!B139)</f>
        <v>4.12</v>
      </c>
      <c r="C140" s="4">
        <f>IF('True_Odds_Calculator_3-way'!C139="","",'True_Odds_Calculator_3-way'!C139)</f>
        <v>5</v>
      </c>
      <c r="D140" s="4">
        <f t="shared" si="10"/>
        <v>3.7956541840036939E-2</v>
      </c>
      <c r="E140" s="4">
        <f t="shared" si="11"/>
        <v>1.7164850280393609</v>
      </c>
      <c r="F140" s="4">
        <f t="shared" si="12"/>
        <v>4.346573782570835</v>
      </c>
      <c r="G140" s="4">
        <f t="shared" si="13"/>
        <v>5.3376655424858104</v>
      </c>
      <c r="I140" s="4">
        <f t="shared" si="14"/>
        <v>1.0379565418400369</v>
      </c>
    </row>
    <row r="141" spans="1:9" x14ac:dyDescent="0.2">
      <c r="A141" s="4">
        <f>IF('True_Odds_Calculator_3-way'!A140="","",'True_Odds_Calculator_3-way'!A140)</f>
        <v>2.63</v>
      </c>
      <c r="B141" s="4">
        <f>IF('True_Odds_Calculator_3-way'!B140="","",'True_Odds_Calculator_3-way'!B140)</f>
        <v>3.34</v>
      </c>
      <c r="C141" s="4">
        <f>IF('True_Odds_Calculator_3-way'!C140="","",'True_Odds_Calculator_3-way'!C140)</f>
        <v>2.88</v>
      </c>
      <c r="D141" s="4">
        <f t="shared" si="10"/>
        <v>2.6851556709142077E-2</v>
      </c>
      <c r="E141" s="4">
        <f t="shared" si="11"/>
        <v>2.6934023263862374</v>
      </c>
      <c r="F141" s="4">
        <f t="shared" si="12"/>
        <v>3.4429253340698041</v>
      </c>
      <c r="G141" s="4">
        <f t="shared" si="13"/>
        <v>2.9562035197973806</v>
      </c>
      <c r="I141" s="4">
        <f t="shared" si="14"/>
        <v>1.0268515567091421</v>
      </c>
    </row>
    <row r="142" spans="1:9" x14ac:dyDescent="0.2">
      <c r="A142" s="4">
        <f>IF('True_Odds_Calculator_3-way'!A141="","",'True_Odds_Calculator_3-way'!A141)</f>
        <v>1.52</v>
      </c>
      <c r="B142" s="4">
        <f>IF('True_Odds_Calculator_3-way'!B141="","",'True_Odds_Calculator_3-way'!B141)</f>
        <v>4.08</v>
      </c>
      <c r="C142" s="4">
        <f>IF('True_Odds_Calculator_3-way'!C141="","",'True_Odds_Calculator_3-way'!C141)</f>
        <v>7.44</v>
      </c>
      <c r="D142" s="4">
        <f t="shared" si="10"/>
        <v>3.7401378208329117E-2</v>
      </c>
      <c r="E142" s="4">
        <f t="shared" si="11"/>
        <v>1.5493604291314216</v>
      </c>
      <c r="F142" s="4">
        <f t="shared" si="12"/>
        <v>4.2986548368631938</v>
      </c>
      <c r="G142" s="4">
        <f t="shared" si="13"/>
        <v>8.2006552006551985</v>
      </c>
      <c r="I142" s="4">
        <f t="shared" si="14"/>
        <v>1.0374013782083291</v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116" activePane="bottomLeft" state="frozen"/>
      <selection pane="bottomLeft" activeCell="D114" sqref="D114:D14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3.05</v>
      </c>
      <c r="B3">
        <v>3.31</v>
      </c>
      <c r="C3">
        <v>2.42</v>
      </c>
      <c r="D3" s="20">
        <f>IF(OR($A3="",$B3="",$C3=""),"",(1/A3)+(1/B3)+(1/C3)-1)</f>
        <v>4.320679658026183E-2</v>
      </c>
      <c r="E3" s="17">
        <f>IF(OR($A3="",$B3="",$C3=""),"",A3*'MPTO_working_3-way'!$I2)</f>
        <v>3.1817807295697982</v>
      </c>
      <c r="F3" s="21">
        <f>IF(OR($A3="",$B3="",$C3=""),"",B3*'MPTO_working_3-way'!$I2)</f>
        <v>3.4530144966806668</v>
      </c>
      <c r="G3" s="22">
        <f>IF(OR($A3="",$B3="",$C3=""),"",C3*'MPTO_working_3-way'!$I2)</f>
        <v>2.5245604477242334</v>
      </c>
      <c r="H3" s="17">
        <f>IF(OR($A3="",$B3="",$C3=""),"",'MPTO_working_3-way'!E2)</f>
        <v>3.1901326702360513</v>
      </c>
      <c r="I3" s="21">
        <f>IF(OR($A3="",$B3="",$C3=""),"",'MPTO_working_3-way'!F2)</f>
        <v>3.4756914196669957</v>
      </c>
      <c r="J3" s="22">
        <f>IF(OR($A3="",$B3="",$C3=""),"",'MPTO_working_3-way'!G2)</f>
        <v>2.5073913196681183</v>
      </c>
      <c r="K3" s="17">
        <f>IF(OR($A3="",$B3="",$C3=""),"",'OddsRatio_working_3-way'!H2)</f>
        <v>3.1871905726509233</v>
      </c>
      <c r="L3" s="21">
        <f>IF(OR($A3="",$B3="",$C3=""),"",'OddsRatio_working_3-way'!I2)</f>
        <v>3.4645903525968946</v>
      </c>
      <c r="M3" s="22">
        <f>IF(OR($A3="",$B3="",$C3=""),"",'OddsRatio_working_3-way'!J2)</f>
        <v>2.5150295673972254</v>
      </c>
      <c r="N3" s="23">
        <f>(1/E3)* 100</f>
        <v>31.428941369420134</v>
      </c>
      <c r="O3" s="24">
        <f>(1/F3)* 100</f>
        <v>28.960202772426403</v>
      </c>
      <c r="P3" s="24">
        <f>(1/G3)* 100</f>
        <v>39.610855858153471</v>
      </c>
      <c r="Q3" t="s">
        <v>90</v>
      </c>
      <c r="R3" t="s">
        <v>77</v>
      </c>
      <c r="S3" s="58" t="s">
        <v>307</v>
      </c>
      <c r="AD3" s="28"/>
      <c r="AE3" s="28"/>
      <c r="AH3" s="37"/>
      <c r="AI3" s="28"/>
      <c r="AJ3" t="s">
        <v>117</v>
      </c>
    </row>
    <row r="4" spans="1:36" s="40" customFormat="1" ht="15" x14ac:dyDescent="0.25">
      <c r="A4">
        <v>3.15</v>
      </c>
      <c r="B4">
        <v>3.23</v>
      </c>
      <c r="C4">
        <v>2.4300000000000002</v>
      </c>
      <c r="D4" s="20">
        <f t="shared" ref="D4:D67" si="0">IF(OR($A4="",$B4="",$C4=""),"",(1/A4)+(1/B4)+(1/C4)-1)</f>
        <v>3.8580474424987576E-2</v>
      </c>
      <c r="E4" s="17">
        <f>IF(OR($A4="",$B4="",$C4=""),"",A4*'MPTO_working_3-way'!$I3)</f>
        <v>3.2715284944387109</v>
      </c>
      <c r="F4" s="21">
        <f>IF(OR($A4="",$B4="",$C4=""),"",B4*'MPTO_working_3-way'!$I3)</f>
        <v>3.3546149323927099</v>
      </c>
      <c r="G4" s="22">
        <f>IF(OR($A4="",$B4="",$C4=""),"",C4*'MPTO_working_3-way'!$I3)</f>
        <v>2.5237505528527198</v>
      </c>
      <c r="H4" s="17"/>
      <c r="I4" s="21"/>
      <c r="J4" s="22"/>
      <c r="K4" s="17"/>
      <c r="L4" s="21"/>
      <c r="M4" s="22"/>
      <c r="N4" s="23">
        <f t="shared" ref="N4" si="1">(1/E4)* 100</f>
        <v>30.566751954014933</v>
      </c>
      <c r="O4" s="24">
        <f t="shared" ref="O4" si="2">(1/F4)* 100</f>
        <v>29.80968069818794</v>
      </c>
      <c r="P4" s="24">
        <f t="shared" ref="P4" si="3">(1/G4)* 100</f>
        <v>39.623567347797142</v>
      </c>
      <c r="Q4" t="s">
        <v>115</v>
      </c>
      <c r="R4" t="s">
        <v>147</v>
      </c>
      <c r="S4" s="58" t="s">
        <v>307</v>
      </c>
      <c r="AD4" s="37"/>
      <c r="AE4" s="37"/>
      <c r="AH4" s="37"/>
      <c r="AI4" s="37"/>
      <c r="AJ4" t="s">
        <v>119</v>
      </c>
    </row>
    <row r="5" spans="1:36" s="40" customFormat="1" ht="15" x14ac:dyDescent="0.25">
      <c r="A5">
        <v>2.4700000000000002</v>
      </c>
      <c r="B5">
        <v>3.49</v>
      </c>
      <c r="C5">
        <v>2.89</v>
      </c>
      <c r="D5" s="20">
        <f t="shared" si="0"/>
        <v>3.7412012130214611E-2</v>
      </c>
      <c r="E5" s="17">
        <f>IF(OR($A5="",$B5="",$C5=""),"",A5*'MPTO_working_3-way'!$I4)</f>
        <v>2.5624076699616305</v>
      </c>
      <c r="F5" s="21">
        <f>IF(OR($A5="",$B5="",$C5=""),"",B5*'MPTO_working_3-way'!$I4)</f>
        <v>3.6205679223344491</v>
      </c>
      <c r="G5" s="22">
        <f>IF(OR($A5="",$B5="",$C5=""),"",C5*'MPTO_working_3-way'!$I4)</f>
        <v>2.9981207150563205</v>
      </c>
      <c r="H5" s="17"/>
      <c r="I5" s="21"/>
      <c r="J5" s="22"/>
      <c r="K5" s="17"/>
      <c r="L5" s="21"/>
      <c r="M5" s="22"/>
      <c r="N5" s="23">
        <f t="shared" ref="N5:N68" si="4">(1/E5)* 100</f>
        <v>39.025796391523208</v>
      </c>
      <c r="O5" s="24">
        <f t="shared" ref="O5:O68" si="5">(1/F5)* 100</f>
        <v>27.619976242711274</v>
      </c>
      <c r="P5" s="24">
        <f t="shared" ref="P5:P68" si="6">(1/G5)* 100</f>
        <v>33.354227365765517</v>
      </c>
      <c r="Q5" t="s">
        <v>249</v>
      </c>
      <c r="R5" t="s">
        <v>203</v>
      </c>
      <c r="S5" s="58" t="s">
        <v>307</v>
      </c>
      <c r="AD5" s="37"/>
      <c r="AE5" s="37"/>
      <c r="AH5" s="37"/>
      <c r="AI5" s="37"/>
      <c r="AJ5" t="s">
        <v>271</v>
      </c>
    </row>
    <row r="6" spans="1:36" s="40" customFormat="1" ht="15" x14ac:dyDescent="0.25">
      <c r="A6">
        <v>3.44</v>
      </c>
      <c r="B6">
        <v>3.47</v>
      </c>
      <c r="C6">
        <v>2.23</v>
      </c>
      <c r="D6" s="20">
        <f t="shared" si="0"/>
        <v>2.7312605732493056E-2</v>
      </c>
      <c r="E6" s="17">
        <f>IF(OR($A6="",$B6="",$C6=""),"",A6*'MPTO_working_3-way'!$I5)</f>
        <v>3.5339553637197763</v>
      </c>
      <c r="F6" s="21">
        <f>IF(OR($A6="",$B6="",$C6=""),"",B6*'MPTO_working_3-way'!$I5)</f>
        <v>3.564774741891751</v>
      </c>
      <c r="G6" s="22">
        <f>IF(OR($A6="",$B6="",$C6=""),"",C6*'MPTO_working_3-way'!$I5)</f>
        <v>2.2909071107834595</v>
      </c>
      <c r="H6" s="17"/>
      <c r="I6" s="21"/>
      <c r="J6" s="22"/>
      <c r="K6" s="17"/>
      <c r="L6" s="21"/>
      <c r="M6" s="22"/>
      <c r="N6" s="23">
        <f t="shared" si="4"/>
        <v>28.296905225973724</v>
      </c>
      <c r="O6" s="24">
        <f t="shared" si="5"/>
        <v>28.052263394048875</v>
      </c>
      <c r="P6" s="24">
        <f t="shared" si="6"/>
        <v>43.650831379977397</v>
      </c>
      <c r="Q6" t="s">
        <v>280</v>
      </c>
      <c r="R6" t="s">
        <v>158</v>
      </c>
      <c r="S6" s="58" t="s">
        <v>307</v>
      </c>
      <c r="AD6" s="37"/>
      <c r="AE6" s="37"/>
      <c r="AH6" s="37"/>
      <c r="AI6" s="37"/>
      <c r="AJ6" t="s">
        <v>273</v>
      </c>
    </row>
    <row r="7" spans="1:36" s="40" customFormat="1" ht="15" x14ac:dyDescent="0.25">
      <c r="A7">
        <v>1.93</v>
      </c>
      <c r="B7">
        <v>3.1</v>
      </c>
      <c r="C7">
        <v>4.47</v>
      </c>
      <c r="D7" s="20">
        <f t="shared" si="0"/>
        <v>6.4429006719635584E-2</v>
      </c>
      <c r="E7" s="17">
        <f>IF(OR($A7="",$B7="",$C7=""),"",A7*'MPTO_working_3-way'!$I6)</f>
        <v>2.0543479829688964</v>
      </c>
      <c r="F7" s="21">
        <f>IF(OR($A7="",$B7="",$C7=""),"",B7*'MPTO_working_3-way'!$I6)</f>
        <v>3.2997299208308704</v>
      </c>
      <c r="G7" s="22">
        <f>IF(OR($A7="",$B7="",$C7=""),"",C7*'MPTO_working_3-way'!$I6)</f>
        <v>4.7579976600367706</v>
      </c>
      <c r="H7" s="17"/>
      <c r="I7" s="21"/>
      <c r="J7" s="22"/>
      <c r="K7" s="17"/>
      <c r="L7" s="21"/>
      <c r="M7" s="22"/>
      <c r="N7" s="23">
        <f t="shared" si="4"/>
        <v>48.67724495997134</v>
      </c>
      <c r="O7" s="24">
        <f t="shared" si="5"/>
        <v>30.305510571853123</v>
      </c>
      <c r="P7" s="24">
        <f t="shared" si="6"/>
        <v>21.017244468175544</v>
      </c>
      <c r="Q7" t="s">
        <v>138</v>
      </c>
      <c r="R7" t="s">
        <v>137</v>
      </c>
      <c r="S7" s="58" t="s">
        <v>307</v>
      </c>
      <c r="AD7" s="37"/>
      <c r="AE7" s="37"/>
      <c r="AH7" s="37"/>
      <c r="AI7" s="37"/>
      <c r="AJ7" t="s">
        <v>272</v>
      </c>
    </row>
    <row r="8" spans="1:36" s="36" customFormat="1" ht="15" x14ac:dyDescent="0.25">
      <c r="A8">
        <v>2.29</v>
      </c>
      <c r="B8">
        <v>3.06</v>
      </c>
      <c r="C8">
        <v>3.57</v>
      </c>
      <c r="D8" s="20">
        <f t="shared" si="0"/>
        <v>4.3590653146265979E-2</v>
      </c>
      <c r="E8" s="17">
        <f>IF(OR($A8="",$B8="",$C8=""),"",A8*'MPTO_working_3-way'!$I7)</f>
        <v>2.389822595704949</v>
      </c>
      <c r="F8" s="21">
        <f>IF(OR($A8="",$B8="",$C8=""),"",B8*'MPTO_working_3-way'!$I7)</f>
        <v>3.193387398627574</v>
      </c>
      <c r="G8" s="22">
        <f>IF(OR($A8="",$B8="",$C8=""),"",C8*'MPTO_working_3-way'!$I7)</f>
        <v>3.7256186317321696</v>
      </c>
      <c r="H8" s="17"/>
      <c r="I8" s="21"/>
      <c r="J8" s="22"/>
      <c r="K8" s="17"/>
      <c r="L8" s="21"/>
      <c r="M8" s="22"/>
      <c r="N8" s="23">
        <f t="shared" si="4"/>
        <v>41.844110177769089</v>
      </c>
      <c r="O8" s="24">
        <f t="shared" si="5"/>
        <v>31.314709904278171</v>
      </c>
      <c r="P8" s="24">
        <f t="shared" si="6"/>
        <v>26.841179917952719</v>
      </c>
      <c r="Q8" t="s">
        <v>139</v>
      </c>
      <c r="R8" t="s">
        <v>171</v>
      </c>
      <c r="S8" s="58" t="s">
        <v>307</v>
      </c>
      <c r="AD8" s="37"/>
      <c r="AE8" s="37"/>
      <c r="AH8" s="37"/>
      <c r="AI8" s="37"/>
      <c r="AJ8" t="s">
        <v>272</v>
      </c>
    </row>
    <row r="9" spans="1:36" s="36" customFormat="1" ht="15" x14ac:dyDescent="0.25">
      <c r="A9">
        <v>2.89</v>
      </c>
      <c r="B9">
        <v>3.56</v>
      </c>
      <c r="C9">
        <v>2.46</v>
      </c>
      <c r="D9" s="20">
        <f t="shared" si="0"/>
        <v>3.3423702690819512E-2</v>
      </c>
      <c r="E9" s="17">
        <f>IF(OR($A9="",$B9="",$C9=""),"",A9*'MPTO_working_3-way'!$I8)</f>
        <v>2.9865945007764685</v>
      </c>
      <c r="F9" s="21">
        <f>IF(OR($A9="",$B9="",$C9=""),"",B9*'MPTO_working_3-way'!$I8)</f>
        <v>3.6789883815793174</v>
      </c>
      <c r="G9" s="22">
        <f>IF(OR($A9="",$B9="",$C9=""),"",C9*'MPTO_working_3-way'!$I8)</f>
        <v>2.542222308619416</v>
      </c>
      <c r="H9" s="17"/>
      <c r="I9" s="21"/>
      <c r="J9" s="22"/>
      <c r="K9" s="17"/>
      <c r="L9" s="21"/>
      <c r="M9" s="22"/>
      <c r="N9" s="23">
        <f t="shared" si="4"/>
        <v>33.482951895210931</v>
      </c>
      <c r="O9" s="24">
        <f t="shared" si="5"/>
        <v>27.181385105943708</v>
      </c>
      <c r="P9" s="24">
        <f t="shared" si="6"/>
        <v>39.335662998845358</v>
      </c>
      <c r="Q9" t="s">
        <v>241</v>
      </c>
      <c r="R9" t="s">
        <v>242</v>
      </c>
      <c r="S9" s="58" t="s">
        <v>307</v>
      </c>
      <c r="AD9" s="37"/>
      <c r="AE9" s="37"/>
      <c r="AH9" s="37"/>
      <c r="AI9" s="37"/>
      <c r="AJ9" t="s">
        <v>277</v>
      </c>
    </row>
    <row r="10" spans="1:36" s="36" customFormat="1" ht="15" x14ac:dyDescent="0.25">
      <c r="A10">
        <v>3.2</v>
      </c>
      <c r="B10">
        <v>3.22</v>
      </c>
      <c r="C10">
        <v>2.44</v>
      </c>
      <c r="D10" s="20">
        <f t="shared" si="0"/>
        <v>3.2895071784950547E-2</v>
      </c>
      <c r="E10" s="17">
        <f>IF(OR($A10="",$B10="",$C10=""),"",A10*'MPTO_working_3-way'!$I9)</f>
        <v>3.3052642297118418</v>
      </c>
      <c r="F10" s="21">
        <f>IF(OR($A10="",$B10="",$C10=""),"",B10*'MPTO_working_3-way'!$I9)</f>
        <v>3.3259221311475411</v>
      </c>
      <c r="G10" s="22">
        <f>IF(OR($A10="",$B10="",$C10=""),"",C10*'MPTO_working_3-way'!$I9)</f>
        <v>2.5202639751552791</v>
      </c>
      <c r="H10" s="17"/>
      <c r="I10" s="21"/>
      <c r="J10" s="22"/>
      <c r="K10" s="17"/>
      <c r="L10" s="21"/>
      <c r="M10" s="22"/>
      <c r="N10" s="23">
        <f t="shared" si="4"/>
        <v>30.254767259172549</v>
      </c>
      <c r="O10" s="24">
        <f t="shared" si="5"/>
        <v>30.066849450109363</v>
      </c>
      <c r="P10" s="24">
        <f t="shared" si="6"/>
        <v>39.678383290718102</v>
      </c>
      <c r="Q10" t="s">
        <v>243</v>
      </c>
      <c r="R10" t="s">
        <v>266</v>
      </c>
      <c r="S10" s="58" t="s">
        <v>307</v>
      </c>
      <c r="AD10" s="37"/>
      <c r="AE10" s="37"/>
      <c r="AH10" s="37"/>
      <c r="AI10" s="37"/>
      <c r="AJ10" t="s">
        <v>277</v>
      </c>
    </row>
    <row r="11" spans="1:36" s="36" customFormat="1" ht="15" x14ac:dyDescent="0.25">
      <c r="A11">
        <v>3.18</v>
      </c>
      <c r="B11">
        <v>3.62</v>
      </c>
      <c r="C11">
        <v>2.2599999999999998</v>
      </c>
      <c r="D11" s="20">
        <f t="shared" si="0"/>
        <v>3.3186378833878205E-2</v>
      </c>
      <c r="E11" s="17">
        <f>IF(OR($A11="",$B11="",$C11=""),"",A11*'MPTO_working_3-way'!$I10)</f>
        <v>3.285532684691733</v>
      </c>
      <c r="F11" s="21">
        <f>IF(OR($A11="",$B11="",$C11=""),"",B11*'MPTO_working_3-way'!$I10)</f>
        <v>3.7401346913786391</v>
      </c>
      <c r="G11" s="22">
        <f>IF(OR($A11="",$B11="",$C11=""),"",C11*'MPTO_working_3-way'!$I10)</f>
        <v>2.3350012161645646</v>
      </c>
      <c r="H11" s="17"/>
      <c r="I11" s="21"/>
      <c r="J11" s="22"/>
      <c r="K11" s="17"/>
      <c r="L11" s="21"/>
      <c r="M11" s="22"/>
      <c r="N11" s="23">
        <f t="shared" si="4"/>
        <v>30.436464828345656</v>
      </c>
      <c r="O11" s="24">
        <f t="shared" si="5"/>
        <v>26.737005014955578</v>
      </c>
      <c r="P11" s="24">
        <f t="shared" si="6"/>
        <v>42.826530156698759</v>
      </c>
      <c r="Q11" t="s">
        <v>265</v>
      </c>
      <c r="R11" t="s">
        <v>239</v>
      </c>
      <c r="S11" s="58" t="s">
        <v>307</v>
      </c>
      <c r="AD11" s="37"/>
      <c r="AE11" s="37"/>
      <c r="AH11" s="37"/>
      <c r="AI11" s="37"/>
      <c r="AJ11" t="s">
        <v>277</v>
      </c>
    </row>
    <row r="12" spans="1:36" s="36" customFormat="1" ht="15" x14ac:dyDescent="0.25">
      <c r="A12">
        <v>2.16</v>
      </c>
      <c r="B12">
        <v>3.59</v>
      </c>
      <c r="C12">
        <v>3.3</v>
      </c>
      <c r="D12" s="20">
        <f t="shared" si="0"/>
        <v>4.4544798026692201E-2</v>
      </c>
      <c r="E12" s="17">
        <f>IF(OR($A12="",$B12="",$C12=""),"",A12*'MPTO_working_3-way'!$I11)</f>
        <v>2.2562167637376551</v>
      </c>
      <c r="F12" s="21">
        <f>IF(OR($A12="",$B12="",$C12=""),"",B12*'MPTO_working_3-way'!$I11)</f>
        <v>3.7499158249158246</v>
      </c>
      <c r="G12" s="22">
        <f>IF(OR($A12="",$B12="",$C12=""),"",C12*'MPTO_working_3-way'!$I11)</f>
        <v>3.446997833488084</v>
      </c>
      <c r="H12" s="17"/>
      <c r="I12" s="21"/>
      <c r="J12" s="22"/>
      <c r="K12" s="17"/>
      <c r="L12" s="21"/>
      <c r="M12" s="22"/>
      <c r="N12" s="23">
        <f t="shared" si="4"/>
        <v>44.321982536083866</v>
      </c>
      <c r="O12" s="24">
        <f t="shared" si="5"/>
        <v>26.667265258479429</v>
      </c>
      <c r="P12" s="24">
        <f t="shared" si="6"/>
        <v>29.010752205436713</v>
      </c>
      <c r="Q12" t="s">
        <v>80</v>
      </c>
      <c r="R12" t="s">
        <v>76</v>
      </c>
      <c r="S12" s="58" t="s">
        <v>308</v>
      </c>
      <c r="AD12" s="37"/>
      <c r="AE12" s="37"/>
      <c r="AH12" s="37"/>
      <c r="AI12" s="37"/>
      <c r="AJ12" t="s">
        <v>117</v>
      </c>
    </row>
    <row r="13" spans="1:36" s="36" customFormat="1" ht="15" x14ac:dyDescent="0.25">
      <c r="A13">
        <v>1.32</v>
      </c>
      <c r="B13">
        <v>5.46</v>
      </c>
      <c r="C13">
        <v>9.73</v>
      </c>
      <c r="D13" s="20">
        <f t="shared" si="0"/>
        <v>4.3500863644748478E-2</v>
      </c>
      <c r="E13" s="17">
        <f>IF(OR($A13="",$B13="",$C13=""),"",A13*'MPTO_working_3-way'!$I12)</f>
        <v>1.3774211400110681</v>
      </c>
      <c r="F13" s="21">
        <f>IF(OR($A13="",$B13="",$C13=""),"",B13*'MPTO_working_3-way'!$I12)</f>
        <v>5.6975147155003265</v>
      </c>
      <c r="G13" s="22">
        <f>IF(OR($A13="",$B13="",$C13=""),"",C13*'MPTO_working_3-way'!$I12)</f>
        <v>10.153263403263404</v>
      </c>
      <c r="H13" s="17"/>
      <c r="I13" s="21"/>
      <c r="J13" s="22"/>
      <c r="K13" s="17"/>
      <c r="L13" s="21"/>
      <c r="M13" s="22"/>
      <c r="N13" s="23">
        <f t="shared" si="4"/>
        <v>72.599437525110488</v>
      </c>
      <c r="O13" s="24">
        <f t="shared" si="5"/>
        <v>17.551512368708032</v>
      </c>
      <c r="P13" s="24">
        <f t="shared" si="6"/>
        <v>9.8490501061814832</v>
      </c>
      <c r="Q13" t="s">
        <v>116</v>
      </c>
      <c r="R13" t="s">
        <v>113</v>
      </c>
      <c r="S13" s="58" t="s">
        <v>308</v>
      </c>
      <c r="AD13" s="37"/>
      <c r="AE13" s="37"/>
      <c r="AH13" s="37"/>
      <c r="AI13" s="37"/>
      <c r="AJ13" t="s">
        <v>119</v>
      </c>
    </row>
    <row r="14" spans="1:36" s="36" customFormat="1" ht="15" x14ac:dyDescent="0.25">
      <c r="A14">
        <v>1.92</v>
      </c>
      <c r="B14">
        <v>3.79</v>
      </c>
      <c r="C14">
        <v>4.0999999999999996</v>
      </c>
      <c r="D14" s="20">
        <f t="shared" si="0"/>
        <v>2.858801510178699E-2</v>
      </c>
      <c r="E14" s="17">
        <f>IF(OR($A14="",$B14="",$C14=""),"",A14*'MPTO_working_3-way'!$I13)</f>
        <v>1.9748889889954309</v>
      </c>
      <c r="F14" s="21">
        <f>IF(OR($A14="",$B14="",$C14=""),"",B14*'MPTO_working_3-way'!$I13)</f>
        <v>3.8983485772357729</v>
      </c>
      <c r="G14" s="22">
        <f>IF(OR($A14="",$B14="",$C14=""),"",C14*'MPTO_working_3-way'!$I13)</f>
        <v>4.2172108619173265</v>
      </c>
      <c r="H14" s="17"/>
      <c r="I14" s="21"/>
      <c r="J14" s="22"/>
      <c r="K14" s="17"/>
      <c r="L14" s="21"/>
      <c r="M14" s="22"/>
      <c r="N14" s="23">
        <f t="shared" si="4"/>
        <v>50.635757532309256</v>
      </c>
      <c r="O14" s="24">
        <f t="shared" si="5"/>
        <v>25.651887720853235</v>
      </c>
      <c r="P14" s="24">
        <f t="shared" si="6"/>
        <v>23.712354746837505</v>
      </c>
      <c r="Q14" t="s">
        <v>185</v>
      </c>
      <c r="R14" t="s">
        <v>184</v>
      </c>
      <c r="S14" s="58" t="s">
        <v>308</v>
      </c>
      <c r="AD14" s="37"/>
      <c r="AE14" s="37"/>
      <c r="AH14" s="37"/>
      <c r="AI14" s="37"/>
      <c r="AJ14" t="s">
        <v>120</v>
      </c>
    </row>
    <row r="15" spans="1:36" s="36" customFormat="1" ht="15" x14ac:dyDescent="0.25">
      <c r="A15">
        <v>3</v>
      </c>
      <c r="B15">
        <v>3.03</v>
      </c>
      <c r="C15">
        <v>2.7</v>
      </c>
      <c r="D15" s="20">
        <f t="shared" si="0"/>
        <v>3.373670700403375E-2</v>
      </c>
      <c r="E15" s="17">
        <f>IF(OR($A15="",$B15="",$C15=""),"",A15*'MPTO_working_3-way'!$I14)</f>
        <v>3.1012101210121013</v>
      </c>
      <c r="F15" s="21">
        <f>IF(OR($A15="",$B15="",$C15=""),"",B15*'MPTO_working_3-way'!$I14)</f>
        <v>3.132222222222222</v>
      </c>
      <c r="G15" s="22">
        <f>IF(OR($A15="",$B15="",$C15=""),"",C15*'MPTO_working_3-way'!$I14)</f>
        <v>2.7910891089108913</v>
      </c>
      <c r="H15" s="17"/>
      <c r="I15" s="21"/>
      <c r="J15" s="22"/>
      <c r="K15" s="17"/>
      <c r="L15" s="21"/>
      <c r="M15" s="22"/>
      <c r="N15" s="23">
        <f t="shared" si="4"/>
        <v>32.245477119545939</v>
      </c>
      <c r="O15" s="24">
        <f t="shared" si="5"/>
        <v>31.926214969847464</v>
      </c>
      <c r="P15" s="24">
        <f t="shared" si="6"/>
        <v>35.828307910606597</v>
      </c>
      <c r="Q15" t="s">
        <v>81</v>
      </c>
      <c r="R15" t="s">
        <v>88</v>
      </c>
      <c r="S15" t="s">
        <v>309</v>
      </c>
      <c r="AD15" s="37"/>
      <c r="AE15" s="37"/>
      <c r="AH15" s="37"/>
      <c r="AI15" s="37"/>
      <c r="AJ15" t="s">
        <v>117</v>
      </c>
    </row>
    <row r="16" spans="1:36" s="36" customFormat="1" ht="15" x14ac:dyDescent="0.25">
      <c r="A16">
        <v>9.2100000000000009</v>
      </c>
      <c r="B16">
        <v>4.8600000000000003</v>
      </c>
      <c r="C16">
        <v>1.39</v>
      </c>
      <c r="D16" s="20">
        <f t="shared" si="0"/>
        <v>3.3763410311683284E-2</v>
      </c>
      <c r="E16" s="17">
        <f>IF(OR($A16="",$B16="",$C16=""),"",A16*'MPTO_working_3-way'!$I15)</f>
        <v>9.5209610089706036</v>
      </c>
      <c r="F16" s="21">
        <f>IF(OR($A16="",$B16="",$C16=""),"",B16*'MPTO_working_3-way'!$I15)</f>
        <v>5.0240901741147814</v>
      </c>
      <c r="G16" s="22">
        <f>IF(OR($A16="",$B16="",$C16=""),"",C16*'MPTO_working_3-way'!$I15)</f>
        <v>1.4369311403332397</v>
      </c>
      <c r="H16" s="17"/>
      <c r="I16" s="21"/>
      <c r="J16" s="22"/>
      <c r="K16" s="17"/>
      <c r="L16" s="21"/>
      <c r="M16" s="22"/>
      <c r="N16" s="23">
        <f t="shared" si="4"/>
        <v>10.503141427192118</v>
      </c>
      <c r="O16" s="24">
        <f t="shared" si="5"/>
        <v>19.904101346592469</v>
      </c>
      <c r="P16" s="24">
        <f t="shared" si="6"/>
        <v>69.592757226215397</v>
      </c>
      <c r="Q16" t="s">
        <v>291</v>
      </c>
      <c r="R16" t="s">
        <v>293</v>
      </c>
      <c r="S16" t="s">
        <v>309</v>
      </c>
      <c r="AD16" s="37"/>
      <c r="AE16" s="37"/>
      <c r="AH16" s="37"/>
      <c r="AI16" s="37"/>
      <c r="AJ16" t="s">
        <v>124</v>
      </c>
    </row>
    <row r="17" spans="1:36" s="36" customFormat="1" ht="15" x14ac:dyDescent="0.25">
      <c r="A17">
        <v>2.75</v>
      </c>
      <c r="B17">
        <v>3.63</v>
      </c>
      <c r="C17">
        <v>2.57</v>
      </c>
      <c r="D17" s="20">
        <f t="shared" si="0"/>
        <v>2.8223515666034205E-2</v>
      </c>
      <c r="E17" s="17">
        <f>IF(OR($A17="",$B17="",$C17=""),"",A17*'MPTO_working_3-way'!$I16)</f>
        <v>2.8276146680815941</v>
      </c>
      <c r="F17" s="21">
        <f>IF(OR($A17="",$B17="",$C17=""),"",B17*'MPTO_working_3-way'!$I16)</f>
        <v>3.732451361867704</v>
      </c>
      <c r="G17" s="22">
        <f>IF(OR($A17="",$B17="",$C17=""),"",C17*'MPTO_working_3-way'!$I16)</f>
        <v>2.6425344352617079</v>
      </c>
      <c r="H17" s="17"/>
      <c r="I17" s="21"/>
      <c r="J17" s="22"/>
      <c r="K17" s="17"/>
      <c r="L17" s="21"/>
      <c r="M17" s="22"/>
      <c r="N17" s="23">
        <f t="shared" si="4"/>
        <v>35.365497685667819</v>
      </c>
      <c r="O17" s="24">
        <f t="shared" si="5"/>
        <v>26.792043701263502</v>
      </c>
      <c r="P17" s="24">
        <f t="shared" si="6"/>
        <v>37.842458613068679</v>
      </c>
      <c r="Q17" t="s">
        <v>134</v>
      </c>
      <c r="R17" t="s">
        <v>135</v>
      </c>
      <c r="S17" t="s">
        <v>309</v>
      </c>
      <c r="AD17" s="37"/>
      <c r="AE17" s="37"/>
      <c r="AH17" s="37"/>
      <c r="AI17" s="37"/>
      <c r="AJ17" t="s">
        <v>124</v>
      </c>
    </row>
    <row r="18" spans="1:36" s="36" customFormat="1" ht="15" x14ac:dyDescent="0.25">
      <c r="A18">
        <v>1.58</v>
      </c>
      <c r="B18">
        <v>4.43</v>
      </c>
      <c r="C18">
        <v>5.77</v>
      </c>
      <c r="D18" s="20">
        <f t="shared" si="0"/>
        <v>3.1955252019868707E-2</v>
      </c>
      <c r="E18" s="17">
        <f>IF(OR($A18="",$B18="",$C18=""),"",A18*'MPTO_working_3-way'!$I17)</f>
        <v>1.6304892981913925</v>
      </c>
      <c r="F18" s="21">
        <f>IF(OR($A18="",$B18="",$C18=""),"",B18*'MPTO_working_3-way'!$I17)</f>
        <v>4.5715617664480179</v>
      </c>
      <c r="G18" s="22">
        <f>IF(OR($A18="",$B18="",$C18=""),"",C18*'MPTO_working_3-way'!$I17)</f>
        <v>5.9543818041546421</v>
      </c>
      <c r="H18" s="17"/>
      <c r="I18" s="21"/>
      <c r="J18" s="22"/>
      <c r="K18" s="17"/>
      <c r="L18" s="21"/>
      <c r="M18" s="22"/>
      <c r="N18" s="23">
        <f t="shared" si="4"/>
        <v>61.331282646825223</v>
      </c>
      <c r="O18" s="24">
        <f t="shared" si="5"/>
        <v>21.874362659590037</v>
      </c>
      <c r="P18" s="24">
        <f t="shared" si="6"/>
        <v>16.794354693584726</v>
      </c>
      <c r="Q18" t="s">
        <v>292</v>
      </c>
      <c r="R18" t="s">
        <v>294</v>
      </c>
      <c r="S18" t="s">
        <v>309</v>
      </c>
      <c r="AD18" s="37"/>
      <c r="AE18" s="37"/>
      <c r="AH18" s="37"/>
      <c r="AI18" s="37"/>
      <c r="AJ18" t="s">
        <v>124</v>
      </c>
    </row>
    <row r="19" spans="1:36" s="36" customFormat="1" ht="15" x14ac:dyDescent="0.25">
      <c r="A19">
        <v>1.34</v>
      </c>
      <c r="B19">
        <v>5.23</v>
      </c>
      <c r="C19">
        <v>10.47</v>
      </c>
      <c r="D19" s="20">
        <f t="shared" si="0"/>
        <v>3.2984229389684483E-2</v>
      </c>
      <c r="E19" s="17">
        <f>IF(OR($A19="",$B19="",$C19=""),"",A19*'MPTO_working_3-way'!$I18)</f>
        <v>1.3841988673821772</v>
      </c>
      <c r="F19" s="21">
        <f>IF(OR($A19="",$B19="",$C19=""),"",B19*'MPTO_working_3-way'!$I18)</f>
        <v>5.4025075197080499</v>
      </c>
      <c r="G19" s="22">
        <f>IF(OR($A19="",$B19="",$C19=""),"",C19*'MPTO_working_3-way'!$I18)</f>
        <v>10.815344881709997</v>
      </c>
      <c r="H19" s="17"/>
      <c r="I19" s="21"/>
      <c r="J19" s="22"/>
      <c r="K19" s="17"/>
      <c r="L19" s="21"/>
      <c r="M19" s="22"/>
      <c r="N19" s="23">
        <f t="shared" si="4"/>
        <v>72.243954504255498</v>
      </c>
      <c r="O19" s="24">
        <f t="shared" si="5"/>
        <v>18.509923333786304</v>
      </c>
      <c r="P19" s="24">
        <f t="shared" si="6"/>
        <v>9.2461221619582012</v>
      </c>
      <c r="Q19" t="s">
        <v>123</v>
      </c>
      <c r="R19" t="s">
        <v>290</v>
      </c>
      <c r="S19" t="s">
        <v>309</v>
      </c>
      <c r="AD19" s="37"/>
      <c r="AE19" s="37"/>
      <c r="AH19" s="37"/>
      <c r="AI19" s="37"/>
      <c r="AJ19" t="s">
        <v>124</v>
      </c>
    </row>
    <row r="20" spans="1:36" s="36" customFormat="1" ht="15" x14ac:dyDescent="0.25">
      <c r="A20">
        <v>1.98</v>
      </c>
      <c r="B20">
        <v>3.47</v>
      </c>
      <c r="C20">
        <v>4.22</v>
      </c>
      <c r="D20" s="20">
        <f t="shared" si="0"/>
        <v>3.0201767735400731E-2</v>
      </c>
      <c r="E20" s="17">
        <f>IF(OR($A20="",$B20="",$C20=""),"",A20*'MPTO_working_3-way'!$I19)</f>
        <v>2.0397995001160933</v>
      </c>
      <c r="F20" s="21">
        <f>IF(OR($A20="",$B20="",$C20=""),"",B20*'MPTO_working_3-way'!$I19)</f>
        <v>3.5748001340418409</v>
      </c>
      <c r="G20" s="22">
        <f>IF(OR($A20="",$B20="",$C20=""),"",C20*'MPTO_working_3-way'!$I19)</f>
        <v>4.3474514598433904</v>
      </c>
      <c r="H20" s="17"/>
      <c r="I20" s="21"/>
      <c r="J20" s="22"/>
      <c r="K20" s="17"/>
      <c r="L20" s="21"/>
      <c r="M20" s="22"/>
      <c r="N20" s="23">
        <f t="shared" si="4"/>
        <v>49.024426172429493</v>
      </c>
      <c r="O20" s="24">
        <f t="shared" si="5"/>
        <v>27.973591879368986</v>
      </c>
      <c r="P20" s="24">
        <f t="shared" si="6"/>
        <v>23.001981948201518</v>
      </c>
      <c r="Q20" t="s">
        <v>122</v>
      </c>
      <c r="R20" t="s">
        <v>295</v>
      </c>
      <c r="S20" t="s">
        <v>309</v>
      </c>
      <c r="AD20" s="37"/>
      <c r="AE20" s="37"/>
      <c r="AH20" s="37"/>
      <c r="AI20" s="37"/>
      <c r="AJ20" t="s">
        <v>124</v>
      </c>
    </row>
    <row r="21" spans="1:36" s="36" customFormat="1" ht="15" x14ac:dyDescent="0.25">
      <c r="A21">
        <v>2.23</v>
      </c>
      <c r="B21">
        <v>3.32</v>
      </c>
      <c r="C21">
        <v>3.58</v>
      </c>
      <c r="D21" s="20">
        <f t="shared" si="0"/>
        <v>2.8964921489198492E-2</v>
      </c>
      <c r="E21" s="17">
        <f>IF(OR($A21="",$B21="",$C21=""),"",A21*'MPTO_working_3-way'!$I20)</f>
        <v>2.2945917749209128</v>
      </c>
      <c r="F21" s="21">
        <f>IF(OR($A21="",$B21="",$C21=""),"",B21*'MPTO_working_3-way'!$I20)</f>
        <v>3.4161635393441387</v>
      </c>
      <c r="G21" s="22">
        <f>IF(OR($A21="",$B21="",$C21=""),"",C21*'MPTO_working_3-way'!$I20)</f>
        <v>3.6836944189313305</v>
      </c>
      <c r="H21" s="17"/>
      <c r="I21" s="21"/>
      <c r="J21" s="22"/>
      <c r="K21" s="17"/>
      <c r="L21" s="21"/>
      <c r="M21" s="22"/>
      <c r="N21" s="23">
        <f t="shared" si="4"/>
        <v>43.580736710104645</v>
      </c>
      <c r="O21" s="24">
        <f t="shared" si="5"/>
        <v>29.272603272148608</v>
      </c>
      <c r="P21" s="24">
        <f t="shared" si="6"/>
        <v>27.146660017746747</v>
      </c>
      <c r="Q21" t="s">
        <v>164</v>
      </c>
      <c r="R21" t="s">
        <v>253</v>
      </c>
      <c r="S21" t="s">
        <v>309</v>
      </c>
      <c r="AD21" s="37"/>
      <c r="AE21" s="37"/>
      <c r="AH21" s="37"/>
      <c r="AI21" s="37"/>
      <c r="AJ21" t="s">
        <v>275</v>
      </c>
    </row>
    <row r="22" spans="1:36" s="36" customFormat="1" ht="15" x14ac:dyDescent="0.25">
      <c r="A22">
        <v>7.35</v>
      </c>
      <c r="B22">
        <v>4.74</v>
      </c>
      <c r="C22">
        <v>1.46</v>
      </c>
      <c r="D22" s="20">
        <f t="shared" si="0"/>
        <v>3.1956392753043517E-2</v>
      </c>
      <c r="E22" s="17">
        <f>IF(OR($A22="",$B22="",$C22=""),"",A22*'MPTO_working_3-way'!$I21)</f>
        <v>7.5848794867348692</v>
      </c>
      <c r="F22" s="21">
        <f>IF(OR($A22="",$B22="",$C22=""),"",B22*'MPTO_working_3-way'!$I21)</f>
        <v>4.8914733016494267</v>
      </c>
      <c r="G22" s="22">
        <f>IF(OR($A22="",$B22="",$C22=""),"",C22*'MPTO_working_3-way'!$I21)</f>
        <v>1.5066563334194436</v>
      </c>
      <c r="H22" s="17"/>
      <c r="I22" s="21"/>
      <c r="J22" s="22"/>
      <c r="K22" s="17"/>
      <c r="L22" s="21"/>
      <c r="M22" s="22"/>
      <c r="N22" s="23">
        <f t="shared" si="4"/>
        <v>13.184125097160626</v>
      </c>
      <c r="O22" s="24">
        <f t="shared" si="5"/>
        <v>20.443738283571854</v>
      </c>
      <c r="P22" s="24">
        <f t="shared" si="6"/>
        <v>66.372136619267536</v>
      </c>
      <c r="Q22" t="s">
        <v>167</v>
      </c>
      <c r="R22" t="s">
        <v>227</v>
      </c>
      <c r="S22" t="s">
        <v>309</v>
      </c>
      <c r="AD22" s="37"/>
      <c r="AE22" s="37"/>
      <c r="AH22" s="37"/>
      <c r="AI22" s="37"/>
      <c r="AJ22" t="s">
        <v>275</v>
      </c>
    </row>
    <row r="23" spans="1:36" s="36" customFormat="1" ht="15" x14ac:dyDescent="0.25">
      <c r="A23">
        <v>2.71</v>
      </c>
      <c r="B23">
        <v>3.01</v>
      </c>
      <c r="C23">
        <v>3.01</v>
      </c>
      <c r="D23" s="20">
        <f t="shared" si="0"/>
        <v>3.3455517279425306E-2</v>
      </c>
      <c r="E23" s="17">
        <f>IF(OR($A23="",$B23="",$C23=""),"",A23*'MPTO_working_3-way'!$I22)</f>
        <v>2.8006644518272426</v>
      </c>
      <c r="F23" s="21">
        <f>IF(OR($A23="",$B23="",$C23=""),"",B23*'MPTO_working_3-way'!$I22)</f>
        <v>3.1107011070110699</v>
      </c>
      <c r="G23" s="22">
        <f>IF(OR($A23="",$B23="",$C23=""),"",C23*'MPTO_working_3-way'!$I22)</f>
        <v>3.1107011070110699</v>
      </c>
      <c r="H23" s="17"/>
      <c r="I23" s="21"/>
      <c r="J23" s="22"/>
      <c r="K23" s="17"/>
      <c r="L23" s="21"/>
      <c r="M23" s="22"/>
      <c r="N23" s="23">
        <f t="shared" si="4"/>
        <v>35.705812574139976</v>
      </c>
      <c r="O23" s="24">
        <f t="shared" si="5"/>
        <v>32.147093712930015</v>
      </c>
      <c r="P23" s="24">
        <f t="shared" si="6"/>
        <v>32.147093712930015</v>
      </c>
      <c r="Q23" t="s">
        <v>172</v>
      </c>
      <c r="R23" t="s">
        <v>255</v>
      </c>
      <c r="S23" t="s">
        <v>309</v>
      </c>
      <c r="AD23" s="37"/>
      <c r="AE23" s="37"/>
      <c r="AH23" s="37"/>
      <c r="AI23" s="37"/>
      <c r="AJ23" t="s">
        <v>272</v>
      </c>
    </row>
    <row r="24" spans="1:36" s="36" customFormat="1" ht="15" x14ac:dyDescent="0.25">
      <c r="A24">
        <v>1.5</v>
      </c>
      <c r="B24">
        <v>4.67</v>
      </c>
      <c r="C24">
        <v>6.73</v>
      </c>
      <c r="D24" s="20">
        <f t="shared" si="0"/>
        <v>2.9387839083312217E-2</v>
      </c>
      <c r="E24" s="17">
        <f>IF(OR($A24="",$B24="",$C24=""),"",A24*'MPTO_working_3-way'!$I23)</f>
        <v>1.5440817586249684</v>
      </c>
      <c r="F24" s="21">
        <f>IF(OR($A24="",$B24="",$C24=""),"",B24*'MPTO_working_3-way'!$I23)</f>
        <v>4.8072412085190681</v>
      </c>
      <c r="G24" s="22">
        <f>IF(OR($A24="",$B24="",$C24=""),"",C24*'MPTO_working_3-way'!$I23)</f>
        <v>6.9277801570306918</v>
      </c>
      <c r="H24" s="17"/>
      <c r="I24" s="21"/>
      <c r="J24" s="22"/>
      <c r="K24" s="17"/>
      <c r="L24" s="21"/>
      <c r="M24" s="22"/>
      <c r="N24" s="23">
        <f t="shared" si="4"/>
        <v>64.763409995239968</v>
      </c>
      <c r="O24" s="24">
        <f t="shared" si="5"/>
        <v>20.801951818599566</v>
      </c>
      <c r="P24" s="24">
        <f t="shared" si="6"/>
        <v>14.43463818616047</v>
      </c>
      <c r="Q24" t="s">
        <v>176</v>
      </c>
      <c r="R24" t="s">
        <v>236</v>
      </c>
      <c r="S24" t="s">
        <v>309</v>
      </c>
      <c r="AD24" s="37"/>
      <c r="AE24" s="37"/>
      <c r="AH24" s="37"/>
      <c r="AI24" s="37"/>
      <c r="AJ24" t="s">
        <v>276</v>
      </c>
    </row>
    <row r="25" spans="1:36" s="36" customFormat="1" ht="15" x14ac:dyDescent="0.25">
      <c r="A25">
        <v>2.37</v>
      </c>
      <c r="B25">
        <v>3.3</v>
      </c>
      <c r="C25">
        <v>3.24</v>
      </c>
      <c r="D25" s="20">
        <f t="shared" si="0"/>
        <v>3.3613206608987145E-2</v>
      </c>
      <c r="E25" s="17">
        <f>IF(OR($A25="",$B25="",$C25=""),"",A25*'MPTO_working_3-way'!$I24)</f>
        <v>2.4496632996632997</v>
      </c>
      <c r="F25" s="21">
        <f>IF(OR($A25="",$B25="",$C25=""),"",B25*'MPTO_working_3-way'!$I24)</f>
        <v>3.4109235818096573</v>
      </c>
      <c r="G25" s="22">
        <f>IF(OR($A25="",$B25="",$C25=""),"",C25*'MPTO_working_3-way'!$I24)</f>
        <v>3.3489067894131184</v>
      </c>
      <c r="H25" s="17"/>
      <c r="I25" s="21"/>
      <c r="J25" s="22"/>
      <c r="K25" s="17"/>
      <c r="L25" s="21"/>
      <c r="M25" s="22"/>
      <c r="N25" s="23">
        <f t="shared" si="4"/>
        <v>40.821936636657277</v>
      </c>
      <c r="O25" s="24">
        <f t="shared" si="5"/>
        <v>29.317572675417502</v>
      </c>
      <c r="P25" s="24">
        <f t="shared" si="6"/>
        <v>29.860490687925228</v>
      </c>
      <c r="Q25" t="s">
        <v>305</v>
      </c>
      <c r="R25" t="s">
        <v>78</v>
      </c>
      <c r="S25" t="s">
        <v>310</v>
      </c>
      <c r="AD25" s="37"/>
      <c r="AE25" s="37"/>
      <c r="AH25" s="37"/>
      <c r="AI25" s="37"/>
      <c r="AJ25" t="s">
        <v>117</v>
      </c>
    </row>
    <row r="26" spans="1:36" s="36" customFormat="1" ht="15" x14ac:dyDescent="0.25">
      <c r="A26">
        <v>2.72</v>
      </c>
      <c r="B26">
        <v>3.04</v>
      </c>
      <c r="C26">
        <v>2.88</v>
      </c>
      <c r="D26" s="20">
        <f t="shared" si="0"/>
        <v>4.3816649466804414E-2</v>
      </c>
      <c r="E26" s="17">
        <f>IF(OR($A26="",$B26="",$C26=""),"",A26*'MPTO_working_3-way'!$I25)</f>
        <v>2.8391812865497084</v>
      </c>
      <c r="F26" s="21">
        <f>IF(OR($A26="",$B26="",$C26=""),"",B26*'MPTO_working_3-way'!$I25)</f>
        <v>3.1732026143790852</v>
      </c>
      <c r="G26" s="22">
        <f>IF(OR($A26="",$B26="",$C26=""),"",C26*'MPTO_working_3-way'!$I25)</f>
        <v>3.0061919504643968</v>
      </c>
      <c r="H26" s="17"/>
      <c r="I26" s="21"/>
      <c r="J26" s="22"/>
      <c r="K26" s="17"/>
      <c r="L26" s="21"/>
      <c r="M26" s="22"/>
      <c r="N26" s="23">
        <f t="shared" si="4"/>
        <v>35.22142121524201</v>
      </c>
      <c r="O26" s="24">
        <f t="shared" si="5"/>
        <v>31.513903192584962</v>
      </c>
      <c r="P26" s="24">
        <f t="shared" si="6"/>
        <v>33.264675592173006</v>
      </c>
      <c r="Q26" t="s">
        <v>110</v>
      </c>
      <c r="R26" t="s">
        <v>91</v>
      </c>
      <c r="S26" t="s">
        <v>310</v>
      </c>
      <c r="AD26" s="37"/>
      <c r="AE26" s="37"/>
      <c r="AH26" s="37"/>
      <c r="AI26" s="37"/>
      <c r="AJ26" t="s">
        <v>117</v>
      </c>
    </row>
    <row r="27" spans="1:36" s="36" customFormat="1" ht="15" x14ac:dyDescent="0.25">
      <c r="A27">
        <v>2.16</v>
      </c>
      <c r="B27">
        <v>3.16</v>
      </c>
      <c r="C27">
        <v>3.34</v>
      </c>
      <c r="D27" s="20">
        <f t="shared" si="0"/>
        <v>7.8819856770285135E-2</v>
      </c>
      <c r="E27" s="17">
        <f>IF(OR($A27="",$B27="",$C27=""),"",A27*'MPTO_working_3-way'!$I26)</f>
        <v>2.330250890623816</v>
      </c>
      <c r="F27" s="21">
        <f>IF(OR($A27="",$B27="",$C27=""),"",B27*'MPTO_working_3-way'!$I26)</f>
        <v>3.4090707473941011</v>
      </c>
      <c r="G27" s="22">
        <f>IF(OR($A27="",$B27="",$C27=""),"",C27*'MPTO_working_3-way'!$I26)</f>
        <v>3.6032583216127523</v>
      </c>
      <c r="H27" s="17"/>
      <c r="I27" s="21"/>
      <c r="J27" s="22"/>
      <c r="K27" s="17"/>
      <c r="L27" s="21"/>
      <c r="M27" s="22"/>
      <c r="N27" s="23">
        <f t="shared" si="4"/>
        <v>42.913834043522101</v>
      </c>
      <c r="O27" s="24">
        <f t="shared" si="5"/>
        <v>29.333506814559406</v>
      </c>
      <c r="P27" s="24">
        <f t="shared" si="6"/>
        <v>27.752659141918485</v>
      </c>
      <c r="Q27" t="s">
        <v>75</v>
      </c>
      <c r="R27" t="s">
        <v>72</v>
      </c>
      <c r="S27" t="s">
        <v>310</v>
      </c>
      <c r="AD27" s="37"/>
      <c r="AE27" s="37"/>
      <c r="AH27" s="37"/>
      <c r="AI27" s="37"/>
      <c r="AJ27" t="s">
        <v>117</v>
      </c>
    </row>
    <row r="28" spans="1:36" s="36" customFormat="1" ht="15" x14ac:dyDescent="0.25">
      <c r="A28">
        <v>3.84</v>
      </c>
      <c r="B28">
        <v>3.15</v>
      </c>
      <c r="C28">
        <v>2.14</v>
      </c>
      <c r="D28" s="20">
        <f t="shared" si="0"/>
        <v>4.516670375315246E-2</v>
      </c>
      <c r="E28" s="17">
        <f>IF(OR($A28="",$B28="",$C28=""),"",A28*'MPTO_working_3-way'!$I27)</f>
        <v>4.0134401424121053</v>
      </c>
      <c r="F28" s="21">
        <f>IF(OR($A28="",$B28="",$C28=""),"",B28*'MPTO_working_3-way'!$I27)</f>
        <v>3.29227511682243</v>
      </c>
      <c r="G28" s="22">
        <f>IF(OR($A28="",$B28="",$C28=""),"",C28*'MPTO_working_3-way'!$I27)</f>
        <v>2.2366567460317466</v>
      </c>
      <c r="H28" s="17"/>
      <c r="I28" s="21"/>
      <c r="J28" s="22"/>
      <c r="K28" s="17"/>
      <c r="L28" s="21"/>
      <c r="M28" s="22"/>
      <c r="N28" s="23">
        <f t="shared" si="4"/>
        <v>24.916280410724976</v>
      </c>
      <c r="O28" s="24">
        <f t="shared" si="5"/>
        <v>30.374132310217117</v>
      </c>
      <c r="P28" s="24">
        <f t="shared" si="6"/>
        <v>44.709587279057892</v>
      </c>
      <c r="Q28" t="s">
        <v>86</v>
      </c>
      <c r="R28" t="s">
        <v>93</v>
      </c>
      <c r="S28" t="s">
        <v>310</v>
      </c>
      <c r="AD28" s="37"/>
      <c r="AE28" s="37"/>
      <c r="AH28" s="37"/>
      <c r="AI28" s="37"/>
      <c r="AJ28" t="s">
        <v>117</v>
      </c>
    </row>
    <row r="29" spans="1:36" s="36" customFormat="1" ht="15" x14ac:dyDescent="0.25">
      <c r="A29">
        <v>1.96</v>
      </c>
      <c r="B29">
        <v>3.18</v>
      </c>
      <c r="C29">
        <v>4.49</v>
      </c>
      <c r="D29" s="20">
        <f t="shared" si="0"/>
        <v>4.7386639658174579E-2</v>
      </c>
      <c r="E29" s="17">
        <f>IF(OR($A29="",$B29="",$C29=""),"",A29*'MPTO_working_3-way'!$I28)</f>
        <v>2.0528778137300221</v>
      </c>
      <c r="F29" s="21">
        <f>IF(OR($A29="",$B29="",$C29=""),"",B29*'MPTO_working_3-way'!$I28)</f>
        <v>3.3306895141129953</v>
      </c>
      <c r="G29" s="22">
        <f>IF(OR($A29="",$B29="",$C29=""),"",C29*'MPTO_working_3-way'!$I28)</f>
        <v>4.7027660120652044</v>
      </c>
      <c r="H29" s="17"/>
      <c r="I29" s="21"/>
      <c r="J29" s="22"/>
      <c r="K29" s="17"/>
      <c r="L29" s="21"/>
      <c r="M29" s="22"/>
      <c r="N29" s="23">
        <f t="shared" si="4"/>
        <v>48.712105187742651</v>
      </c>
      <c r="O29" s="24">
        <f t="shared" si="5"/>
        <v>30.023813260369682</v>
      </c>
      <c r="P29" s="24">
        <f t="shared" si="6"/>
        <v>21.264081551887656</v>
      </c>
      <c r="Q29" t="s">
        <v>109</v>
      </c>
      <c r="R29" t="s">
        <v>73</v>
      </c>
      <c r="S29" t="s">
        <v>310</v>
      </c>
      <c r="AD29" s="37"/>
      <c r="AE29" s="37"/>
      <c r="AH29" s="37"/>
      <c r="AI29" s="37"/>
      <c r="AJ29" t="s">
        <v>117</v>
      </c>
    </row>
    <row r="30" spans="1:36" s="36" customFormat="1" ht="15" x14ac:dyDescent="0.25">
      <c r="A30">
        <v>2.6</v>
      </c>
      <c r="B30">
        <v>3.54</v>
      </c>
      <c r="C30">
        <v>2.78</v>
      </c>
      <c r="D30" s="20">
        <f t="shared" si="0"/>
        <v>2.6813490537426654E-2</v>
      </c>
      <c r="E30" s="17">
        <f>IF(OR($A30="",$B30="",$C30=""),"",A30*'MPTO_working_3-way'!$I29)</f>
        <v>2.6697150753973093</v>
      </c>
      <c r="F30" s="21">
        <f>IF(OR($A30="",$B30="",$C30=""),"",B30*'MPTO_working_3-way'!$I29)</f>
        <v>3.6349197565024904</v>
      </c>
      <c r="G30" s="22">
        <f>IF(OR($A30="",$B30="",$C30=""),"",C30*'MPTO_working_3-way'!$I29)</f>
        <v>2.8545415036940458</v>
      </c>
      <c r="H30" s="17"/>
      <c r="I30" s="21"/>
      <c r="J30" s="22"/>
      <c r="K30" s="17"/>
      <c r="L30" s="21"/>
      <c r="M30" s="22"/>
      <c r="N30" s="23">
        <f t="shared" si="4"/>
        <v>37.457180701246898</v>
      </c>
      <c r="O30" s="24">
        <f t="shared" si="5"/>
        <v>27.510923678881898</v>
      </c>
      <c r="P30" s="24">
        <f t="shared" si="6"/>
        <v>35.0318956198712</v>
      </c>
      <c r="Q30" t="s">
        <v>192</v>
      </c>
      <c r="R30" t="s">
        <v>141</v>
      </c>
      <c r="S30" t="s">
        <v>310</v>
      </c>
      <c r="AD30" s="37"/>
      <c r="AE30" s="37"/>
      <c r="AH30" s="37"/>
      <c r="AI30" s="37"/>
      <c r="AJ30" t="s">
        <v>312</v>
      </c>
    </row>
    <row r="31" spans="1:36" s="36" customFormat="1" ht="15" x14ac:dyDescent="0.25">
      <c r="A31">
        <v>2.87</v>
      </c>
      <c r="B31">
        <v>3.65</v>
      </c>
      <c r="C31">
        <v>2.4700000000000002</v>
      </c>
      <c r="D31" s="20">
        <f t="shared" si="0"/>
        <v>2.7262958083996702E-2</v>
      </c>
      <c r="E31" s="17">
        <f>IF(OR($A31="",$B31="",$C31=""),"",A31*'MPTO_working_3-way'!$I30)</f>
        <v>2.9482446897010708</v>
      </c>
      <c r="F31" s="21">
        <f>IF(OR($A31="",$B31="",$C31=""),"",B31*'MPTO_working_3-way'!$I30)</f>
        <v>3.749509797006588</v>
      </c>
      <c r="G31" s="22">
        <f>IF(OR($A31="",$B31="",$C31=""),"",C31*'MPTO_working_3-way'!$I30)</f>
        <v>2.5373395064674722</v>
      </c>
      <c r="H31" s="17"/>
      <c r="I31" s="21"/>
      <c r="J31" s="22"/>
      <c r="K31" s="17"/>
      <c r="L31" s="21"/>
      <c r="M31" s="22"/>
      <c r="N31" s="23">
        <f t="shared" si="4"/>
        <v>33.918487277980724</v>
      </c>
      <c r="O31" s="24">
        <f t="shared" si="5"/>
        <v>26.670153010357449</v>
      </c>
      <c r="P31" s="24">
        <f t="shared" si="6"/>
        <v>39.411359711661817</v>
      </c>
      <c r="Q31" t="s">
        <v>187</v>
      </c>
      <c r="R31" t="s">
        <v>145</v>
      </c>
      <c r="S31" t="s">
        <v>310</v>
      </c>
      <c r="AD31" s="37"/>
      <c r="AE31" s="37"/>
      <c r="AH31" s="37"/>
      <c r="AI31" s="37"/>
      <c r="AJ31" t="s">
        <v>312</v>
      </c>
    </row>
    <row r="32" spans="1:36" s="36" customFormat="1" ht="15" x14ac:dyDescent="0.25">
      <c r="A32">
        <v>16.45</v>
      </c>
      <c r="B32">
        <v>7.91</v>
      </c>
      <c r="C32">
        <v>1.18</v>
      </c>
      <c r="D32" s="20">
        <f t="shared" si="0"/>
        <v>3.4670150990930848E-2</v>
      </c>
      <c r="E32" s="17">
        <f>IF(OR($A32="",$B32="",$C32=""),"",A32*'MPTO_working_3-way'!$I31)</f>
        <v>17.020323983800811</v>
      </c>
      <c r="F32" s="21">
        <f>IF(OR($A32="",$B32="",$C32=""),"",B32*'MPTO_working_3-way'!$I31)</f>
        <v>8.184240894338263</v>
      </c>
      <c r="G32" s="22">
        <f>IF(OR($A32="",$B32="",$C32=""),"",C32*'MPTO_working_3-way'!$I31)</f>
        <v>1.2209107781692983</v>
      </c>
      <c r="H32" s="17"/>
      <c r="I32" s="21"/>
      <c r="J32" s="22"/>
      <c r="K32" s="17"/>
      <c r="L32" s="21"/>
      <c r="M32" s="22"/>
      <c r="N32" s="23">
        <f t="shared" si="4"/>
        <v>5.8753288183688843</v>
      </c>
      <c r="O32" s="24">
        <f t="shared" si="5"/>
        <v>12.218604179793696</v>
      </c>
      <c r="P32" s="24">
        <f t="shared" si="6"/>
        <v>81.906067001837414</v>
      </c>
      <c r="Q32" t="s">
        <v>188</v>
      </c>
      <c r="R32" t="s">
        <v>143</v>
      </c>
      <c r="S32" t="s">
        <v>310</v>
      </c>
      <c r="AD32" s="37"/>
      <c r="AE32" s="37"/>
      <c r="AH32" s="37"/>
      <c r="AI32" s="37"/>
      <c r="AJ32" t="s">
        <v>312</v>
      </c>
    </row>
    <row r="33" spans="1:36" s="36" customFormat="1" ht="15" x14ac:dyDescent="0.25">
      <c r="A33">
        <v>2.1800000000000002</v>
      </c>
      <c r="B33">
        <v>3.26</v>
      </c>
      <c r="C33">
        <v>3.73</v>
      </c>
      <c r="D33" s="20">
        <f t="shared" si="0"/>
        <v>3.3560577333252128E-2</v>
      </c>
      <c r="E33" s="17">
        <f>IF(OR($A33="",$B33="",$C33=""),"",A33*'MPTO_working_3-way'!$I32)</f>
        <v>2.25316205858649</v>
      </c>
      <c r="F33" s="21">
        <f>IF(OR($A33="",$B33="",$C33=""),"",B33*'MPTO_working_3-way'!$I32)</f>
        <v>3.3694074821064017</v>
      </c>
      <c r="G33" s="22">
        <f>IF(OR($A33="",$B33="",$C33=""),"",C33*'MPTO_working_3-way'!$I32)</f>
        <v>3.8551809534530306</v>
      </c>
      <c r="H33" s="17"/>
      <c r="I33" s="21"/>
      <c r="J33" s="22"/>
      <c r="K33" s="17"/>
      <c r="L33" s="21"/>
      <c r="M33" s="22"/>
      <c r="N33" s="23">
        <f t="shared" si="4"/>
        <v>44.382071684064528</v>
      </c>
      <c r="O33" s="24">
        <f t="shared" si="5"/>
        <v>29.678808672165857</v>
      </c>
      <c r="P33" s="24">
        <f t="shared" si="6"/>
        <v>25.939119643769619</v>
      </c>
      <c r="Q33" t="s">
        <v>98</v>
      </c>
      <c r="R33" t="s">
        <v>99</v>
      </c>
      <c r="S33" t="s">
        <v>310</v>
      </c>
      <c r="AD33" s="37"/>
      <c r="AE33" s="37"/>
      <c r="AH33" s="37"/>
      <c r="AI33" s="37"/>
      <c r="AJ33" t="s">
        <v>119</v>
      </c>
    </row>
    <row r="34" spans="1:36" s="36" customFormat="1" ht="15" x14ac:dyDescent="0.25">
      <c r="A34">
        <v>2.2999999999999998</v>
      </c>
      <c r="B34">
        <v>3.53</v>
      </c>
      <c r="C34">
        <v>3.17</v>
      </c>
      <c r="D34" s="20">
        <f t="shared" si="0"/>
        <v>3.3526140925033587E-2</v>
      </c>
      <c r="E34" s="17">
        <f>IF(OR($A34="",$B34="",$C34=""),"",A34*'MPTO_working_3-way'!$I33)</f>
        <v>2.3771101241275772</v>
      </c>
      <c r="F34" s="21">
        <f>IF(OR($A34="",$B34="",$C34=""),"",B34*'MPTO_working_3-way'!$I33)</f>
        <v>3.6483472774653682</v>
      </c>
      <c r="G34" s="22">
        <f>IF(OR($A34="",$B34="",$C34=""),"",C34*'MPTO_working_3-way'!$I33)</f>
        <v>3.2762778667323564</v>
      </c>
      <c r="H34" s="17"/>
      <c r="I34" s="21"/>
      <c r="J34" s="22"/>
      <c r="K34" s="17"/>
      <c r="L34" s="21"/>
      <c r="M34" s="22"/>
      <c r="N34" s="23">
        <f t="shared" si="4"/>
        <v>42.067886962830961</v>
      </c>
      <c r="O34" s="24">
        <f t="shared" si="5"/>
        <v>27.409671392212807</v>
      </c>
      <c r="P34" s="24">
        <f t="shared" si="6"/>
        <v>30.522441644956221</v>
      </c>
      <c r="Q34" t="s">
        <v>197</v>
      </c>
      <c r="R34" t="s">
        <v>195</v>
      </c>
      <c r="S34" t="s">
        <v>310</v>
      </c>
      <c r="AD34" s="37"/>
      <c r="AE34" s="37"/>
      <c r="AH34" s="37"/>
      <c r="AI34" s="37"/>
      <c r="AJ34" t="s">
        <v>119</v>
      </c>
    </row>
    <row r="35" spans="1:36" s="36" customFormat="1" ht="15" x14ac:dyDescent="0.25">
      <c r="A35">
        <v>2.61</v>
      </c>
      <c r="B35">
        <v>3.06</v>
      </c>
      <c r="C35">
        <v>3.1</v>
      </c>
      <c r="D35" s="20">
        <f t="shared" si="0"/>
        <v>3.2519793234312644E-2</v>
      </c>
      <c r="E35" s="17">
        <f>IF(OR($A35="",$B35="",$C35=""),"",A35*'MPTO_working_3-way'!$I34)</f>
        <v>2.6948766603415559</v>
      </c>
      <c r="F35" s="21">
        <f>IF(OR($A35="",$B35="",$C35=""),"",B35*'MPTO_working_3-way'!$I34)</f>
        <v>3.1595105672969965</v>
      </c>
      <c r="G35" s="22">
        <f>IF(OR($A35="",$B35="",$C35=""),"",C35*'MPTO_working_3-way'!$I34)</f>
        <v>3.2008113590263694</v>
      </c>
      <c r="H35" s="17"/>
      <c r="I35" s="21"/>
      <c r="J35" s="22"/>
      <c r="K35" s="17"/>
      <c r="L35" s="21"/>
      <c r="M35" s="22"/>
      <c r="N35" s="23">
        <f t="shared" si="4"/>
        <v>37.107449654978176</v>
      </c>
      <c r="O35" s="24">
        <f t="shared" si="5"/>
        <v>31.650471764540207</v>
      </c>
      <c r="P35" s="24">
        <f t="shared" si="6"/>
        <v>31.242078580481618</v>
      </c>
      <c r="Q35" t="s">
        <v>112</v>
      </c>
      <c r="R35" t="s">
        <v>96</v>
      </c>
      <c r="S35" t="s">
        <v>310</v>
      </c>
      <c r="AD35" s="37"/>
      <c r="AE35" s="37"/>
      <c r="AH35" s="37"/>
      <c r="AI35" s="37"/>
      <c r="AJ35" t="s">
        <v>119</v>
      </c>
    </row>
    <row r="36" spans="1:36" s="36" customFormat="1" ht="15" x14ac:dyDescent="0.25">
      <c r="A36">
        <v>1.71</v>
      </c>
      <c r="B36">
        <v>3.65</v>
      </c>
      <c r="C36">
        <v>5.79</v>
      </c>
      <c r="D36" s="20">
        <f t="shared" si="0"/>
        <v>3.1479496052455147E-2</v>
      </c>
      <c r="E36" s="17">
        <f>IF(OR($A36="",$B36="",$C36=""),"",A36*'MPTO_working_3-way'!$I35)</f>
        <v>1.7638299382496982</v>
      </c>
      <c r="F36" s="21">
        <f>IF(OR($A36="",$B36="",$C36=""),"",B36*'MPTO_working_3-way'!$I35)</f>
        <v>3.7649001605914614</v>
      </c>
      <c r="G36" s="22">
        <f>IF(OR($A36="",$B36="",$C36=""),"",C36*'MPTO_working_3-way'!$I35)</f>
        <v>5.9722662821437149</v>
      </c>
      <c r="H36" s="17"/>
      <c r="I36" s="21"/>
      <c r="J36" s="22"/>
      <c r="K36" s="17"/>
      <c r="L36" s="21"/>
      <c r="M36" s="22"/>
      <c r="N36" s="23">
        <f t="shared" si="4"/>
        <v>56.694808173645704</v>
      </c>
      <c r="O36" s="24">
        <f t="shared" si="5"/>
        <v>26.561129308749081</v>
      </c>
      <c r="P36" s="24">
        <f t="shared" si="6"/>
        <v>16.744062517605212</v>
      </c>
      <c r="Q36" t="s">
        <v>302</v>
      </c>
      <c r="R36" t="s">
        <v>208</v>
      </c>
      <c r="S36" t="s">
        <v>310</v>
      </c>
      <c r="AD36" s="37"/>
      <c r="AE36" s="37"/>
      <c r="AH36" s="37"/>
      <c r="AI36" s="37"/>
      <c r="AJ36" t="s">
        <v>273</v>
      </c>
    </row>
    <row r="37" spans="1:36" s="36" customFormat="1" ht="15" x14ac:dyDescent="0.25">
      <c r="A37">
        <v>2.73</v>
      </c>
      <c r="B37">
        <v>2.98</v>
      </c>
      <c r="C37">
        <v>3.07</v>
      </c>
      <c r="D37" s="20">
        <f t="shared" si="0"/>
        <v>2.7603735121825235E-2</v>
      </c>
      <c r="E37" s="17">
        <f>IF(OR($A37="",$B37="",$C37=""),"",A37*'MPTO_working_3-way'!$I36)</f>
        <v>2.8053581968825827</v>
      </c>
      <c r="F37" s="21">
        <f>IF(OR($A37="",$B37="",$C37=""),"",B37*'MPTO_working_3-way'!$I36)</f>
        <v>3.0622591306630391</v>
      </c>
      <c r="G37" s="22">
        <f>IF(OR($A37="",$B37="",$C37=""),"",C37*'MPTO_working_3-way'!$I36)</f>
        <v>3.1547434668240033</v>
      </c>
      <c r="H37" s="17"/>
      <c r="I37" s="21"/>
      <c r="J37" s="22"/>
      <c r="K37" s="17"/>
      <c r="L37" s="21"/>
      <c r="M37" s="22"/>
      <c r="N37" s="23">
        <f t="shared" si="4"/>
        <v>35.646071903090196</v>
      </c>
      <c r="O37" s="24">
        <f t="shared" si="5"/>
        <v>32.655629629341014</v>
      </c>
      <c r="P37" s="24">
        <f t="shared" si="6"/>
        <v>31.698298467568804</v>
      </c>
      <c r="Q37" t="s">
        <v>300</v>
      </c>
      <c r="R37" t="s">
        <v>155</v>
      </c>
      <c r="S37" t="s">
        <v>310</v>
      </c>
      <c r="AD37" s="37"/>
      <c r="AE37" s="37"/>
      <c r="AH37" s="37"/>
      <c r="AI37" s="37"/>
      <c r="AJ37" t="s">
        <v>273</v>
      </c>
    </row>
    <row r="38" spans="1:36" s="36" customFormat="1" ht="15" x14ac:dyDescent="0.25">
      <c r="A38">
        <v>3.09</v>
      </c>
      <c r="B38">
        <v>3.19</v>
      </c>
      <c r="C38">
        <v>2.56</v>
      </c>
      <c r="D38" s="20">
        <f t="shared" si="0"/>
        <v>2.7729219293707086E-2</v>
      </c>
      <c r="E38" s="17">
        <f>IF(OR($A38="",$B38="",$C38=""),"",A38*'MPTO_working_3-way'!$I37)</f>
        <v>3.1756832876175549</v>
      </c>
      <c r="F38" s="21">
        <f>IF(OR($A38="",$B38="",$C38=""),"",B38*'MPTO_working_3-way'!$I37)</f>
        <v>3.2784562095469254</v>
      </c>
      <c r="G38" s="22">
        <f>IF(OR($A38="",$B38="",$C38=""),"",C38*'MPTO_working_3-way'!$I37)</f>
        <v>2.6309868013918902</v>
      </c>
      <c r="H38" s="17"/>
      <c r="I38" s="21"/>
      <c r="J38" s="22"/>
      <c r="K38" s="17"/>
      <c r="L38" s="21"/>
      <c r="M38" s="22"/>
      <c r="N38" s="23">
        <f t="shared" si="4"/>
        <v>31.489286223822869</v>
      </c>
      <c r="O38" s="24">
        <f t="shared" si="5"/>
        <v>30.502161263828427</v>
      </c>
      <c r="P38" s="24">
        <f t="shared" si="6"/>
        <v>38.0085525123487</v>
      </c>
      <c r="Q38" t="s">
        <v>303</v>
      </c>
      <c r="R38" t="s">
        <v>157</v>
      </c>
      <c r="S38" t="s">
        <v>310</v>
      </c>
      <c r="AD38" s="37"/>
      <c r="AE38" s="37"/>
      <c r="AH38" s="37"/>
      <c r="AI38" s="37"/>
      <c r="AJ38" t="s">
        <v>273</v>
      </c>
    </row>
    <row r="39" spans="1:36" s="36" customFormat="1" ht="15" x14ac:dyDescent="0.25">
      <c r="A39">
        <v>1.93</v>
      </c>
      <c r="B39">
        <v>3.84</v>
      </c>
      <c r="C39">
        <v>3.97</v>
      </c>
      <c r="D39" s="20">
        <f t="shared" si="0"/>
        <v>3.0440550458316729E-2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219</v>
      </c>
      <c r="R39" t="s">
        <v>221</v>
      </c>
      <c r="S39" t="s">
        <v>310</v>
      </c>
      <c r="AD39" s="37"/>
      <c r="AE39" s="37"/>
      <c r="AH39" s="37"/>
      <c r="AI39" s="37"/>
      <c r="AJ39" t="s">
        <v>274</v>
      </c>
    </row>
    <row r="40" spans="1:36" s="36" customFormat="1" ht="15" x14ac:dyDescent="0.25">
      <c r="A40">
        <v>1.56</v>
      </c>
      <c r="B40">
        <v>4.4000000000000004</v>
      </c>
      <c r="C40">
        <v>6.2</v>
      </c>
      <c r="D40" s="20">
        <f t="shared" si="0"/>
        <v>2.9588690879013502E-2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220</v>
      </c>
      <c r="R40" t="s">
        <v>159</v>
      </c>
      <c r="S40" t="s">
        <v>310</v>
      </c>
      <c r="AD40" s="37"/>
      <c r="AE40" s="37"/>
      <c r="AH40" s="37"/>
      <c r="AI40" s="37"/>
      <c r="AJ40" t="s">
        <v>274</v>
      </c>
    </row>
    <row r="41" spans="1:36" s="36" customFormat="1" ht="15" x14ac:dyDescent="0.25">
      <c r="A41">
        <v>3.56</v>
      </c>
      <c r="B41">
        <v>3.32</v>
      </c>
      <c r="C41">
        <v>2.19</v>
      </c>
      <c r="D41" s="20">
        <f t="shared" si="0"/>
        <v>3.8724700247812827E-2</v>
      </c>
      <c r="E41" s="17">
        <f>IF(OR($A41="",$B41="",$C41=""),"",A41*'MPTO_working_3-way'!$I40)</f>
        <v>3.6683683596316077</v>
      </c>
      <c r="F41" s="21">
        <f>IF(OR($A41="",$B41="",$C41=""),"",B41*'MPTO_working_3-way'!$I40)</f>
        <v>3.4210626275216112</v>
      </c>
      <c r="G41" s="22">
        <f>IF(OR($A41="",$B41="",$C41=""),"",C41*'MPTO_working_3-way'!$I40)</f>
        <v>2.2566648055037137</v>
      </c>
      <c r="H41" s="17"/>
      <c r="I41" s="21"/>
      <c r="J41" s="22"/>
      <c r="K41" s="17"/>
      <c r="L41" s="21"/>
      <c r="M41" s="22"/>
      <c r="N41" s="23">
        <f t="shared" si="4"/>
        <v>27.260075923793654</v>
      </c>
      <c r="O41" s="24">
        <f t="shared" si="5"/>
        <v>29.230683821899223</v>
      </c>
      <c r="P41" s="24">
        <f t="shared" si="6"/>
        <v>44.313182780230775</v>
      </c>
      <c r="Q41" t="s">
        <v>163</v>
      </c>
      <c r="R41" t="s">
        <v>168</v>
      </c>
      <c r="S41" t="s">
        <v>310</v>
      </c>
      <c r="AD41" s="37"/>
      <c r="AE41" s="37"/>
      <c r="AH41" s="37"/>
      <c r="AI41" s="37"/>
      <c r="AJ41" t="s">
        <v>275</v>
      </c>
    </row>
    <row r="42" spans="1:36" s="36" customFormat="1" ht="15" x14ac:dyDescent="0.25">
      <c r="A42">
        <v>4.4000000000000004</v>
      </c>
      <c r="B42">
        <v>3.47</v>
      </c>
      <c r="C42">
        <v>1.9</v>
      </c>
      <c r="D42" s="20">
        <f t="shared" si="0"/>
        <v>4.1772954786757133E-2</v>
      </c>
      <c r="E42" s="17">
        <f>IF(OR($A42="",$B42="",$C42=""),"",A42*'MPTO_working_3-way'!$I41)</f>
        <v>4.5301902398676601</v>
      </c>
      <c r="F42" s="21">
        <f>IF(OR($A42="",$B42="",$C42=""),"",B42*'MPTO_working_3-way'!$I41)</f>
        <v>3.5726727573501771</v>
      </c>
      <c r="G42" s="22">
        <f>IF(OR($A42="",$B42="",$C42=""),"",C42*'MPTO_working_3-way'!$I41)</f>
        <v>1.9562185126701255</v>
      </c>
      <c r="H42" s="17"/>
      <c r="I42" s="21"/>
      <c r="J42" s="22"/>
      <c r="K42" s="17"/>
      <c r="L42" s="21"/>
      <c r="M42" s="22"/>
      <c r="N42" s="23">
        <f t="shared" si="4"/>
        <v>22.074128172357124</v>
      </c>
      <c r="O42" s="24">
        <f t="shared" si="5"/>
        <v>27.990248979357741</v>
      </c>
      <c r="P42" s="24">
        <f t="shared" si="6"/>
        <v>51.11903366230073</v>
      </c>
      <c r="Q42" t="s">
        <v>162</v>
      </c>
      <c r="R42" t="s">
        <v>225</v>
      </c>
      <c r="S42" t="s">
        <v>310</v>
      </c>
      <c r="AD42" s="37"/>
      <c r="AE42" s="37"/>
      <c r="AH42" s="37"/>
      <c r="AI42" s="37"/>
      <c r="AJ42" t="s">
        <v>275</v>
      </c>
    </row>
    <row r="43" spans="1:36" s="36" customFormat="1" ht="15" x14ac:dyDescent="0.25">
      <c r="A43">
        <v>1.99</v>
      </c>
      <c r="B43">
        <v>3.47</v>
      </c>
      <c r="C43">
        <v>3.99</v>
      </c>
      <c r="D43" s="20">
        <f t="shared" si="0"/>
        <v>4.1323567270456163E-2</v>
      </c>
      <c r="E43" s="17">
        <f>IF(OR($A43="",$B43="",$C43=""),"",A43*'MPTO_working_3-way'!$I42)</f>
        <v>2.0670621534931475</v>
      </c>
      <c r="F43" s="21">
        <f>IF(OR($A43="",$B43="",$C43=""),"",B43*'MPTO_working_3-way'!$I42)</f>
        <v>3.6043747098599108</v>
      </c>
      <c r="G43" s="22">
        <f>IF(OR($A43="",$B43="",$C43=""),"",C43*'MPTO_working_3-way'!$I42)</f>
        <v>4.1445115539887736</v>
      </c>
      <c r="H43" s="17"/>
      <c r="I43" s="21"/>
      <c r="J43" s="22"/>
      <c r="K43" s="17"/>
      <c r="L43" s="21"/>
      <c r="M43" s="22"/>
      <c r="N43" s="23">
        <f t="shared" si="4"/>
        <v>48.377838968706904</v>
      </c>
      <c r="O43" s="24">
        <f t="shared" si="5"/>
        <v>27.74406327023825</v>
      </c>
      <c r="P43" s="24">
        <f t="shared" si="6"/>
        <v>24.128295625996675</v>
      </c>
      <c r="Q43" t="s">
        <v>165</v>
      </c>
      <c r="R43" t="s">
        <v>223</v>
      </c>
      <c r="S43" t="s">
        <v>310</v>
      </c>
      <c r="AD43" s="37"/>
      <c r="AE43" s="37"/>
      <c r="AH43" s="37"/>
      <c r="AI43" s="37"/>
      <c r="AJ43" t="s">
        <v>275</v>
      </c>
    </row>
    <row r="44" spans="1:36" s="36" customFormat="1" ht="15" x14ac:dyDescent="0.25">
      <c r="A44">
        <v>2.33</v>
      </c>
      <c r="B44">
        <v>3.2</v>
      </c>
      <c r="C44">
        <v>3.37</v>
      </c>
      <c r="D44" s="20">
        <f t="shared" si="0"/>
        <v>3.8420454400733606E-2</v>
      </c>
      <c r="E44" s="17">
        <f>IF(OR($A44="",$B44="",$C44=""),"",A44*'MPTO_working_3-way'!$I43)</f>
        <v>2.4273309846531443</v>
      </c>
      <c r="F44" s="21">
        <f>IF(OR($A44="",$B44="",$C44=""),"",B44*'MPTO_working_3-way'!$I43)</f>
        <v>3.3336734553176228</v>
      </c>
      <c r="G44" s="22">
        <f>IF(OR($A44="",$B44="",$C44=""),"",C44*'MPTO_working_3-way'!$I43)</f>
        <v>3.5107748576313718</v>
      </c>
      <c r="H44" s="17"/>
      <c r="I44" s="21"/>
      <c r="J44" s="22"/>
      <c r="K44" s="17"/>
      <c r="L44" s="21"/>
      <c r="M44" s="22"/>
      <c r="N44" s="23">
        <f t="shared" si="4"/>
        <v>41.197513084228021</v>
      </c>
      <c r="O44" s="24">
        <f t="shared" si="5"/>
        <v>29.996939214453533</v>
      </c>
      <c r="P44" s="24">
        <f t="shared" si="6"/>
        <v>28.483740500371301</v>
      </c>
      <c r="Q44" t="s">
        <v>166</v>
      </c>
      <c r="R44" t="s">
        <v>222</v>
      </c>
      <c r="S44" t="s">
        <v>310</v>
      </c>
      <c r="AD44" s="37"/>
      <c r="AE44" s="37"/>
      <c r="AH44" s="37"/>
      <c r="AI44" s="37"/>
      <c r="AJ44" t="s">
        <v>275</v>
      </c>
    </row>
    <row r="45" spans="1:36" s="36" customFormat="1" ht="15" x14ac:dyDescent="0.25">
      <c r="A45">
        <v>1.31</v>
      </c>
      <c r="B45">
        <v>5.26</v>
      </c>
      <c r="C45">
        <v>10.029999999999999</v>
      </c>
      <c r="D45" s="20">
        <f t="shared" si="0"/>
        <v>5.3173744375094589E-2</v>
      </c>
      <c r="E45" s="17">
        <f>IF(OR($A45="",$B45="",$C45=""),"",A45*'MPTO_working_3-way'!$I44)</f>
        <v>1.3641338731242976</v>
      </c>
      <c r="F45" s="21">
        <f>IF(OR($A45="",$B45="",$C45=""),"",B45*'MPTO_working_3-way'!$I44)</f>
        <v>5.4773619638425988</v>
      </c>
      <c r="G45" s="22">
        <f>IF(OR($A45="",$B45="",$C45=""),"",C45*'MPTO_working_3-way'!$I44)</f>
        <v>10.444475379722675</v>
      </c>
      <c r="H45" s="17"/>
      <c r="I45" s="21"/>
      <c r="J45" s="22"/>
      <c r="K45" s="17"/>
      <c r="L45" s="21"/>
      <c r="M45" s="22"/>
      <c r="N45" s="23">
        <f t="shared" si="4"/>
        <v>73.30658813637433</v>
      </c>
      <c r="O45" s="24">
        <f t="shared" si="5"/>
        <v>18.256963965522889</v>
      </c>
      <c r="P45" s="24">
        <f t="shared" si="6"/>
        <v>9.5744397266849823</v>
      </c>
      <c r="Q45" t="s">
        <v>257</v>
      </c>
      <c r="R45" t="s">
        <v>136</v>
      </c>
      <c r="S45" t="s">
        <v>310</v>
      </c>
      <c r="AD45" s="37"/>
      <c r="AE45" s="37"/>
      <c r="AH45" s="37"/>
      <c r="AI45" s="37"/>
      <c r="AJ45" t="s">
        <v>272</v>
      </c>
    </row>
    <row r="46" spans="1:36" s="36" customFormat="1" ht="15" x14ac:dyDescent="0.25">
      <c r="A46">
        <v>1.42</v>
      </c>
      <c r="B46">
        <v>4.21</v>
      </c>
      <c r="C46">
        <v>9.01</v>
      </c>
      <c r="D46" s="20">
        <f t="shared" si="0"/>
        <v>5.2742834667029781E-2</v>
      </c>
      <c r="E46" s="17">
        <f>IF(OR($A46="",$B46="",$C46=""),"",A46*'MPTO_working_3-way'!$I45)</f>
        <v>1.4745570452490417</v>
      </c>
      <c r="F46" s="21">
        <f>IF(OR($A46="",$B46="",$C46=""),"",B46*'MPTO_working_3-way'!$I45)</f>
        <v>4.3717501130270886</v>
      </c>
      <c r="G46" s="22">
        <f>IF(OR($A46="",$B46="",$C46=""),"",C46*'MPTO_working_3-way'!$I45)</f>
        <v>9.3561682941506099</v>
      </c>
      <c r="H46" s="17"/>
      <c r="I46" s="21"/>
      <c r="J46" s="22"/>
      <c r="K46" s="17"/>
      <c r="L46" s="21"/>
      <c r="M46" s="22"/>
      <c r="N46" s="23">
        <f t="shared" si="4"/>
        <v>67.816976170705374</v>
      </c>
      <c r="O46" s="24">
        <f t="shared" si="5"/>
        <v>22.874134480380437</v>
      </c>
      <c r="P46" s="24">
        <f t="shared" si="6"/>
        <v>10.688136089056787</v>
      </c>
      <c r="Q46" t="s">
        <v>173</v>
      </c>
      <c r="R46" t="s">
        <v>229</v>
      </c>
      <c r="S46" t="s">
        <v>310</v>
      </c>
      <c r="AD46" s="37"/>
      <c r="AE46" s="37"/>
      <c r="AH46" s="37"/>
      <c r="AI46" s="37"/>
      <c r="AJ46" t="s">
        <v>272</v>
      </c>
    </row>
    <row r="47" spans="1:36" s="36" customFormat="1" ht="15" x14ac:dyDescent="0.25">
      <c r="A47">
        <v>3.47</v>
      </c>
      <c r="B47">
        <v>3.4</v>
      </c>
      <c r="C47">
        <v>2.25</v>
      </c>
      <c r="D47" s="20">
        <f t="shared" si="0"/>
        <v>2.6746529543613784E-2</v>
      </c>
      <c r="E47" s="17">
        <f>IF(OR($A47="",$B47="",$C47=""),"",A47*'MPTO_working_3-way'!$I46)</f>
        <v>3.6545128929815784</v>
      </c>
      <c r="F47" s="21">
        <f>IF(OR($A47="",$B47="",$C47=""),"",B47*'MPTO_working_3-way'!$I46)</f>
        <v>3.5807907308753215</v>
      </c>
      <c r="G47" s="22">
        <f>IF(OR($A47="",$B47="",$C47=""),"",C47*'MPTO_working_3-way'!$I46)</f>
        <v>2.3696409248439627</v>
      </c>
      <c r="H47" s="17"/>
      <c r="I47" s="21"/>
      <c r="J47" s="22"/>
      <c r="K47" s="17"/>
      <c r="L47" s="21"/>
      <c r="M47" s="22"/>
      <c r="N47" s="23">
        <f t="shared" si="4"/>
        <v>27.363427884478963</v>
      </c>
      <c r="O47" s="24">
        <f t="shared" si="5"/>
        <v>27.926792576218233</v>
      </c>
      <c r="P47" s="24">
        <f t="shared" si="6"/>
        <v>42.200486559618668</v>
      </c>
      <c r="Q47" t="s">
        <v>259</v>
      </c>
      <c r="R47" t="s">
        <v>233</v>
      </c>
      <c r="S47" t="s">
        <v>310</v>
      </c>
      <c r="AD47" s="37"/>
      <c r="AE47" s="37"/>
      <c r="AH47" s="37"/>
      <c r="AI47" s="37"/>
      <c r="AJ47" t="s">
        <v>276</v>
      </c>
    </row>
    <row r="48" spans="1:36" s="36" customFormat="1" ht="15" x14ac:dyDescent="0.25">
      <c r="A48">
        <v>1.72</v>
      </c>
      <c r="B48">
        <v>3.92</v>
      </c>
      <c r="C48">
        <v>5.13</v>
      </c>
      <c r="D48" s="20">
        <f t="shared" si="0"/>
        <v>3.1429163532678217E-2</v>
      </c>
      <c r="E48" s="17">
        <f>IF(OR($A48="",$B48="",$C48=""),"",A48*'MPTO_working_3-way'!$I47)</f>
        <v>1.8107176756272911</v>
      </c>
      <c r="F48" s="21">
        <f>IF(OR($A48="",$B48="",$C48=""),"",B48*'MPTO_working_3-way'!$I47)</f>
        <v>4.1267519118947567</v>
      </c>
      <c r="G48" s="22">
        <f>IF(OR($A48="",$B48="",$C48=""),"",C48*'MPTO_working_3-way'!$I47)</f>
        <v>5.4005707418418627</v>
      </c>
      <c r="H48" s="17"/>
      <c r="I48" s="21"/>
      <c r="J48" s="22"/>
      <c r="K48" s="17"/>
      <c r="L48" s="21"/>
      <c r="M48" s="22"/>
      <c r="N48" s="23">
        <f t="shared" si="4"/>
        <v>55.226721065368054</v>
      </c>
      <c r="O48" s="24">
        <f t="shared" si="5"/>
        <v>24.232132712355369</v>
      </c>
      <c r="P48" s="24">
        <f t="shared" si="6"/>
        <v>18.51656144881736</v>
      </c>
      <c r="Q48" t="s">
        <v>178</v>
      </c>
      <c r="R48" t="s">
        <v>261</v>
      </c>
      <c r="S48" t="s">
        <v>310</v>
      </c>
      <c r="AD48" s="37"/>
      <c r="AE48" s="37"/>
      <c r="AH48" s="37"/>
      <c r="AI48" s="37"/>
      <c r="AJ48" t="s">
        <v>276</v>
      </c>
    </row>
    <row r="49" spans="1:36" s="36" customFormat="1" ht="15" x14ac:dyDescent="0.25">
      <c r="A49">
        <v>1.61</v>
      </c>
      <c r="B49">
        <v>4.33</v>
      </c>
      <c r="C49">
        <v>5.62</v>
      </c>
      <c r="D49" s="20">
        <f t="shared" si="0"/>
        <v>3.0000837699948546E-2</v>
      </c>
      <c r="E49" s="17">
        <f>IF(OR($A49="",$B49="",$C49=""),"",A49*'MPTO_working_3-way'!$I48)</f>
        <v>1.6530619125652184</v>
      </c>
      <c r="F49" s="21">
        <f>IF(OR($A49="",$B49="",$C49=""),"",B49*'MPTO_working_3-way'!$I48)</f>
        <v>4.4458124729238477</v>
      </c>
      <c r="G49" s="22">
        <f>IF(OR($A49="",$B49="",$C49=""),"",C49*'MPTO_working_3-way'!$I48)</f>
        <v>5.77031549603511</v>
      </c>
      <c r="H49" s="17"/>
      <c r="I49" s="21"/>
      <c r="J49" s="22"/>
      <c r="K49" s="17"/>
      <c r="L49" s="21"/>
      <c r="M49" s="22"/>
      <c r="N49" s="23">
        <f t="shared" si="4"/>
        <v>60.493801980362726</v>
      </c>
      <c r="O49" s="24">
        <f t="shared" si="5"/>
        <v>22.493076486924711</v>
      </c>
      <c r="P49" s="24">
        <f t="shared" si="6"/>
        <v>17.330074944552312</v>
      </c>
      <c r="Q49" t="s">
        <v>262</v>
      </c>
      <c r="R49" t="s">
        <v>175</v>
      </c>
      <c r="S49" t="s">
        <v>310</v>
      </c>
      <c r="AD49" s="37"/>
      <c r="AE49" s="37"/>
      <c r="AH49" s="37"/>
      <c r="AI49" s="37"/>
      <c r="AJ49" t="s">
        <v>276</v>
      </c>
    </row>
    <row r="50" spans="1:36" s="36" customFormat="1" ht="15" x14ac:dyDescent="0.25">
      <c r="A50">
        <v>4.6900000000000004</v>
      </c>
      <c r="B50">
        <v>3.37</v>
      </c>
      <c r="C50">
        <v>1.93</v>
      </c>
      <c r="D50" s="20">
        <f t="shared" si="0"/>
        <v>2.8090236275108094E-2</v>
      </c>
      <c r="E50" s="17">
        <f>IF(OR($A50="",$B50="",$C50=""),"",A50*'MPTO_working_3-way'!$I49)</f>
        <v>4.8374027769682613</v>
      </c>
      <c r="F50" s="21">
        <f>IF(OR($A50="",$B50="",$C50=""),"",B50*'MPTO_working_3-way'!$I49)</f>
        <v>3.4759162811051256</v>
      </c>
      <c r="G50" s="22">
        <f>IF(OR($A50="",$B50="",$C50=""),"",C50*'MPTO_working_3-way'!$I49)</f>
        <v>1.9906582856180688</v>
      </c>
      <c r="H50" s="17"/>
      <c r="I50" s="21"/>
      <c r="J50" s="22"/>
      <c r="K50" s="17"/>
      <c r="L50" s="21"/>
      <c r="M50" s="22"/>
      <c r="N50" s="23">
        <f t="shared" si="4"/>
        <v>20.672250091747138</v>
      </c>
      <c r="O50" s="24">
        <f t="shared" si="5"/>
        <v>28.769392560918128</v>
      </c>
      <c r="P50" s="24">
        <f t="shared" si="6"/>
        <v>50.234638823986579</v>
      </c>
      <c r="Q50" t="s">
        <v>237</v>
      </c>
      <c r="R50" t="s">
        <v>174</v>
      </c>
      <c r="S50" t="s">
        <v>310</v>
      </c>
      <c r="AD50" s="37"/>
      <c r="AE50" s="37"/>
      <c r="AH50" s="37"/>
      <c r="AI50" s="37"/>
      <c r="AJ50" t="s">
        <v>276</v>
      </c>
    </row>
    <row r="51" spans="1:36" s="36" customFormat="1" ht="15" x14ac:dyDescent="0.25">
      <c r="A51">
        <v>7.2</v>
      </c>
      <c r="B51">
        <v>4.79</v>
      </c>
      <c r="C51">
        <v>1.46</v>
      </c>
      <c r="D51" s="20">
        <f t="shared" si="0"/>
        <v>3.2588662961585912E-2</v>
      </c>
      <c r="E51" s="17">
        <f>IF(OR($A51="",$B51="",$C51=""),"",A51*'MPTO_working_3-way'!$I50)</f>
        <v>7.4160060314396299</v>
      </c>
      <c r="F51" s="21">
        <f>IF(OR($A51="",$B51="",$C51=""),"",B51*'MPTO_working_3-way'!$I50)</f>
        <v>4.9337040125827532</v>
      </c>
      <c r="G51" s="22">
        <f>IF(OR($A51="",$B51="",$C51=""),"",C51*'MPTO_working_3-way'!$I50)</f>
        <v>1.5038012230419249</v>
      </c>
      <c r="H51" s="17"/>
      <c r="I51" s="21"/>
      <c r="J51" s="22"/>
      <c r="K51" s="17"/>
      <c r="L51" s="21"/>
      <c r="M51" s="22"/>
      <c r="N51" s="23">
        <f t="shared" si="4"/>
        <v>13.484347177720341</v>
      </c>
      <c r="O51" s="24">
        <f t="shared" si="5"/>
        <v>20.268747323504481</v>
      </c>
      <c r="P51" s="24">
        <f t="shared" si="6"/>
        <v>66.498150465470175</v>
      </c>
      <c r="Q51" t="s">
        <v>182</v>
      </c>
      <c r="R51" t="s">
        <v>180</v>
      </c>
      <c r="S51" t="s">
        <v>310</v>
      </c>
      <c r="AD51" s="37"/>
      <c r="AE51" s="37"/>
      <c r="AH51" s="37"/>
      <c r="AI51" s="37"/>
      <c r="AJ51" t="s">
        <v>277</v>
      </c>
    </row>
    <row r="52" spans="1:36" s="36" customFormat="1" ht="15" x14ac:dyDescent="0.25">
      <c r="A52">
        <v>1.48</v>
      </c>
      <c r="B52">
        <v>4.57</v>
      </c>
      <c r="C52">
        <v>7.21</v>
      </c>
      <c r="D52" s="20">
        <f t="shared" si="0"/>
        <v>3.3190311620767687E-2</v>
      </c>
      <c r="E52" s="17">
        <f>IF(OR($A52="",$B52="",$C52=""),"",A52*'MPTO_working_3-way'!$I51)</f>
        <v>1.5215735496871599</v>
      </c>
      <c r="F52" s="21">
        <f>IF(OR($A52="",$B52="",$C52=""),"",B52*'MPTO_working_3-way'!$I51)</f>
        <v>4.6983723797772443</v>
      </c>
      <c r="G52" s="22">
        <f>IF(OR($A52="",$B52="",$C52=""),"",C52*'MPTO_working_3-way'!$I51)</f>
        <v>7.4125306035435292</v>
      </c>
      <c r="H52" s="17"/>
      <c r="I52" s="21"/>
      <c r="J52" s="22"/>
      <c r="K52" s="17"/>
      <c r="L52" s="21"/>
      <c r="M52" s="22"/>
      <c r="N52" s="23">
        <f t="shared" si="4"/>
        <v>65.721436877343393</v>
      </c>
      <c r="O52" s="24">
        <f t="shared" si="5"/>
        <v>21.283966428548844</v>
      </c>
      <c r="P52" s="24">
        <f t="shared" si="6"/>
        <v>13.490669428358975</v>
      </c>
      <c r="Q52" t="s">
        <v>268</v>
      </c>
      <c r="R52" t="s">
        <v>183</v>
      </c>
      <c r="S52" t="s">
        <v>310</v>
      </c>
      <c r="AD52" s="37"/>
      <c r="AE52" s="37"/>
      <c r="AH52" s="37"/>
      <c r="AI52" s="37"/>
      <c r="AJ52" t="s">
        <v>277</v>
      </c>
    </row>
    <row r="53" spans="1:36" s="36" customFormat="1" ht="15" x14ac:dyDescent="0.25">
      <c r="A53">
        <v>2.0299999999999998</v>
      </c>
      <c r="B53">
        <v>3.55</v>
      </c>
      <c r="C53">
        <v>3.91</v>
      </c>
      <c r="D53" s="20">
        <f t="shared" si="0"/>
        <v>3.005545398681897E-2</v>
      </c>
      <c r="E53" s="17">
        <f>IF(OR($A53="",$B53="",$C53=""),"",A53*'MPTO_working_3-way'!$I52)</f>
        <v>2.0961549858120194</v>
      </c>
      <c r="F53" s="21">
        <f>IF(OR($A53="",$B53="",$C53=""),"",B53*'MPTO_working_3-way'!$I52)</f>
        <v>3.6656897535136297</v>
      </c>
      <c r="G53" s="22">
        <f>IF(OR($A53="",$B53="",$C53=""),"",C53*'MPTO_working_3-way'!$I52)</f>
        <v>4.0374216721798009</v>
      </c>
      <c r="H53" s="17"/>
      <c r="I53" s="21"/>
      <c r="J53" s="22"/>
      <c r="K53" s="17"/>
      <c r="L53" s="21"/>
      <c r="M53" s="22"/>
      <c r="N53" s="23">
        <f t="shared" si="4"/>
        <v>47.706396080851569</v>
      </c>
      <c r="O53" s="24">
        <f t="shared" si="5"/>
        <v>27.279995505388367</v>
      </c>
      <c r="P53" s="24">
        <f t="shared" si="6"/>
        <v>24.768282364227286</v>
      </c>
      <c r="Q53" t="s">
        <v>264</v>
      </c>
      <c r="R53" t="s">
        <v>240</v>
      </c>
      <c r="S53" t="s">
        <v>310</v>
      </c>
      <c r="AD53" s="37"/>
      <c r="AE53" s="37"/>
      <c r="AH53" s="37"/>
      <c r="AI53" s="37"/>
      <c r="AJ53" t="s">
        <v>277</v>
      </c>
    </row>
    <row r="54" spans="1:36" s="36" customFormat="1" ht="15" x14ac:dyDescent="0.25">
      <c r="A54">
        <v>5.34</v>
      </c>
      <c r="B54">
        <v>4.33</v>
      </c>
      <c r="C54">
        <v>1.58</v>
      </c>
      <c r="D54" s="20">
        <f t="shared" si="0"/>
        <v>5.1124192225149523E-2</v>
      </c>
      <c r="E54" s="17">
        <f>IF(OR($A54="",$B54="",$C54=""),"",A54*'MPTO_working_3-way'!$I53)</f>
        <v>5.5172362640548993</v>
      </c>
      <c r="F54" s="21">
        <f>IF(OR($A54="",$B54="",$C54=""),"",B54*'MPTO_working_3-way'!$I53)</f>
        <v>4.4737140493179242</v>
      </c>
      <c r="G54" s="22">
        <f>IF(OR($A54="",$B54="",$C54=""),"",C54*'MPTO_working_3-way'!$I53)</f>
        <v>1.632440692360813</v>
      </c>
      <c r="H54" s="17"/>
      <c r="I54" s="21"/>
      <c r="J54" s="22"/>
      <c r="K54" s="17"/>
      <c r="L54" s="21"/>
      <c r="M54" s="22"/>
      <c r="N54" s="23">
        <f t="shared" si="4"/>
        <v>18.125016804428977</v>
      </c>
      <c r="O54" s="24">
        <f t="shared" si="5"/>
        <v>22.352792086755365</v>
      </c>
      <c r="P54" s="24">
        <f t="shared" si="6"/>
        <v>61.257968187120717</v>
      </c>
      <c r="Q54" t="s">
        <v>283</v>
      </c>
      <c r="R54" t="s">
        <v>282</v>
      </c>
      <c r="S54" t="s">
        <v>310</v>
      </c>
      <c r="AD54" s="37"/>
      <c r="AE54" s="37"/>
      <c r="AH54" s="37"/>
      <c r="AI54" s="37"/>
      <c r="AJ54" t="s">
        <v>289</v>
      </c>
    </row>
    <row r="55" spans="1:36" s="36" customFormat="1" ht="15" x14ac:dyDescent="0.25">
      <c r="A55">
        <v>2.61</v>
      </c>
      <c r="B55">
        <v>3.95</v>
      </c>
      <c r="C55">
        <v>2.4500000000000002</v>
      </c>
      <c r="D55" s="20">
        <f t="shared" si="0"/>
        <v>4.4469584720254973E-2</v>
      </c>
      <c r="E55" s="17">
        <f>IF(OR($A55="",$B55="",$C55=""),"",A55*'MPTO_working_3-way'!$I54)</f>
        <v>2.6884447349055973</v>
      </c>
      <c r="F55" s="21">
        <f>IF(OR($A55="",$B55="",$C55=""),"",B55*'MPTO_working_3-way'!$I54)</f>
        <v>4.0687190432479348</v>
      </c>
      <c r="G55" s="22">
        <f>IF(OR($A55="",$B55="",$C55=""),"",C55*'MPTO_working_3-way'!$I54)</f>
        <v>2.5236358622677066</v>
      </c>
      <c r="H55" s="17"/>
      <c r="I55" s="21"/>
      <c r="J55" s="22"/>
      <c r="K55" s="17"/>
      <c r="L55" s="21"/>
      <c r="M55" s="22"/>
      <c r="N55" s="23">
        <f t="shared" si="4"/>
        <v>37.196226763244745</v>
      </c>
      <c r="O55" s="24">
        <f t="shared" si="5"/>
        <v>24.577759962549059</v>
      </c>
      <c r="P55" s="24">
        <f t="shared" si="6"/>
        <v>39.625368102885211</v>
      </c>
      <c r="Q55" t="s">
        <v>278</v>
      </c>
      <c r="R55" t="s">
        <v>284</v>
      </c>
      <c r="S55" t="s">
        <v>310</v>
      </c>
      <c r="AD55" s="37"/>
      <c r="AE55" s="37"/>
      <c r="AH55" s="37"/>
      <c r="AI55" s="37"/>
      <c r="AJ55" t="s">
        <v>289</v>
      </c>
    </row>
    <row r="56" spans="1:36" s="36" customFormat="1" ht="15" x14ac:dyDescent="0.25">
      <c r="A56">
        <v>4.03</v>
      </c>
      <c r="B56">
        <v>3.94</v>
      </c>
      <c r="C56">
        <v>1.9</v>
      </c>
      <c r="D56" s="20">
        <f t="shared" si="0"/>
        <v>2.8261853889046229E-2</v>
      </c>
      <c r="E56" s="17">
        <f>IF(OR($A56="",$B56="",$C56=""),"",A56*'MPTO_working_3-way'!$I55)</f>
        <v>4.2360304946673528</v>
      </c>
      <c r="F56" s="21">
        <f>IF(OR($A56="",$B56="",$C56=""),"",B56*'MPTO_working_3-way'!$I55)</f>
        <v>4.1414293173670886</v>
      </c>
      <c r="G56" s="22">
        <f>IF(OR($A56="",$B56="",$C56=""),"",C56*'MPTO_working_3-way'!$I55)</f>
        <v>1.997135965227784</v>
      </c>
      <c r="H56" s="17"/>
      <c r="I56" s="21"/>
      <c r="J56" s="22"/>
      <c r="K56" s="17"/>
      <c r="L56" s="21"/>
      <c r="M56" s="22"/>
      <c r="N56" s="23">
        <f t="shared" si="4"/>
        <v>23.607006636493256</v>
      </c>
      <c r="O56" s="24">
        <f t="shared" si="5"/>
        <v>24.146252980981682</v>
      </c>
      <c r="P56" s="24">
        <f t="shared" si="6"/>
        <v>50.071703550035693</v>
      </c>
      <c r="Q56" t="s">
        <v>301</v>
      </c>
      <c r="R56" t="s">
        <v>106</v>
      </c>
      <c r="S56" t="s">
        <v>310</v>
      </c>
      <c r="AD56" s="37"/>
      <c r="AE56" s="37"/>
      <c r="AH56" s="37"/>
      <c r="AI56" s="37"/>
      <c r="AJ56" t="s">
        <v>120</v>
      </c>
    </row>
    <row r="57" spans="1:36" s="36" customFormat="1" ht="15" x14ac:dyDescent="0.25">
      <c r="A57">
        <v>1.72</v>
      </c>
      <c r="B57">
        <v>4.04</v>
      </c>
      <c r="C57">
        <v>4.97</v>
      </c>
      <c r="D57" s="20">
        <f t="shared" si="0"/>
        <v>3.0127344773221543E-2</v>
      </c>
      <c r="E57" s="17">
        <f>IF(OR($A57="",$B57="",$C57=""),"",A57*'MPTO_working_3-way'!$I56)</f>
        <v>1.7964876857188385</v>
      </c>
      <c r="F57" s="21">
        <f>IF(OR($A57="",$B57="",$C57=""),"",B57*'MPTO_working_3-way'!$I56)</f>
        <v>4.2196571222698305</v>
      </c>
      <c r="G57" s="22">
        <f>IF(OR($A57="",$B57="",$C57=""),"",C57*'MPTO_working_3-way'!$I56)</f>
        <v>5.1910138360596667</v>
      </c>
      <c r="H57" s="17"/>
      <c r="I57" s="21"/>
      <c r="J57" s="22"/>
      <c r="K57" s="17"/>
      <c r="L57" s="21"/>
      <c r="M57" s="22"/>
      <c r="N57" s="23">
        <f t="shared" si="4"/>
        <v>55.66417225954234</v>
      </c>
      <c r="O57" s="24">
        <f t="shared" si="5"/>
        <v>23.698607991686345</v>
      </c>
      <c r="P57" s="24">
        <f t="shared" si="6"/>
        <v>19.264059614972403</v>
      </c>
      <c r="Q57" t="s">
        <v>102</v>
      </c>
      <c r="R57" t="s">
        <v>104</v>
      </c>
      <c r="S57" t="s">
        <v>310</v>
      </c>
      <c r="AD57" s="37"/>
      <c r="AE57" s="37"/>
      <c r="AH57" s="37"/>
      <c r="AI57" s="37"/>
      <c r="AJ57" t="s">
        <v>120</v>
      </c>
    </row>
    <row r="58" spans="1:36" s="36" customFormat="1" ht="15" x14ac:dyDescent="0.25">
      <c r="A58">
        <v>1.75</v>
      </c>
      <c r="B58">
        <v>3.83</v>
      </c>
      <c r="C58">
        <v>5.0999999999999996</v>
      </c>
      <c r="D58" s="20">
        <f t="shared" si="0"/>
        <v>2.8603608545245685E-2</v>
      </c>
      <c r="E58" s="17">
        <f>IF(OR($A58="",$B58="",$C58=""),"",A58*'MPTO_working_3-way'!$I57)</f>
        <v>1.7994582443058309</v>
      </c>
      <c r="F58" s="21">
        <f>IF(OR($A58="",$B58="",$C58=""),"",B58*'MPTO_working_3-way'!$I57)</f>
        <v>3.9382429003950472</v>
      </c>
      <c r="G58" s="22">
        <f>IF(OR($A58="",$B58="",$C58=""),"",C58*'MPTO_working_3-way'!$I57)</f>
        <v>5.2441354548341357</v>
      </c>
      <c r="H58" s="17"/>
      <c r="I58" s="21"/>
      <c r="J58" s="22"/>
      <c r="K58" s="17"/>
      <c r="L58" s="21"/>
      <c r="M58" s="22"/>
      <c r="N58" s="23">
        <f t="shared" si="4"/>
        <v>55.572281444394697</v>
      </c>
      <c r="O58" s="24">
        <f t="shared" si="5"/>
        <v>25.392034602530217</v>
      </c>
      <c r="P58" s="24">
        <f t="shared" si="6"/>
        <v>19.068920103468773</v>
      </c>
      <c r="Q58" t="s">
        <v>244</v>
      </c>
      <c r="R58" t="s">
        <v>246</v>
      </c>
      <c r="S58" t="s">
        <v>310</v>
      </c>
      <c r="AD58" s="37"/>
      <c r="AE58" s="37"/>
      <c r="AH58" s="37"/>
      <c r="AI58" s="37"/>
      <c r="AJ58" t="s">
        <v>120</v>
      </c>
    </row>
    <row r="59" spans="1:36" s="36" customFormat="1" ht="15" x14ac:dyDescent="0.25">
      <c r="A59">
        <v>1.48</v>
      </c>
      <c r="B59">
        <v>4.9000000000000004</v>
      </c>
      <c r="C59">
        <v>6.55</v>
      </c>
      <c r="D59" s="20">
        <f t="shared" si="0"/>
        <v>3.2429064053927759E-2</v>
      </c>
      <c r="E59" s="17">
        <f>IF(OR($A59="",$B59="",$C59=""),"",A59*'MPTO_working_3-way'!$I58)</f>
        <v>1.5245884702643679</v>
      </c>
      <c r="F59" s="21">
        <f>IF(OR($A59="",$B59="",$C59=""),"",B59*'MPTO_working_3-way'!$I58)</f>
        <v>5.0476239893887858</v>
      </c>
      <c r="G59" s="22">
        <f>IF(OR($A59="",$B59="",$C59=""),"",C59*'MPTO_working_3-way'!$I58)</f>
        <v>6.7473341082646012</v>
      </c>
      <c r="H59" s="17"/>
      <c r="I59" s="21"/>
      <c r="J59" s="22"/>
      <c r="K59" s="17"/>
      <c r="L59" s="21"/>
      <c r="M59" s="22"/>
      <c r="N59" s="23">
        <f t="shared" si="4"/>
        <v>65.591470715149597</v>
      </c>
      <c r="O59" s="24">
        <f t="shared" si="5"/>
        <v>19.811301358861506</v>
      </c>
      <c r="P59" s="24">
        <f t="shared" si="6"/>
        <v>14.820668192125403</v>
      </c>
      <c r="Q59" t="s">
        <v>306</v>
      </c>
      <c r="R59" t="s">
        <v>247</v>
      </c>
      <c r="S59" t="s">
        <v>310</v>
      </c>
      <c r="AD59" s="37"/>
      <c r="AE59" s="37"/>
      <c r="AH59" s="37"/>
      <c r="AI59" s="37"/>
      <c r="AJ59" t="s">
        <v>120</v>
      </c>
    </row>
    <row r="60" spans="1:36" s="36" customFormat="1" ht="15" x14ac:dyDescent="0.25">
      <c r="A60">
        <v>1.76</v>
      </c>
      <c r="B60">
        <v>3.52</v>
      </c>
      <c r="C60">
        <v>5.08</v>
      </c>
      <c r="D60" s="20">
        <f t="shared" si="0"/>
        <v>4.9123120973514567E-2</v>
      </c>
      <c r="E60" s="17">
        <f>IF(OR($A60="",$B60="",$C60=""),"",A60*'MPTO_working_3-way'!$I59)</f>
        <v>1.8103423510396324</v>
      </c>
      <c r="F60" s="21">
        <f>IF(OR($A60="",$B60="",$C60=""),"",B60*'MPTO_working_3-way'!$I59)</f>
        <v>3.6206847020792647</v>
      </c>
      <c r="G60" s="22">
        <f>IF(OR($A60="",$B60="",$C60=""),"",C60*'MPTO_working_3-way'!$I59)</f>
        <v>5.2253063314098478</v>
      </c>
      <c r="H60" s="17"/>
      <c r="I60" s="21"/>
      <c r="J60" s="22"/>
      <c r="K60" s="17"/>
      <c r="L60" s="21"/>
      <c r="M60" s="22"/>
      <c r="N60" s="23">
        <f t="shared" si="4"/>
        <v>55.238170803755771</v>
      </c>
      <c r="O60" s="24">
        <f t="shared" si="5"/>
        <v>27.619085401877886</v>
      </c>
      <c r="P60" s="24">
        <f t="shared" si="6"/>
        <v>19.13763397925397</v>
      </c>
      <c r="Q60" t="s">
        <v>87</v>
      </c>
      <c r="R60" t="s">
        <v>82</v>
      </c>
      <c r="S60" t="s">
        <v>311</v>
      </c>
      <c r="AD60" s="37"/>
      <c r="AE60" s="37"/>
      <c r="AH60" s="37"/>
      <c r="AI60" s="37"/>
      <c r="AJ60" t="s">
        <v>117</v>
      </c>
    </row>
    <row r="61" spans="1:36" s="36" customFormat="1" ht="15" x14ac:dyDescent="0.25">
      <c r="A61">
        <v>2.84</v>
      </c>
      <c r="B61">
        <v>3.51</v>
      </c>
      <c r="C61">
        <v>2.46</v>
      </c>
      <c r="D61" s="20">
        <f t="shared" si="0"/>
        <v>4.3517025997273251E-2</v>
      </c>
      <c r="E61" s="17">
        <f>IF(OR($A61="",$B61="",$C61=""),"",A61*'MPTO_working_3-way'!$I60)</f>
        <v>2.9320985419131547</v>
      </c>
      <c r="F61" s="21">
        <f>IF(OR($A61="",$B61="",$C61=""),"",B61*'MPTO_working_3-way'!$I60)</f>
        <v>3.623826014829286</v>
      </c>
      <c r="G61" s="22">
        <f>IF(OR($A61="",$B61="",$C61=""),"",C61*'MPTO_working_3-way'!$I60)</f>
        <v>2.5397754975726623</v>
      </c>
      <c r="H61" s="17"/>
      <c r="I61" s="21"/>
      <c r="J61" s="22"/>
      <c r="K61" s="17"/>
      <c r="L61" s="21"/>
      <c r="M61" s="22"/>
      <c r="N61" s="23">
        <f t="shared" si="4"/>
        <v>34.105265757797945</v>
      </c>
      <c r="O61" s="24">
        <f t="shared" si="5"/>
        <v>27.595143804030247</v>
      </c>
      <c r="P61" s="24">
        <f t="shared" si="6"/>
        <v>39.373558842335839</v>
      </c>
      <c r="Q61" t="s">
        <v>79</v>
      </c>
      <c r="R61" t="s">
        <v>89</v>
      </c>
      <c r="S61" t="s">
        <v>311</v>
      </c>
      <c r="AD61" s="37"/>
      <c r="AE61" s="37"/>
      <c r="AH61" s="37"/>
      <c r="AI61" s="37"/>
      <c r="AJ61" t="s">
        <v>117</v>
      </c>
    </row>
    <row r="62" spans="1:36" s="36" customFormat="1" ht="15" x14ac:dyDescent="0.25">
      <c r="A62">
        <v>2.27</v>
      </c>
      <c r="B62">
        <v>3.34</v>
      </c>
      <c r="C62">
        <v>3.29</v>
      </c>
      <c r="D62" s="20">
        <f t="shared" si="0"/>
        <v>4.3881199747178856E-2</v>
      </c>
      <c r="E62" s="17">
        <f>IF(OR($A62="",$B62="",$C62=""),"",A62*'MPTO_working_3-way'!$I61)</f>
        <v>2.3815094846098779</v>
      </c>
      <c r="F62" s="21">
        <f>IF(OR($A62="",$B62="",$C62=""),"",B62*'MPTO_working_3-way'!$I61)</f>
        <v>3.5040712240515384</v>
      </c>
      <c r="G62" s="22">
        <f>IF(OR($A62="",$B62="",$C62=""),"",C62*'MPTO_working_3-way'!$I61)</f>
        <v>3.4516150680028628</v>
      </c>
      <c r="H62" s="17"/>
      <c r="I62" s="21"/>
      <c r="J62" s="22"/>
      <c r="K62" s="17"/>
      <c r="L62" s="21"/>
      <c r="M62" s="22"/>
      <c r="N62" s="23">
        <f t="shared" si="4"/>
        <v>41.990174990372246</v>
      </c>
      <c r="O62" s="24">
        <f t="shared" si="5"/>
        <v>28.538232703037426</v>
      </c>
      <c r="P62" s="24">
        <f t="shared" si="6"/>
        <v>28.971944446244681</v>
      </c>
      <c r="Q62" t="s">
        <v>95</v>
      </c>
      <c r="R62" t="s">
        <v>92</v>
      </c>
      <c r="S62" t="s">
        <v>311</v>
      </c>
      <c r="AD62" s="37"/>
      <c r="AE62" s="37"/>
      <c r="AH62" s="37"/>
      <c r="AI62" s="37"/>
      <c r="AJ62" t="s">
        <v>117</v>
      </c>
    </row>
    <row r="63" spans="1:36" s="36" customFormat="1" ht="15" x14ac:dyDescent="0.25">
      <c r="A63">
        <v>3.11</v>
      </c>
      <c r="B63">
        <v>3.39</v>
      </c>
      <c r="C63">
        <v>2.33</v>
      </c>
      <c r="D63" s="20">
        <f t="shared" si="0"/>
        <v>4.5713208453814991E-2</v>
      </c>
      <c r="E63" s="17">
        <f>IF(OR($A63="",$B63="",$C63=""),"",A63*'MPTO_working_3-way'!$I62)</f>
        <v>3.2453379508515199</v>
      </c>
      <c r="F63" s="21">
        <f>IF(OR($A63="",$B63="",$C63=""),"",B63*'MPTO_working_3-way'!$I62)</f>
        <v>3.5375227181307562</v>
      </c>
      <c r="G63" s="22">
        <f>IF(OR($A63="",$B63="",$C63=""),"",C63*'MPTO_working_3-way'!$I62)</f>
        <v>2.4313946705736469</v>
      </c>
      <c r="H63" s="17"/>
      <c r="I63" s="21"/>
      <c r="J63" s="22"/>
      <c r="K63" s="17"/>
      <c r="L63" s="21"/>
      <c r="M63" s="22"/>
      <c r="N63" s="23">
        <f t="shared" si="4"/>
        <v>30.81343191816487</v>
      </c>
      <c r="O63" s="24">
        <f t="shared" si="5"/>
        <v>28.26836969483562</v>
      </c>
      <c r="P63" s="24">
        <f t="shared" si="6"/>
        <v>41.128658053859546</v>
      </c>
      <c r="Q63" t="s">
        <v>114</v>
      </c>
      <c r="R63" t="s">
        <v>108</v>
      </c>
      <c r="S63" t="s">
        <v>311</v>
      </c>
      <c r="AD63" s="37"/>
      <c r="AE63" s="37"/>
      <c r="AH63" s="37"/>
      <c r="AI63" s="37"/>
      <c r="AJ63" t="s">
        <v>117</v>
      </c>
    </row>
    <row r="64" spans="1:36" s="36" customFormat="1" ht="15" x14ac:dyDescent="0.25">
      <c r="A64">
        <v>3.87</v>
      </c>
      <c r="B64">
        <v>3.39</v>
      </c>
      <c r="C64">
        <v>2.0299999999999998</v>
      </c>
      <c r="D64" s="20">
        <f t="shared" si="0"/>
        <v>4.5994020992424334E-2</v>
      </c>
      <c r="E64" s="17">
        <f>IF(OR($A64="",$B64="",$C64=""),"",A64*'MPTO_working_3-way'!$I63)</f>
        <v>4.0398202430215822</v>
      </c>
      <c r="F64" s="21">
        <f>IF(OR($A64="",$B64="",$C64=""),"",B64*'MPTO_working_3-way'!$I63)</f>
        <v>3.5387572671429366</v>
      </c>
      <c r="G64" s="22">
        <f>IF(OR($A64="",$B64="",$C64=""),"",C64*'MPTO_working_3-way'!$I63)</f>
        <v>2.1190788354867727</v>
      </c>
      <c r="H64" s="17"/>
      <c r="I64" s="21"/>
      <c r="J64" s="22"/>
      <c r="K64" s="17"/>
      <c r="L64" s="21"/>
      <c r="M64" s="22"/>
      <c r="N64" s="23">
        <f t="shared" si="4"/>
        <v>24.753576640629195</v>
      </c>
      <c r="O64" s="24">
        <f t="shared" si="5"/>
        <v>28.258507846382003</v>
      </c>
      <c r="P64" s="24">
        <f t="shared" si="6"/>
        <v>47.190316058736457</v>
      </c>
      <c r="Q64" t="s">
        <v>107</v>
      </c>
      <c r="R64" t="s">
        <v>94</v>
      </c>
      <c r="S64" t="s">
        <v>311</v>
      </c>
      <c r="AD64" s="37"/>
      <c r="AE64" s="37"/>
      <c r="AH64" s="37"/>
      <c r="AI64" s="37"/>
      <c r="AJ64" t="s">
        <v>117</v>
      </c>
    </row>
    <row r="65" spans="1:36" s="36" customFormat="1" ht="15" x14ac:dyDescent="0.25">
      <c r="A65">
        <v>1.88</v>
      </c>
      <c r="B65">
        <v>3.9</v>
      </c>
      <c r="C65">
        <v>4.13</v>
      </c>
      <c r="D65" s="20">
        <f t="shared" si="0"/>
        <v>3.0455900632604616E-2</v>
      </c>
      <c r="E65" s="17">
        <f>IF(OR($A65="",$B65="",$C65=""),"",A65*'MPTO_working_3-way'!$I64)</f>
        <v>1.9659408318931721</v>
      </c>
      <c r="F65" s="21">
        <f>IF(OR($A65="",$B65="",$C65=""),"",B65*'MPTO_working_3-way'!$I64)</f>
        <v>4.0782815129698786</v>
      </c>
      <c r="G65" s="22">
        <f>IF(OR($A65="",$B65="",$C65=""),"",C65*'MPTO_working_3-way'!$I64)</f>
        <v>4.3187955509142562</v>
      </c>
      <c r="H65" s="17"/>
      <c r="I65" s="21"/>
      <c r="J65" s="22"/>
      <c r="K65" s="17"/>
      <c r="L65" s="21"/>
      <c r="M65" s="22"/>
      <c r="N65" s="23">
        <f t="shared" si="4"/>
        <v>50.866230752072774</v>
      </c>
      <c r="O65" s="24">
        <f t="shared" si="5"/>
        <v>24.520131747153027</v>
      </c>
      <c r="P65" s="24">
        <f t="shared" si="6"/>
        <v>23.154603829030705</v>
      </c>
      <c r="Q65" t="s">
        <v>191</v>
      </c>
      <c r="R65" t="s">
        <v>144</v>
      </c>
      <c r="S65" t="s">
        <v>311</v>
      </c>
      <c r="AD65" s="37"/>
      <c r="AE65" s="37"/>
      <c r="AH65" s="37"/>
      <c r="AI65" s="37"/>
      <c r="AJ65" t="s">
        <v>312</v>
      </c>
    </row>
    <row r="66" spans="1:36" s="36" customFormat="1" ht="15" x14ac:dyDescent="0.25">
      <c r="A66">
        <v>2.81</v>
      </c>
      <c r="B66">
        <v>3.64</v>
      </c>
      <c r="C66">
        <v>2.52</v>
      </c>
      <c r="D66" s="20">
        <f t="shared" si="0"/>
        <v>2.7422557671668013E-2</v>
      </c>
      <c r="E66" s="17">
        <f>IF(OR($A66="",$B66="",$C66=""),"",A66*'MPTO_working_3-way'!$I65)</f>
        <v>2.9392431989887124</v>
      </c>
      <c r="F66" s="21">
        <f>IF(OR($A66="",$B66="",$C66=""),"",B66*'MPTO_working_3-way'!$I65)</f>
        <v>3.8074182364124245</v>
      </c>
      <c r="G66" s="22">
        <f>IF(OR($A66="",$B66="",$C66=""),"",C66*'MPTO_working_3-way'!$I65)</f>
        <v>2.6359049329009094</v>
      </c>
      <c r="H66" s="17"/>
      <c r="I66" s="21"/>
      <c r="J66" s="22"/>
      <c r="K66" s="17"/>
      <c r="L66" s="21"/>
      <c r="M66" s="22"/>
      <c r="N66" s="23">
        <f t="shared" si="4"/>
        <v>34.02236331937636</v>
      </c>
      <c r="O66" s="24">
        <f t="shared" si="5"/>
        <v>26.264516738309773</v>
      </c>
      <c r="P66" s="24">
        <f t="shared" si="6"/>
        <v>37.937635288669668</v>
      </c>
      <c r="Q66" t="s">
        <v>142</v>
      </c>
      <c r="R66" t="s">
        <v>190</v>
      </c>
      <c r="S66" t="s">
        <v>311</v>
      </c>
      <c r="AD66" s="37"/>
      <c r="AE66" s="37"/>
      <c r="AH66" s="37"/>
      <c r="AI66" s="37"/>
      <c r="AJ66" t="s">
        <v>312</v>
      </c>
    </row>
    <row r="67" spans="1:36" s="36" customFormat="1" ht="15" x14ac:dyDescent="0.25">
      <c r="A67">
        <v>2</v>
      </c>
      <c r="B67">
        <v>3.94</v>
      </c>
      <c r="C67">
        <v>3.63</v>
      </c>
      <c r="D67" s="20">
        <f t="shared" si="0"/>
        <v>2.9289200262896609E-2</v>
      </c>
      <c r="E67" s="17">
        <f>IF(OR($A67="",$B67="",$C67=""),"",A67*'MPTO_working_3-way'!$I66)</f>
        <v>2.0609118012652092</v>
      </c>
      <c r="F67" s="21">
        <f>IF(OR($A67="",$B67="",$C67=""),"",B67*'MPTO_working_3-way'!$I66)</f>
        <v>4.0599962484924621</v>
      </c>
      <c r="G67" s="22">
        <f>IF(OR($A67="",$B67="",$C67=""),"",C67*'MPTO_working_3-way'!$I66)</f>
        <v>3.7405549192963545</v>
      </c>
      <c r="H67" s="17"/>
      <c r="I67" s="21"/>
      <c r="J67" s="22"/>
      <c r="K67" s="17"/>
      <c r="L67" s="21"/>
      <c r="M67" s="22"/>
      <c r="N67" s="23">
        <f t="shared" si="4"/>
        <v>48.522212323016078</v>
      </c>
      <c r="O67" s="24">
        <f t="shared" si="5"/>
        <v>24.630564630972628</v>
      </c>
      <c r="P67" s="24">
        <f t="shared" si="6"/>
        <v>26.734001279898667</v>
      </c>
      <c r="Q67" t="s">
        <v>140</v>
      </c>
      <c r="R67" t="s">
        <v>189</v>
      </c>
      <c r="S67" t="s">
        <v>311</v>
      </c>
      <c r="AD67" s="37"/>
      <c r="AE67" s="37"/>
      <c r="AH67" s="37"/>
      <c r="AI67" s="37"/>
      <c r="AJ67" t="s">
        <v>312</v>
      </c>
    </row>
    <row r="68" spans="1:36" s="36" customFormat="1" ht="15" x14ac:dyDescent="0.25">
      <c r="A68">
        <v>2.4500000000000002</v>
      </c>
      <c r="B68">
        <v>3.18</v>
      </c>
      <c r="C68">
        <v>3.22</v>
      </c>
      <c r="D68" s="20">
        <f t="shared" ref="D68:D131" si="7">IF(OR($A68="",$B68="",$C68=""),"",(1/A68)+(1/B68)+(1/C68)-1)</f>
        <v>3.3187680322333879E-2</v>
      </c>
      <c r="E68" s="17">
        <f>IF(OR($A68="",$B68="",$C68=""),"",A68*'MPTO_working_3-way'!$I67)</f>
        <v>2.5171852662955869</v>
      </c>
      <c r="F68" s="21">
        <f>IF(OR($A68="",$B68="",$C68=""),"",B68*'MPTO_working_3-way'!$I67)</f>
        <v>3.2672037333959043</v>
      </c>
      <c r="G68" s="22">
        <f>IF(OR($A68="",$B68="",$C68=""),"",C68*'MPTO_working_3-way'!$I67)</f>
        <v>3.3083006357027713</v>
      </c>
      <c r="H68" s="17"/>
      <c r="I68" s="21"/>
      <c r="J68" s="22"/>
      <c r="K68" s="17"/>
      <c r="L68" s="21"/>
      <c r="M68" s="22"/>
      <c r="N68" s="23">
        <f t="shared" si="4"/>
        <v>39.726912968613107</v>
      </c>
      <c r="O68" s="24">
        <f t="shared" si="5"/>
        <v>30.607212821730229</v>
      </c>
      <c r="P68" s="24">
        <f t="shared" si="6"/>
        <v>30.226998997857802</v>
      </c>
      <c r="Q68" t="s">
        <v>146</v>
      </c>
      <c r="R68" t="s">
        <v>97</v>
      </c>
      <c r="S68" t="s">
        <v>311</v>
      </c>
      <c r="AD68" s="37"/>
      <c r="AE68" s="37"/>
      <c r="AH68" s="37"/>
      <c r="AI68" s="37"/>
      <c r="AJ68" t="s">
        <v>119</v>
      </c>
    </row>
    <row r="69" spans="1:36" s="36" customFormat="1" ht="15" x14ac:dyDescent="0.25">
      <c r="A69">
        <v>2.5099999999999998</v>
      </c>
      <c r="B69">
        <v>3.02</v>
      </c>
      <c r="C69">
        <v>3.31</v>
      </c>
      <c r="D69" s="20">
        <f t="shared" si="7"/>
        <v>3.1647005941939144E-2</v>
      </c>
      <c r="E69" s="17">
        <f>IF(OR($A69="",$B69="",$C69=""),"",A69*'MPTO_working_3-way'!$I68)</f>
        <v>2.5835158926598703</v>
      </c>
      <c r="F69" s="21">
        <f>IF(OR($A69="",$B69="",$C69=""),"",B69*'MPTO_working_3-way'!$I68)</f>
        <v>3.1084533847939477</v>
      </c>
      <c r="G69" s="22">
        <f>IF(OR($A69="",$B69="",$C69=""),"",C69*'MPTO_working_3-way'!$I68)</f>
        <v>3.4069472528701876</v>
      </c>
      <c r="H69" s="17"/>
      <c r="I69" s="21"/>
      <c r="J69" s="22"/>
      <c r="K69" s="17"/>
      <c r="L69" s="21"/>
      <c r="M69" s="22"/>
      <c r="N69" s="23">
        <f t="shared" ref="N69:N113" si="8">(1/E69)* 100</f>
        <v>38.706942072279865</v>
      </c>
      <c r="O69" s="24">
        <f t="shared" ref="O69:O113" si="9">(1/F69)* 100</f>
        <v>32.170339271994187</v>
      </c>
      <c r="P69" s="24">
        <f t="shared" ref="P69:P113" si="10">(1/G69)* 100</f>
        <v>29.351789909795301</v>
      </c>
      <c r="Q69" t="s">
        <v>194</v>
      </c>
      <c r="R69" t="s">
        <v>83</v>
      </c>
      <c r="S69" t="s">
        <v>311</v>
      </c>
      <c r="AD69" s="37"/>
      <c r="AE69" s="37"/>
      <c r="AH69" s="37"/>
      <c r="AI69" s="37"/>
      <c r="AJ69" t="s">
        <v>119</v>
      </c>
    </row>
    <row r="70" spans="1:36" s="36" customFormat="1" ht="15" x14ac:dyDescent="0.25">
      <c r="A70">
        <v>3.06</v>
      </c>
      <c r="B70">
        <v>3.36</v>
      </c>
      <c r="C70">
        <v>2.4500000000000002</v>
      </c>
      <c r="D70" s="20">
        <f t="shared" si="7"/>
        <v>3.2579698546085112E-2</v>
      </c>
      <c r="E70" s="17">
        <f>IF(OR($A70="",$B70="",$C70=""),"",A70*'MPTO_working_3-way'!$I69)</f>
        <v>3.1615543017863419</v>
      </c>
      <c r="F70" s="21">
        <f>IF(OR($A70="",$B70="",$C70=""),"",B70*'MPTO_working_3-way'!$I69)</f>
        <v>3.4715106058830418</v>
      </c>
      <c r="G70" s="22">
        <f>IF(OR($A70="",$B70="",$C70=""),"",C70*'MPTO_working_3-way'!$I69)</f>
        <v>2.5313098167897183</v>
      </c>
      <c r="H70" s="17"/>
      <c r="I70" s="21"/>
      <c r="J70" s="22"/>
      <c r="K70" s="17"/>
      <c r="L70" s="21"/>
      <c r="M70" s="22"/>
      <c r="N70" s="23">
        <f t="shared" si="8"/>
        <v>31.630011840536156</v>
      </c>
      <c r="O70" s="24">
        <f t="shared" si="9"/>
        <v>28.805903640488285</v>
      </c>
      <c r="P70" s="24">
        <f t="shared" si="10"/>
        <v>39.505239278383925</v>
      </c>
      <c r="Q70" t="s">
        <v>193</v>
      </c>
      <c r="R70" t="s">
        <v>196</v>
      </c>
      <c r="S70" t="s">
        <v>311</v>
      </c>
      <c r="AD70" s="37"/>
      <c r="AE70" s="37"/>
      <c r="AH70" s="37"/>
      <c r="AI70" s="37"/>
      <c r="AJ70" t="s">
        <v>119</v>
      </c>
    </row>
    <row r="71" spans="1:36" s="36" customFormat="1" ht="15" x14ac:dyDescent="0.25">
      <c r="A71">
        <v>1.98</v>
      </c>
      <c r="B71">
        <v>3.53</v>
      </c>
      <c r="C71">
        <v>4.0599999999999996</v>
      </c>
      <c r="D71" s="20">
        <f t="shared" si="7"/>
        <v>3.4642042749887025E-2</v>
      </c>
      <c r="E71" s="17">
        <f>IF(OR($A71="",$B71="",$C71=""),"",A71*'MPTO_working_3-way'!$I70)</f>
        <v>2.0426610717650395</v>
      </c>
      <c r="F71" s="21">
        <f>IF(OR($A71="",$B71="",$C71=""),"",B71*'MPTO_working_3-way'!$I70)</f>
        <v>3.6417139309750448</v>
      </c>
      <c r="G71" s="22">
        <f>IF(OR($A71="",$B71="",$C71=""),"",C71*'MPTO_working_3-way'!$I70)</f>
        <v>4.1884868441242729</v>
      </c>
      <c r="H71" s="17"/>
      <c r="I71" s="21"/>
      <c r="J71" s="22"/>
      <c r="K71" s="17"/>
      <c r="L71" s="21"/>
      <c r="M71" s="22"/>
      <c r="N71" s="23">
        <f t="shared" si="8"/>
        <v>48.95574766771815</v>
      </c>
      <c r="O71" s="24">
        <f t="shared" si="9"/>
        <v>27.459597841949563</v>
      </c>
      <c r="P71" s="24">
        <f t="shared" si="10"/>
        <v>23.874970537458609</v>
      </c>
      <c r="Q71" t="s">
        <v>248</v>
      </c>
      <c r="R71" t="s">
        <v>269</v>
      </c>
      <c r="S71" t="s">
        <v>311</v>
      </c>
      <c r="AD71" s="37"/>
      <c r="AE71" s="37"/>
      <c r="AH71" s="37"/>
      <c r="AI71" s="37"/>
      <c r="AJ71" t="s">
        <v>119</v>
      </c>
    </row>
    <row r="72" spans="1:36" s="36" customFormat="1" ht="15" x14ac:dyDescent="0.25">
      <c r="A72">
        <v>2.71</v>
      </c>
      <c r="B72">
        <v>2.89</v>
      </c>
      <c r="C72">
        <v>3.14</v>
      </c>
      <c r="D72" s="20">
        <f t="shared" si="7"/>
        <v>3.3495788862192954E-2</v>
      </c>
      <c r="E72" s="17">
        <f>IF(OR($A72="",$B72="",$C72=""),"",A72*'MPTO_working_3-way'!$I71)</f>
        <v>2.7982909830598905</v>
      </c>
      <c r="F72" s="21">
        <f>IF(OR($A72="",$B72="",$C72=""),"",B72*'MPTO_working_3-way'!$I71)</f>
        <v>2.9841553287981859</v>
      </c>
      <c r="G72" s="22">
        <f>IF(OR($A72="",$B72="",$C72=""),"",C72*'MPTO_working_3-way'!$I71)</f>
        <v>3.2423002534347072</v>
      </c>
      <c r="H72" s="17"/>
      <c r="I72" s="21"/>
      <c r="J72" s="22"/>
      <c r="K72" s="17"/>
      <c r="L72" s="21"/>
      <c r="M72" s="22"/>
      <c r="N72" s="23">
        <f t="shared" si="8"/>
        <v>35.736097712987466</v>
      </c>
      <c r="O72" s="24">
        <f t="shared" si="9"/>
        <v>33.510320000759869</v>
      </c>
      <c r="P72" s="24">
        <f t="shared" si="10"/>
        <v>30.842300892419118</v>
      </c>
      <c r="Q72" t="s">
        <v>111</v>
      </c>
      <c r="R72" t="s">
        <v>198</v>
      </c>
      <c r="S72" t="s">
        <v>311</v>
      </c>
      <c r="AD72" s="37"/>
      <c r="AE72" s="37"/>
      <c r="AH72" s="37"/>
      <c r="AI72" s="37"/>
      <c r="AJ72" t="s">
        <v>119</v>
      </c>
    </row>
    <row r="73" spans="1:36" s="36" customFormat="1" ht="15" x14ac:dyDescent="0.25">
      <c r="A73">
        <v>2.81</v>
      </c>
      <c r="B73">
        <v>3.66</v>
      </c>
      <c r="C73">
        <v>2.44</v>
      </c>
      <c r="D73" s="20">
        <f t="shared" si="7"/>
        <v>3.8931995410613984E-2</v>
      </c>
      <c r="E73" s="17">
        <f>IF(OR($A73="",$B73="",$C73=""),"",A73*'MPTO_working_3-way'!$I72)</f>
        <v>2.9073441401271825</v>
      </c>
      <c r="F73" s="21">
        <f>IF(OR($A73="",$B73="",$C73=""),"",B73*'MPTO_working_3-way'!$I72)</f>
        <v>3.7867898764645869</v>
      </c>
      <c r="G73" s="22">
        <f>IF(OR($A73="",$B73="",$C73=""),"",C73*'MPTO_working_3-way'!$I72)</f>
        <v>2.5245265843097244</v>
      </c>
      <c r="H73" s="17"/>
      <c r="I73" s="21"/>
      <c r="J73" s="22"/>
      <c r="K73" s="17"/>
      <c r="L73" s="21"/>
      <c r="M73" s="22"/>
      <c r="N73" s="23">
        <f t="shared" si="8"/>
        <v>34.395652932791606</v>
      </c>
      <c r="O73" s="24">
        <f t="shared" si="9"/>
        <v>26.407591459329065</v>
      </c>
      <c r="P73" s="24">
        <f t="shared" si="10"/>
        <v>39.611387188993604</v>
      </c>
      <c r="Q73" t="s">
        <v>131</v>
      </c>
      <c r="R73" t="s">
        <v>200</v>
      </c>
      <c r="S73" t="s">
        <v>311</v>
      </c>
      <c r="AD73" s="37"/>
      <c r="AE73" s="37"/>
      <c r="AH73" s="37"/>
      <c r="AI73" s="37"/>
      <c r="AJ73" t="s">
        <v>271</v>
      </c>
    </row>
    <row r="74" spans="1:36" s="36" customFormat="1" ht="15" x14ac:dyDescent="0.25">
      <c r="A74">
        <v>3.27</v>
      </c>
      <c r="B74">
        <v>3.52</v>
      </c>
      <c r="C74">
        <v>2.23</v>
      </c>
      <c r="D74" s="20">
        <f t="shared" si="7"/>
        <v>3.8331799917968423E-2</v>
      </c>
      <c r="E74" s="17">
        <f>IF(OR($A74="",$B74="",$C74=""),"",A74*'MPTO_working_3-way'!$I73)</f>
        <v>3.3795312295793711</v>
      </c>
      <c r="F74" s="21">
        <f>IF(OR($A74="",$B74="",$C74=""),"",B74*'MPTO_working_3-way'!$I73)</f>
        <v>3.6379051767949191</v>
      </c>
      <c r="G74" s="22">
        <f>IF(OR($A74="",$B74="",$C74=""),"",C74*'MPTO_working_3-way'!$I73)</f>
        <v>2.3046956091626902</v>
      </c>
      <c r="H74" s="17"/>
      <c r="I74" s="21"/>
      <c r="J74" s="22"/>
      <c r="K74" s="17"/>
      <c r="L74" s="21"/>
      <c r="M74" s="22"/>
      <c r="N74" s="23">
        <f t="shared" si="8"/>
        <v>29.589902624585708</v>
      </c>
      <c r="O74" s="24">
        <f t="shared" si="9"/>
        <v>27.488347040453203</v>
      </c>
      <c r="P74" s="24">
        <f t="shared" si="10"/>
        <v>43.389677839639134</v>
      </c>
      <c r="Q74" t="s">
        <v>201</v>
      </c>
      <c r="R74" t="s">
        <v>130</v>
      </c>
      <c r="S74" t="s">
        <v>311</v>
      </c>
      <c r="AD74" s="37"/>
      <c r="AE74" s="37"/>
      <c r="AH74" s="37"/>
      <c r="AI74" s="37"/>
      <c r="AJ74" t="s">
        <v>271</v>
      </c>
    </row>
    <row r="75" spans="1:36" s="36" customFormat="1" ht="15" x14ac:dyDescent="0.25">
      <c r="A75">
        <v>1.31</v>
      </c>
      <c r="B75">
        <v>5.63</v>
      </c>
      <c r="C75">
        <v>9.75</v>
      </c>
      <c r="D75" s="20">
        <f t="shared" si="7"/>
        <v>4.3542774618120728E-2</v>
      </c>
      <c r="E75" s="17">
        <f>IF(OR($A75="",$B75="",$C75=""),"",A75*'MPTO_working_3-way'!$I74)</f>
        <v>1.3610009139879045</v>
      </c>
      <c r="F75" s="21">
        <f>IF(OR($A75="",$B75="",$C75=""),"",B75*'MPTO_working_3-way'!$I74)</f>
        <v>5.849187134161757</v>
      </c>
      <c r="G75" s="22">
        <f>IF(OR($A75="",$B75="",$C75=""),"",C75*'MPTO_working_3-way'!$I74)</f>
        <v>10.129586955253487</v>
      </c>
      <c r="H75" s="17"/>
      <c r="I75" s="21"/>
      <c r="J75" s="22"/>
      <c r="K75" s="17"/>
      <c r="L75" s="21"/>
      <c r="M75" s="22"/>
      <c r="N75" s="23">
        <f t="shared" si="8"/>
        <v>73.475336402961972</v>
      </c>
      <c r="O75" s="24">
        <f t="shared" si="9"/>
        <v>17.096392662145686</v>
      </c>
      <c r="P75" s="24">
        <f t="shared" si="10"/>
        <v>9.8720708397825838</v>
      </c>
      <c r="Q75" t="s">
        <v>202</v>
      </c>
      <c r="R75" t="s">
        <v>204</v>
      </c>
      <c r="S75" t="s">
        <v>311</v>
      </c>
      <c r="AD75" s="37"/>
      <c r="AE75" s="37"/>
      <c r="AH75" s="37"/>
      <c r="AI75" s="37"/>
      <c r="AJ75" t="s">
        <v>271</v>
      </c>
    </row>
    <row r="76" spans="1:36" s="36" customFormat="1" ht="15" x14ac:dyDescent="0.25">
      <c r="A76">
        <v>2.7</v>
      </c>
      <c r="B76">
        <v>3.66</v>
      </c>
      <c r="C76">
        <v>2.54</v>
      </c>
      <c r="D76" s="20">
        <f t="shared" si="7"/>
        <v>3.7295201487792085E-2</v>
      </c>
      <c r="E76" s="17">
        <f>IF(OR($A76="",$B76="",$C76=""),"",A76*'MPTO_working_3-way'!$I75)</f>
        <v>2.8034958597785149</v>
      </c>
      <c r="F76" s="21">
        <f>IF(OR($A76="",$B76="",$C76=""),"",B76*'MPTO_working_3-way'!$I75)</f>
        <v>3.8002943876997648</v>
      </c>
      <c r="G76" s="22">
        <f>IF(OR($A76="",$B76="",$C76=""),"",C76*'MPTO_working_3-way'!$I75)</f>
        <v>2.6373627717916399</v>
      </c>
      <c r="H76" s="17"/>
      <c r="I76" s="21"/>
      <c r="J76" s="22"/>
      <c r="K76" s="17"/>
      <c r="L76" s="21"/>
      <c r="M76" s="22"/>
      <c r="N76" s="23">
        <f t="shared" si="8"/>
        <v>35.66975126829697</v>
      </c>
      <c r="O76" s="24">
        <f t="shared" si="9"/>
        <v>26.313750935628917</v>
      </c>
      <c r="P76" s="24">
        <f t="shared" si="10"/>
        <v>37.916664734016472</v>
      </c>
      <c r="Q76" t="s">
        <v>199</v>
      </c>
      <c r="R76" t="s">
        <v>132</v>
      </c>
      <c r="S76" t="s">
        <v>311</v>
      </c>
      <c r="AD76" s="37"/>
      <c r="AE76" s="37"/>
      <c r="AH76" s="37"/>
      <c r="AI76" s="37"/>
      <c r="AJ76" t="s">
        <v>271</v>
      </c>
    </row>
    <row r="77" spans="1:36" s="36" customFormat="1" ht="15" x14ac:dyDescent="0.25">
      <c r="A77">
        <v>3.05</v>
      </c>
      <c r="B77">
        <v>3.45</v>
      </c>
      <c r="C77">
        <v>2.38</v>
      </c>
      <c r="D77" s="20">
        <f t="shared" si="7"/>
        <v>3.7891992149675424E-2</v>
      </c>
      <c r="E77" s="17">
        <f>IF(OR($A77="",$B77="",$C77=""),"",A77*'MPTO_working_3-way'!$I76)</f>
        <v>3.182805462585268</v>
      </c>
      <c r="F77" s="21">
        <f>IF(OR($A77="",$B77="",$C77=""),"",B77*'MPTO_working_3-way'!$I76)</f>
        <v>3.6002225724325165</v>
      </c>
      <c r="G77" s="22">
        <f>IF(OR($A77="",$B77="",$C77=""),"",C77*'MPTO_working_3-way'!$I76)</f>
        <v>2.4836318035911273</v>
      </c>
      <c r="H77" s="17"/>
      <c r="I77" s="21"/>
      <c r="J77" s="22"/>
      <c r="K77" s="17"/>
      <c r="L77" s="21"/>
      <c r="M77" s="22"/>
      <c r="N77" s="23">
        <f t="shared" si="8"/>
        <v>31.418822537389364</v>
      </c>
      <c r="O77" s="24">
        <f t="shared" si="9"/>
        <v>27.776060504068855</v>
      </c>
      <c r="P77" s="24">
        <f t="shared" si="10"/>
        <v>40.263617117242674</v>
      </c>
      <c r="Q77" t="s">
        <v>250</v>
      </c>
      <c r="R77" t="s">
        <v>133</v>
      </c>
      <c r="S77" t="s">
        <v>311</v>
      </c>
      <c r="AD77" s="37"/>
      <c r="AE77" s="37"/>
      <c r="AH77" s="37"/>
      <c r="AI77" s="37"/>
      <c r="AJ77" t="s">
        <v>271</v>
      </c>
    </row>
    <row r="78" spans="1:36" s="36" customFormat="1" ht="15" x14ac:dyDescent="0.25">
      <c r="A78">
        <v>1.94</v>
      </c>
      <c r="B78">
        <v>4.28</v>
      </c>
      <c r="C78">
        <v>3.56</v>
      </c>
      <c r="D78" s="20">
        <f t="shared" si="7"/>
        <v>3.0007653743351792E-2</v>
      </c>
      <c r="E78" s="17">
        <f>IF(OR($A78="",$B78="",$C78=""),"",A78*'MPTO_working_3-way'!$I77)</f>
        <v>2.0123526908863165</v>
      </c>
      <c r="F78" s="21">
        <f>IF(OR($A78="",$B78="",$C78=""),"",B78*'MPTO_working_3-way'!$I77)</f>
        <v>4.4396234623677504</v>
      </c>
      <c r="G78" s="22">
        <f>IF(OR($A78="",$B78="",$C78=""),"",C78*'MPTO_working_3-way'!$I77)</f>
        <v>3.6927709172965399</v>
      </c>
      <c r="H78" s="17"/>
      <c r="I78" s="21"/>
      <c r="J78" s="22"/>
      <c r="K78" s="17"/>
      <c r="L78" s="21"/>
      <c r="M78" s="22"/>
      <c r="N78" s="23">
        <f t="shared" si="8"/>
        <v>49.69307838178019</v>
      </c>
      <c r="O78" s="24">
        <f t="shared" si="9"/>
        <v>22.524432724451763</v>
      </c>
      <c r="P78" s="24">
        <f t="shared" si="10"/>
        <v>27.079935972093693</v>
      </c>
      <c r="Q78" t="s">
        <v>148</v>
      </c>
      <c r="R78" t="s">
        <v>150</v>
      </c>
      <c r="S78" t="s">
        <v>311</v>
      </c>
      <c r="AD78" s="37"/>
      <c r="AE78" s="37"/>
      <c r="AH78" s="37"/>
      <c r="AI78" s="37"/>
      <c r="AJ78" t="s">
        <v>118</v>
      </c>
    </row>
    <row r="79" spans="1:36" s="36" customFormat="1" ht="15" x14ac:dyDescent="0.25">
      <c r="A79">
        <v>1.76</v>
      </c>
      <c r="B79">
        <v>4.18</v>
      </c>
      <c r="C79">
        <v>4.5</v>
      </c>
      <c r="D79" s="20">
        <f t="shared" si="7"/>
        <v>2.9638490164805908E-2</v>
      </c>
      <c r="E79" s="17">
        <f>IF(OR($A79="",$B79="",$C79=""),"",A79*'MPTO_working_3-way'!$I78)</f>
        <v>1.8266899061834287</v>
      </c>
      <c r="F79" s="21">
        <f>IF(OR($A79="",$B79="",$C79=""),"",B79*'MPTO_working_3-way'!$I78)</f>
        <v>4.3383885271856428</v>
      </c>
      <c r="G79" s="22">
        <f>IF(OR($A79="",$B79="",$C79=""),"",C79*'MPTO_working_3-way'!$I78)</f>
        <v>4.670513964673539</v>
      </c>
      <c r="H79" s="17"/>
      <c r="I79" s="21"/>
      <c r="J79" s="22"/>
      <c r="K79" s="17"/>
      <c r="L79" s="21"/>
      <c r="M79" s="22"/>
      <c r="N79" s="23">
        <f t="shared" si="8"/>
        <v>54.743829076569284</v>
      </c>
      <c r="O79" s="24">
        <f t="shared" si="9"/>
        <v>23.050033295397597</v>
      </c>
      <c r="P79" s="24">
        <f t="shared" si="10"/>
        <v>21.410919816613767</v>
      </c>
      <c r="Q79" t="s">
        <v>84</v>
      </c>
      <c r="R79" t="s">
        <v>125</v>
      </c>
      <c r="S79" t="s">
        <v>311</v>
      </c>
      <c r="AD79" s="37"/>
      <c r="AE79" s="37"/>
      <c r="AH79" s="37"/>
      <c r="AI79" s="37"/>
      <c r="AJ79" t="s">
        <v>118</v>
      </c>
    </row>
    <row r="80" spans="1:36" s="36" customFormat="1" ht="15" x14ac:dyDescent="0.25">
      <c r="A80">
        <v>2.74</v>
      </c>
      <c r="B80">
        <v>3.68</v>
      </c>
      <c r="C80">
        <v>2.56</v>
      </c>
      <c r="D80" s="20">
        <f t="shared" si="7"/>
        <v>2.7327634084417518E-2</v>
      </c>
      <c r="E80" s="17">
        <f>IF(OR($A80="",$B80="",$C80=""),"",A80*'MPTO_working_3-way'!$I79)</f>
        <v>2.8222209712567841</v>
      </c>
      <c r="F80" s="21">
        <f>IF(OR($A80="",$B80="",$C80=""),"",B80*'MPTO_working_3-way'!$I79)</f>
        <v>3.7904281657755345</v>
      </c>
      <c r="G80" s="22">
        <f>IF(OR($A80="",$B80="",$C80=""),"",C80*'MPTO_working_3-way'!$I79)</f>
        <v>2.6368195935829806</v>
      </c>
      <c r="H80" s="17"/>
      <c r="I80" s="21"/>
      <c r="J80" s="22"/>
      <c r="K80" s="17"/>
      <c r="L80" s="21"/>
      <c r="M80" s="22"/>
      <c r="N80" s="23">
        <f t="shared" si="8"/>
        <v>35.433086572051181</v>
      </c>
      <c r="O80" s="24">
        <f t="shared" si="9"/>
        <v>26.382243806364198</v>
      </c>
      <c r="P80" s="24">
        <f t="shared" si="10"/>
        <v>37.924475471648535</v>
      </c>
      <c r="Q80" t="s">
        <v>152</v>
      </c>
      <c r="R80" t="s">
        <v>149</v>
      </c>
      <c r="S80" t="s">
        <v>311</v>
      </c>
      <c r="AD80" s="37"/>
      <c r="AE80" s="37"/>
      <c r="AH80" s="37"/>
      <c r="AI80" s="37"/>
      <c r="AJ80" t="s">
        <v>118</v>
      </c>
    </row>
    <row r="81" spans="1:36" s="36" customFormat="1" ht="15" x14ac:dyDescent="0.25">
      <c r="A81">
        <v>2.38</v>
      </c>
      <c r="B81">
        <v>3.56</v>
      </c>
      <c r="C81">
        <v>3.06</v>
      </c>
      <c r="D81" s="20">
        <f t="shared" si="7"/>
        <v>2.7864329252300202E-2</v>
      </c>
      <c r="E81" s="17">
        <f>IF(OR($A81="",$B81="",$C81=""),"",A81*'MPTO_working_3-way'!$I80)</f>
        <v>2.4505396065922378</v>
      </c>
      <c r="F81" s="21">
        <f>IF(OR($A81="",$B81="",$C81=""),"",B81*'MPTO_working_3-way'!$I80)</f>
        <v>3.6655130249867089</v>
      </c>
      <c r="G81" s="22">
        <f>IF(OR($A81="",$B81="",$C81=""),"",C81*'MPTO_working_3-way'!$I80)</f>
        <v>3.150693779904306</v>
      </c>
      <c r="H81" s="17"/>
      <c r="I81" s="21"/>
      <c r="J81" s="22"/>
      <c r="K81" s="17"/>
      <c r="L81" s="21"/>
      <c r="M81" s="22"/>
      <c r="N81" s="23">
        <f t="shared" si="8"/>
        <v>40.807338812638783</v>
      </c>
      <c r="O81" s="24">
        <f t="shared" si="9"/>
        <v>27.281310779236041</v>
      </c>
      <c r="P81" s="24">
        <f t="shared" si="10"/>
        <v>31.739041298719052</v>
      </c>
      <c r="Q81" t="s">
        <v>74</v>
      </c>
      <c r="R81" t="s">
        <v>151</v>
      </c>
      <c r="S81" t="s">
        <v>311</v>
      </c>
      <c r="AD81" s="37"/>
      <c r="AE81" s="37"/>
      <c r="AH81" s="37"/>
      <c r="AI81" s="37"/>
      <c r="AJ81" t="s">
        <v>118</v>
      </c>
    </row>
    <row r="82" spans="1:36" s="36" customFormat="1" ht="15" x14ac:dyDescent="0.25">
      <c r="A82">
        <v>1.84</v>
      </c>
      <c r="B82">
        <v>4.1399999999999997</v>
      </c>
      <c r="C82">
        <v>4.07</v>
      </c>
      <c r="D82" s="20">
        <f t="shared" si="7"/>
        <v>3.0724400289617648E-2</v>
      </c>
      <c r="E82" s="17">
        <f>IF(OR($A82="",$B82="",$C82=""),"",A82*'MPTO_working_3-way'!$I81)</f>
        <v>1.8902828467153283</v>
      </c>
      <c r="F82" s="21">
        <f>IF(OR($A82="",$B82="",$C82=""),"",B82*'MPTO_working_3-way'!$I81)</f>
        <v>4.2531364051094878</v>
      </c>
      <c r="G82" s="22">
        <f>IF(OR($A82="",$B82="",$C82=""),"",C82*'MPTO_working_3-way'!$I81)</f>
        <v>4.1812234707235794</v>
      </c>
      <c r="H82" s="17"/>
      <c r="I82" s="21"/>
      <c r="J82" s="22"/>
      <c r="K82" s="17"/>
      <c r="L82" s="21"/>
      <c r="M82" s="22"/>
      <c r="N82" s="23">
        <f t="shared" si="8"/>
        <v>52.902135875467607</v>
      </c>
      <c r="O82" s="24">
        <f t="shared" si="9"/>
        <v>23.512060389096717</v>
      </c>
      <c r="P82" s="24">
        <f t="shared" si="10"/>
        <v>23.91644472011312</v>
      </c>
      <c r="Q82" t="s">
        <v>153</v>
      </c>
      <c r="R82" t="s">
        <v>129</v>
      </c>
      <c r="S82" t="s">
        <v>311</v>
      </c>
      <c r="AD82" s="37"/>
      <c r="AE82" s="37"/>
      <c r="AH82" s="37"/>
      <c r="AI82" s="37"/>
      <c r="AJ82" t="s">
        <v>118</v>
      </c>
    </row>
    <row r="83" spans="1:36" s="36" customFormat="1" ht="15" x14ac:dyDescent="0.25">
      <c r="A83">
        <v>2.71</v>
      </c>
      <c r="B83">
        <v>3.39</v>
      </c>
      <c r="C83">
        <v>2.75</v>
      </c>
      <c r="D83" s="20">
        <f t="shared" si="7"/>
        <v>2.7625304410727303E-2</v>
      </c>
      <c r="E83" s="17">
        <f>IF(OR($A83="",$B83="",$C83=""),"",A83*'MPTO_working_3-way'!$I82)</f>
        <v>2.7855123322737336</v>
      </c>
      <c r="F83" s="21">
        <f>IF(OR($A83="",$B83="",$C83=""),"",B83*'MPTO_working_3-way'!$I82)</f>
        <v>3.484460076165298</v>
      </c>
      <c r="G83" s="22">
        <f>IF(OR($A83="",$B83="",$C83=""),"",C83*'MPTO_working_3-way'!$I82)</f>
        <v>2.8266269054438258</v>
      </c>
      <c r="H83" s="17"/>
      <c r="I83" s="21"/>
      <c r="J83" s="22"/>
      <c r="K83" s="17"/>
      <c r="L83" s="21"/>
      <c r="M83" s="22"/>
      <c r="N83" s="23">
        <f t="shared" si="8"/>
        <v>35.900038510464206</v>
      </c>
      <c r="O83" s="24">
        <f t="shared" si="9"/>
        <v>28.698850844648376</v>
      </c>
      <c r="P83" s="24">
        <f t="shared" si="10"/>
        <v>35.377856132130177</v>
      </c>
      <c r="Q83" t="s">
        <v>100</v>
      </c>
      <c r="R83" t="s">
        <v>154</v>
      </c>
      <c r="S83" t="s">
        <v>311</v>
      </c>
      <c r="AD83" s="37"/>
      <c r="AE83" s="37"/>
      <c r="AH83" s="37"/>
      <c r="AI83" s="37"/>
      <c r="AJ83" t="s">
        <v>118</v>
      </c>
    </row>
    <row r="84" spans="1:36" s="36" customFormat="1" ht="15" x14ac:dyDescent="0.25">
      <c r="A84">
        <v>1.85</v>
      </c>
      <c r="B84">
        <v>3.56</v>
      </c>
      <c r="C84">
        <v>4.79</v>
      </c>
      <c r="D84" s="20">
        <f t="shared" si="7"/>
        <v>3.0207684168416904E-2</v>
      </c>
      <c r="E84" s="17">
        <f>IF(OR($A84="",$B84="",$C84=""),"",A84*'MPTO_working_3-way'!$I83)</f>
        <v>1.9068401405357926</v>
      </c>
      <c r="F84" s="21">
        <f>IF(OR($A84="",$B84="",$C84=""),"",B84*'MPTO_working_3-way'!$I83)</f>
        <v>3.6693788650310388</v>
      </c>
      <c r="G84" s="22">
        <f>IF(OR($A84="",$B84="",$C84=""),"",C84*'MPTO_working_3-way'!$I83)</f>
        <v>4.9371698773872685</v>
      </c>
      <c r="H84" s="17"/>
      <c r="I84" s="21"/>
      <c r="J84" s="22"/>
      <c r="K84" s="17"/>
      <c r="L84" s="21"/>
      <c r="M84" s="22"/>
      <c r="N84" s="23">
        <f t="shared" si="8"/>
        <v>52.442781056571185</v>
      </c>
      <c r="O84" s="24">
        <f t="shared" si="9"/>
        <v>27.252568807487833</v>
      </c>
      <c r="P84" s="24">
        <f t="shared" si="10"/>
        <v>20.254518779677806</v>
      </c>
      <c r="Q84" t="s">
        <v>299</v>
      </c>
      <c r="R84" t="s">
        <v>209</v>
      </c>
      <c r="S84" t="s">
        <v>311</v>
      </c>
      <c r="AD84" s="37"/>
      <c r="AE84" s="37"/>
      <c r="AH84" s="37"/>
      <c r="AI84" s="37"/>
      <c r="AJ84" t="s">
        <v>273</v>
      </c>
    </row>
    <row r="85" spans="1:36" s="36" customFormat="1" ht="15" x14ac:dyDescent="0.25">
      <c r="A85">
        <v>1.76</v>
      </c>
      <c r="B85">
        <v>3.61</v>
      </c>
      <c r="C85">
        <v>5.36</v>
      </c>
      <c r="D85" s="20">
        <f t="shared" si="7"/>
        <v>3.1757292610230081E-2</v>
      </c>
      <c r="E85" s="17">
        <f>IF(OR($A85="",$B85="",$C85=""),"",A85*'MPTO_working_3-way'!$I84)</f>
        <v>1.80862053576288</v>
      </c>
      <c r="F85" s="21">
        <f>IF(OR($A85="",$B85="",$C85=""),"",B85*'MPTO_working_3-way'!$I84)</f>
        <v>3.7097273489227254</v>
      </c>
      <c r="G85" s="22">
        <f>IF(OR($A85="",$B85="",$C85=""),"",C85*'MPTO_working_3-way'!$I84)</f>
        <v>5.5080716316414984</v>
      </c>
      <c r="H85" s="17"/>
      <c r="I85" s="21"/>
      <c r="J85" s="22"/>
      <c r="K85" s="17"/>
      <c r="L85" s="21"/>
      <c r="M85" s="22"/>
      <c r="N85" s="23">
        <f t="shared" si="8"/>
        <v>55.29075780278022</v>
      </c>
      <c r="O85" s="24">
        <f t="shared" si="9"/>
        <v>26.956158928779278</v>
      </c>
      <c r="P85" s="24">
        <f t="shared" si="10"/>
        <v>18.155174203897985</v>
      </c>
      <c r="Q85" t="s">
        <v>205</v>
      </c>
      <c r="R85" t="s">
        <v>210</v>
      </c>
      <c r="S85" t="s">
        <v>311</v>
      </c>
      <c r="AD85" s="37"/>
      <c r="AE85" s="37"/>
      <c r="AH85" s="37"/>
      <c r="AI85" s="37"/>
      <c r="AJ85" t="s">
        <v>273</v>
      </c>
    </row>
    <row r="86" spans="1:36" s="36" customFormat="1" ht="15" x14ac:dyDescent="0.25">
      <c r="A86">
        <v>2.82</v>
      </c>
      <c r="B86">
        <v>3.47</v>
      </c>
      <c r="C86">
        <v>2.6</v>
      </c>
      <c r="D86" s="20">
        <f t="shared" si="7"/>
        <v>2.7409751733744603E-2</v>
      </c>
      <c r="E86" s="17">
        <f>IF(OR($A86="",$B86="",$C86=""),"",A86*'MPTO_working_3-way'!$I85)</f>
        <v>2.9051856693549354</v>
      </c>
      <c r="F86" s="21">
        <f>IF(OR($A86="",$B86="",$C86=""),"",B86*'MPTO_working_3-way'!$I85)</f>
        <v>3.5748206640644069</v>
      </c>
      <c r="G86" s="22">
        <f>IF(OR($A86="",$B86="",$C86=""),"",C86*'MPTO_working_3-way'!$I85)</f>
        <v>2.6785399788378839</v>
      </c>
      <c r="H86" s="17"/>
      <c r="I86" s="21"/>
      <c r="J86" s="22"/>
      <c r="K86" s="17"/>
      <c r="L86" s="21"/>
      <c r="M86" s="22"/>
      <c r="N86" s="23">
        <f t="shared" si="8"/>
        <v>34.421207929957845</v>
      </c>
      <c r="O86" s="24">
        <f t="shared" si="9"/>
        <v>27.973431228380726</v>
      </c>
      <c r="P86" s="24">
        <f t="shared" si="10"/>
        <v>37.333771677877351</v>
      </c>
      <c r="Q86" t="s">
        <v>270</v>
      </c>
      <c r="R86" t="s">
        <v>206</v>
      </c>
      <c r="S86" t="s">
        <v>311</v>
      </c>
      <c r="AD86" s="37"/>
      <c r="AE86" s="37"/>
      <c r="AH86" s="37"/>
      <c r="AI86" s="37"/>
      <c r="AJ86" t="s">
        <v>273</v>
      </c>
    </row>
    <row r="87" spans="1:36" s="36" customFormat="1" ht="15" x14ac:dyDescent="0.25">
      <c r="A87">
        <v>2.58</v>
      </c>
      <c r="B87">
        <v>3.09</v>
      </c>
      <c r="C87">
        <v>3.16</v>
      </c>
      <c r="D87" s="20">
        <f t="shared" si="7"/>
        <v>2.7677190896593373E-2</v>
      </c>
      <c r="E87" s="17">
        <f>IF(OR($A87="",$B87="",$C87=""),"",A87*'MPTO_working_3-way'!$I86)</f>
        <v>2.6619338149343936</v>
      </c>
      <c r="F87" s="21">
        <f>IF(OR($A87="",$B87="",$C87=""),"",B87*'MPTO_working_3-way'!$I86)</f>
        <v>3.1881300341656109</v>
      </c>
      <c r="G87" s="22">
        <f>IF(OR($A87="",$B87="",$C87=""),"",C87*'MPTO_working_3-way'!$I86)</f>
        <v>3.2603530446483271</v>
      </c>
      <c r="H87" s="17"/>
      <c r="I87" s="21"/>
      <c r="J87" s="22"/>
      <c r="K87" s="17"/>
      <c r="L87" s="21"/>
      <c r="M87" s="22"/>
      <c r="N87" s="23">
        <f t="shared" si="8"/>
        <v>37.566674061903605</v>
      </c>
      <c r="O87" s="24">
        <f t="shared" si="9"/>
        <v>31.366349216735053</v>
      </c>
      <c r="P87" s="24">
        <f t="shared" si="10"/>
        <v>30.671525025225094</v>
      </c>
      <c r="Q87" t="s">
        <v>156</v>
      </c>
      <c r="R87" t="s">
        <v>207</v>
      </c>
      <c r="S87" t="s">
        <v>311</v>
      </c>
      <c r="AD87" s="37"/>
      <c r="AE87" s="37"/>
      <c r="AH87" s="37"/>
      <c r="AI87" s="37"/>
      <c r="AJ87" t="s">
        <v>273</v>
      </c>
    </row>
    <row r="88" spans="1:36" s="36" customFormat="1" ht="15" x14ac:dyDescent="0.25">
      <c r="A88">
        <v>1.27</v>
      </c>
      <c r="B88">
        <v>6.29</v>
      </c>
      <c r="C88">
        <v>11.28</v>
      </c>
      <c r="D88" s="20">
        <f t="shared" si="7"/>
        <v>3.5036568996341444E-2</v>
      </c>
      <c r="E88" s="17">
        <f>IF(OR($A88="",$B88="",$C88=""),"",A88*'MPTO_working_3-way'!$I87)</f>
        <v>1.3048103847018557</v>
      </c>
      <c r="F88" s="21">
        <f>IF(OR($A88="",$B88="",$C88=""),"",B88*'MPTO_working_3-way'!$I87)</f>
        <v>6.4624073384052538</v>
      </c>
      <c r="G88" s="22">
        <f>IF(OR($A88="",$B88="",$C88=""),"",C88*'MPTO_working_3-way'!$I87)</f>
        <v>11.589181999556638</v>
      </c>
      <c r="H88" s="17"/>
      <c r="I88" s="21"/>
      <c r="J88" s="22"/>
      <c r="K88" s="17"/>
      <c r="L88" s="21"/>
      <c r="M88" s="22"/>
      <c r="N88" s="23">
        <f t="shared" si="8"/>
        <v>76.639488137465747</v>
      </c>
      <c r="O88" s="24">
        <f t="shared" si="9"/>
        <v>15.474109687532831</v>
      </c>
      <c r="P88" s="24">
        <f t="shared" si="10"/>
        <v>8.6287366963281489</v>
      </c>
      <c r="Q88" t="s">
        <v>211</v>
      </c>
      <c r="R88" t="s">
        <v>217</v>
      </c>
      <c r="S88" t="s">
        <v>311</v>
      </c>
      <c r="AD88" s="37"/>
      <c r="AE88" s="37"/>
      <c r="AH88" s="37"/>
      <c r="AI88" s="37"/>
      <c r="AJ88" t="s">
        <v>274</v>
      </c>
    </row>
    <row r="89" spans="1:36" s="36" customFormat="1" ht="15" x14ac:dyDescent="0.25">
      <c r="A89">
        <v>1.69</v>
      </c>
      <c r="B89">
        <v>4.1900000000000004</v>
      </c>
      <c r="C89">
        <v>5.01</v>
      </c>
      <c r="D89" s="20">
        <f t="shared" si="7"/>
        <v>2.9980259221427996E-2</v>
      </c>
      <c r="E89" s="17">
        <f>IF(OR($A89="",$B89="",$C89=""),"",A89*'MPTO_working_3-way'!$I88)</f>
        <v>1.7367744526152427</v>
      </c>
      <c r="F89" s="21">
        <f>IF(OR($A89="",$B89="",$C89=""),"",B89*'MPTO_working_3-way'!$I88)</f>
        <v>4.305967429856727</v>
      </c>
      <c r="G89" s="22">
        <f>IF(OR($A89="",$B89="",$C89=""),"",C89*'MPTO_working_3-way'!$I88)</f>
        <v>5.1486627263919322</v>
      </c>
      <c r="H89" s="17"/>
      <c r="I89" s="21"/>
      <c r="J89" s="22"/>
      <c r="K89" s="17"/>
      <c r="L89" s="21"/>
      <c r="M89" s="22"/>
      <c r="N89" s="23">
        <f t="shared" si="8"/>
        <v>57.578000326651257</v>
      </c>
      <c r="O89" s="24">
        <f t="shared" si="9"/>
        <v>23.223584857288927</v>
      </c>
      <c r="P89" s="24">
        <f t="shared" si="10"/>
        <v>19.422519072263597</v>
      </c>
      <c r="Q89" t="s">
        <v>212</v>
      </c>
      <c r="R89" t="s">
        <v>216</v>
      </c>
      <c r="S89" t="s">
        <v>311</v>
      </c>
      <c r="AD89" s="37"/>
      <c r="AE89" s="37"/>
      <c r="AH89" s="37"/>
      <c r="AI89" s="37"/>
      <c r="AJ89" t="s">
        <v>274</v>
      </c>
    </row>
    <row r="90" spans="1:36" s="36" customFormat="1" ht="15" x14ac:dyDescent="0.25">
      <c r="A90">
        <v>3.54</v>
      </c>
      <c r="B90">
        <v>3.48</v>
      </c>
      <c r="C90">
        <v>2.16</v>
      </c>
      <c r="D90" s="20">
        <f t="shared" si="7"/>
        <v>3.2805160508257991E-2</v>
      </c>
      <c r="E90" s="17">
        <f>IF(OR($A90="",$B90="",$C90=""),"",A90*'MPTO_working_3-way'!$I89)</f>
        <v>3.6640294542470486</v>
      </c>
      <c r="F90" s="21">
        <f>IF(OR($A90="",$B90="",$C90=""),"",B90*'MPTO_working_3-way'!$I89)</f>
        <v>3.601927260107268</v>
      </c>
      <c r="G90" s="22">
        <f>IF(OR($A90="",$B90="",$C90=""),"",C90*'MPTO_working_3-way'!$I89)</f>
        <v>2.2356789890320976</v>
      </c>
      <c r="H90" s="17"/>
      <c r="I90" s="21"/>
      <c r="J90" s="22"/>
      <c r="K90" s="17"/>
      <c r="L90" s="21"/>
      <c r="M90" s="22"/>
      <c r="N90" s="23">
        <f t="shared" si="8"/>
        <v>27.292357020789787</v>
      </c>
      <c r="O90" s="24">
        <f t="shared" si="9"/>
        <v>27.762914900458576</v>
      </c>
      <c r="P90" s="24">
        <f t="shared" si="10"/>
        <v>44.72914067296103</v>
      </c>
      <c r="Q90" t="s">
        <v>297</v>
      </c>
      <c r="R90" t="s">
        <v>213</v>
      </c>
      <c r="S90" t="s">
        <v>311</v>
      </c>
      <c r="AD90" s="37"/>
      <c r="AE90" s="37"/>
      <c r="AH90" s="37"/>
      <c r="AI90" s="37"/>
      <c r="AJ90" t="s">
        <v>274</v>
      </c>
    </row>
    <row r="91" spans="1:36" s="36" customFormat="1" ht="15" x14ac:dyDescent="0.25">
      <c r="A91">
        <v>4.07</v>
      </c>
      <c r="B91">
        <v>4.3099999999999996</v>
      </c>
      <c r="C91">
        <v>1.81</v>
      </c>
      <c r="D91" s="20">
        <f t="shared" si="7"/>
        <v>3.0204995030468362E-2</v>
      </c>
      <c r="E91" s="17">
        <f>IF(OR($A91="",$B91="",$C91=""),"",A91*'MPTO_working_3-way'!$I90)</f>
        <v>4.1920196550312125</v>
      </c>
      <c r="F91" s="21">
        <f>IF(OR($A91="",$B91="",$C91=""),"",B91*'MPTO_working_3-way'!$I90)</f>
        <v>4.439214917244354</v>
      </c>
      <c r="G91" s="22">
        <f>IF(OR($A91="",$B91="",$C91=""),"",C91*'MPTO_working_3-way'!$I90)</f>
        <v>1.8642642691907847</v>
      </c>
      <c r="H91" s="17"/>
      <c r="I91" s="21"/>
      <c r="J91" s="22"/>
      <c r="K91" s="17"/>
      <c r="L91" s="21"/>
      <c r="M91" s="22"/>
      <c r="N91" s="23">
        <f t="shared" si="8"/>
        <v>23.854849983821325</v>
      </c>
      <c r="O91" s="24">
        <f t="shared" si="9"/>
        <v>22.526505669176988</v>
      </c>
      <c r="P91" s="24">
        <f t="shared" si="10"/>
        <v>53.640463775775025</v>
      </c>
      <c r="Q91" t="s">
        <v>296</v>
      </c>
      <c r="R91" t="s">
        <v>215</v>
      </c>
      <c r="S91" t="s">
        <v>311</v>
      </c>
      <c r="AD91" s="37"/>
      <c r="AE91" s="37"/>
      <c r="AH91" s="37"/>
      <c r="AI91" s="37"/>
      <c r="AJ91" t="s">
        <v>274</v>
      </c>
    </row>
    <row r="92" spans="1:36" s="36" customFormat="1" ht="15" x14ac:dyDescent="0.25">
      <c r="A92">
        <v>1.78</v>
      </c>
      <c r="B92">
        <v>4.32</v>
      </c>
      <c r="C92">
        <v>4.25</v>
      </c>
      <c r="D92" s="20">
        <f t="shared" si="7"/>
        <v>2.8573351937529079E-2</v>
      </c>
      <c r="E92" s="17">
        <f>IF(OR($A92="",$B92="",$C92=""),"",A92*'MPTO_working_3-way'!$I91)</f>
        <v>1.8383931857046993</v>
      </c>
      <c r="F92" s="21">
        <f>IF(OR($A92="",$B92="",$C92=""),"",B92*'MPTO_working_3-way'!$I91)</f>
        <v>4.4617182933956752</v>
      </c>
      <c r="G92" s="22">
        <f>IF(OR($A92="",$B92="",$C92=""),"",C92*'MPTO_working_3-way'!$I91)</f>
        <v>4.3894219321600962</v>
      </c>
      <c r="H92" s="17"/>
      <c r="I92" s="21"/>
      <c r="J92" s="22"/>
      <c r="K92" s="17"/>
      <c r="L92" s="21"/>
      <c r="M92" s="22"/>
      <c r="N92" s="23">
        <f t="shared" si="8"/>
        <v>54.395327820837004</v>
      </c>
      <c r="O92" s="24">
        <f t="shared" si="9"/>
        <v>22.412889703955983</v>
      </c>
      <c r="P92" s="24">
        <f t="shared" si="10"/>
        <v>22.782043181432911</v>
      </c>
      <c r="Q92" t="s">
        <v>161</v>
      </c>
      <c r="R92" t="s">
        <v>214</v>
      </c>
      <c r="S92" t="s">
        <v>311</v>
      </c>
      <c r="AD92" s="37"/>
      <c r="AE92" s="37"/>
      <c r="AH92" s="37"/>
      <c r="AI92" s="37"/>
      <c r="AJ92" t="s">
        <v>274</v>
      </c>
    </row>
    <row r="93" spans="1:36" s="36" customFormat="1" ht="15" x14ac:dyDescent="0.25">
      <c r="A93">
        <v>1.97</v>
      </c>
      <c r="B93">
        <v>3.8</v>
      </c>
      <c r="C93">
        <v>3.88</v>
      </c>
      <c r="D93" s="20">
        <f t="shared" si="7"/>
        <v>2.8504066697698116E-2</v>
      </c>
      <c r="E93" s="17">
        <f>IF(OR($A93="",$B93="",$C93=""),"",A93*'MPTO_working_3-way'!$I92)</f>
        <v>2.0295038402100225</v>
      </c>
      <c r="F93" s="21">
        <f>IF(OR($A93="",$B93="",$C93=""),"",B93*'MPTO_working_3-way'!$I92)</f>
        <v>3.9147789811157794</v>
      </c>
      <c r="G93" s="22">
        <f>IF(OR($A93="",$B93="",$C93=""),"",C93*'MPTO_working_3-way'!$I92)</f>
        <v>3.997195380718217</v>
      </c>
      <c r="H93" s="17"/>
      <c r="I93" s="21"/>
      <c r="J93" s="22"/>
      <c r="K93" s="17"/>
      <c r="L93" s="21"/>
      <c r="M93" s="22"/>
      <c r="N93" s="23">
        <f t="shared" si="8"/>
        <v>49.273126770556658</v>
      </c>
      <c r="O93" s="24">
        <f t="shared" si="9"/>
        <v>25.544226246841216</v>
      </c>
      <c r="P93" s="24">
        <f t="shared" si="10"/>
        <v>25.017541169586753</v>
      </c>
      <c r="Q93" t="s">
        <v>218</v>
      </c>
      <c r="R93" t="s">
        <v>160</v>
      </c>
      <c r="S93" t="s">
        <v>311</v>
      </c>
      <c r="AD93" s="37"/>
      <c r="AE93" s="37"/>
      <c r="AH93" s="37"/>
      <c r="AI93" s="37"/>
      <c r="AJ93" t="s">
        <v>274</v>
      </c>
    </row>
    <row r="94" spans="1:36" s="36" customFormat="1" ht="15" x14ac:dyDescent="0.25">
      <c r="A94">
        <v>2.35</v>
      </c>
      <c r="B94">
        <v>3.39</v>
      </c>
      <c r="C94">
        <v>3.13</v>
      </c>
      <c r="D94" s="20">
        <f t="shared" si="7"/>
        <v>4.0005983522453992E-2</v>
      </c>
      <c r="E94" s="17">
        <f>IF(OR($A94="",$B94="",$C94=""),"",A94*'MPTO_working_3-way'!$I93)</f>
        <v>2.4171473770531935</v>
      </c>
      <c r="F94" s="21">
        <f>IF(OR($A94="",$B94="",$C94=""),"",B94*'MPTO_working_3-way'!$I93)</f>
        <v>3.4868636630682235</v>
      </c>
      <c r="G94" s="22">
        <f>IF(OR($A94="",$B94="",$C94=""),"",C94*'MPTO_working_3-way'!$I93)</f>
        <v>3.219434591564466</v>
      </c>
      <c r="H94" s="17"/>
      <c r="I94" s="21"/>
      <c r="J94" s="22"/>
      <c r="K94" s="17"/>
      <c r="L94" s="21"/>
      <c r="M94" s="22"/>
      <c r="N94" s="23">
        <f t="shared" si="8"/>
        <v>41.371081031026158</v>
      </c>
      <c r="O94" s="24">
        <f t="shared" si="9"/>
        <v>28.679067971360318</v>
      </c>
      <c r="P94" s="24">
        <f t="shared" si="10"/>
        <v>31.061354767703346</v>
      </c>
      <c r="Q94" t="s">
        <v>252</v>
      </c>
      <c r="R94" t="s">
        <v>224</v>
      </c>
      <c r="S94" t="s">
        <v>311</v>
      </c>
      <c r="AD94" s="37"/>
      <c r="AE94" s="37"/>
      <c r="AH94" s="37"/>
      <c r="AI94" s="37"/>
      <c r="AJ94" t="s">
        <v>275</v>
      </c>
    </row>
    <row r="95" spans="1:36" s="36" customFormat="1" ht="15" x14ac:dyDescent="0.25">
      <c r="A95">
        <v>6.57</v>
      </c>
      <c r="B95">
        <v>4.0599999999999996</v>
      </c>
      <c r="C95">
        <v>1.55</v>
      </c>
      <c r="D95" s="20">
        <f t="shared" si="7"/>
        <v>4.3673710563862489E-2</v>
      </c>
      <c r="E95" s="17">
        <f>IF(OR($A95="",$B95="",$C95=""),"",A95*'MPTO_working_3-way'!$I94)</f>
        <v>6.7572717182038771</v>
      </c>
      <c r="F95" s="21">
        <f>IF(OR($A95="",$B95="",$C95=""),"",B95*'MPTO_working_3-way'!$I94)</f>
        <v>4.1757265107926536</v>
      </c>
      <c r="G95" s="22">
        <f>IF(OR($A95="",$B95="",$C95=""),"",C95*'MPTO_working_3-way'!$I94)</f>
        <v>1.594181303381432</v>
      </c>
      <c r="H95" s="17"/>
      <c r="I95" s="21"/>
      <c r="J95" s="22"/>
      <c r="K95" s="17"/>
      <c r="L95" s="21"/>
      <c r="M95" s="22"/>
      <c r="N95" s="23">
        <f t="shared" si="8"/>
        <v>14.798872114407233</v>
      </c>
      <c r="O95" s="24">
        <f t="shared" si="9"/>
        <v>23.947928520112203</v>
      </c>
      <c r="P95" s="24">
        <f t="shared" si="10"/>
        <v>62.728122446229371</v>
      </c>
      <c r="Q95" t="s">
        <v>251</v>
      </c>
      <c r="R95" t="s">
        <v>226</v>
      </c>
      <c r="S95" t="s">
        <v>311</v>
      </c>
      <c r="AD95" s="37"/>
      <c r="AE95" s="37"/>
      <c r="AH95" s="37"/>
      <c r="AI95" s="37"/>
      <c r="AJ95" t="s">
        <v>275</v>
      </c>
    </row>
    <row r="96" spans="1:36" s="36" customFormat="1" ht="15" x14ac:dyDescent="0.25">
      <c r="A96">
        <v>2.52</v>
      </c>
      <c r="B96">
        <v>3.37</v>
      </c>
      <c r="C96">
        <v>2.9</v>
      </c>
      <c r="D96" s="20">
        <f t="shared" si="7"/>
        <v>3.838888807680374E-2</v>
      </c>
      <c r="E96" s="17">
        <f>IF(OR($A96="",$B96="",$C96=""),"",A96*'MPTO_working_3-way'!$I95)</f>
        <v>2.6208150784765842</v>
      </c>
      <c r="F96" s="21">
        <f>IF(OR($A96="",$B96="",$C96=""),"",B96*'MPTO_working_3-way'!$I95)</f>
        <v>3.50482016447067</v>
      </c>
      <c r="G96" s="22">
        <f>IF(OR($A96="",$B96="",$C96=""),"",C96*'MPTO_working_3-way'!$I95)</f>
        <v>3.0160173522151164</v>
      </c>
      <c r="H96" s="17"/>
      <c r="I96" s="21"/>
      <c r="J96" s="22"/>
      <c r="K96" s="17"/>
      <c r="L96" s="21"/>
      <c r="M96" s="22"/>
      <c r="N96" s="23">
        <f t="shared" si="8"/>
        <v>38.156068629659885</v>
      </c>
      <c r="O96" s="24">
        <f t="shared" si="9"/>
        <v>28.532134405561692</v>
      </c>
      <c r="P96" s="24">
        <f t="shared" si="10"/>
        <v>33.156307912669973</v>
      </c>
      <c r="Q96" t="s">
        <v>169</v>
      </c>
      <c r="R96" t="s">
        <v>254</v>
      </c>
      <c r="S96" t="s">
        <v>311</v>
      </c>
      <c r="AD96" s="37"/>
      <c r="AE96" s="37"/>
      <c r="AH96" s="37"/>
      <c r="AI96" s="37"/>
      <c r="AJ96" t="s">
        <v>275</v>
      </c>
    </row>
    <row r="97" spans="1:36" s="36" customFormat="1" ht="15" x14ac:dyDescent="0.25">
      <c r="A97">
        <v>1.93</v>
      </c>
      <c r="B97">
        <v>3.33</v>
      </c>
      <c r="C97">
        <v>4.3499999999999996</v>
      </c>
      <c r="D97" s="20">
        <f t="shared" si="7"/>
        <v>4.8320072797471525E-2</v>
      </c>
      <c r="E97" s="17">
        <f>IF(OR($A97="",$B97="",$C97=""),"",A97*'MPTO_working_3-way'!$I96)</f>
        <v>2.0142902613882545</v>
      </c>
      <c r="F97" s="21">
        <f>IF(OR($A97="",$B97="",$C97=""),"",B97*'MPTO_working_3-way'!$I96)</f>
        <v>3.4754334561776621</v>
      </c>
      <c r="G97" s="22">
        <f>IF(OR($A97="",$B97="",$C97=""),"",C97*'MPTO_working_3-way'!$I96)</f>
        <v>4.5399806409528018</v>
      </c>
      <c r="H97" s="17"/>
      <c r="I97" s="21"/>
      <c r="J97" s="22"/>
      <c r="K97" s="17"/>
      <c r="L97" s="21"/>
      <c r="M97" s="22"/>
      <c r="N97" s="23">
        <f t="shared" si="8"/>
        <v>49.645278000341278</v>
      </c>
      <c r="O97" s="24">
        <f t="shared" si="9"/>
        <v>28.773389351549149</v>
      </c>
      <c r="P97" s="24">
        <f t="shared" si="10"/>
        <v>22.026525641530728</v>
      </c>
      <c r="Q97" t="s">
        <v>228</v>
      </c>
      <c r="R97" t="s">
        <v>256</v>
      </c>
      <c r="S97" t="s">
        <v>311</v>
      </c>
      <c r="AD97" s="37"/>
      <c r="AE97" s="37"/>
      <c r="AH97" s="37"/>
      <c r="AI97" s="37"/>
      <c r="AJ97" t="s">
        <v>272</v>
      </c>
    </row>
    <row r="98" spans="1:36" s="36" customFormat="1" ht="15" x14ac:dyDescent="0.25">
      <c r="A98">
        <v>1.52</v>
      </c>
      <c r="B98">
        <v>4.1100000000000003</v>
      </c>
      <c r="C98">
        <v>6.8</v>
      </c>
      <c r="D98" s="20">
        <f t="shared" si="7"/>
        <v>4.8262562804606945E-2</v>
      </c>
      <c r="E98" s="17">
        <f>IF(OR($A98="",$B98="",$C98=""),"",A98*'MPTO_working_3-way'!$I97)</f>
        <v>1.5783511098767418</v>
      </c>
      <c r="F98" s="21">
        <f>IF(OR($A98="",$B98="",$C98=""),"",B98*'MPTO_working_3-way'!$I97)</f>
        <v>4.2677783299956635</v>
      </c>
      <c r="G98" s="22">
        <f>IF(OR($A98="",$B98="",$C98=""),"",C98*'MPTO_working_3-way'!$I97)</f>
        <v>7.0610444389222655</v>
      </c>
      <c r="H98" s="17"/>
      <c r="I98" s="21"/>
      <c r="J98" s="22"/>
      <c r="K98" s="17"/>
      <c r="L98" s="21"/>
      <c r="M98" s="22"/>
      <c r="N98" s="23">
        <f t="shared" si="8"/>
        <v>63.357258961099795</v>
      </c>
      <c r="O98" s="24">
        <f t="shared" si="9"/>
        <v>23.431395041574618</v>
      </c>
      <c r="P98" s="24">
        <f t="shared" si="10"/>
        <v>14.162210826598779</v>
      </c>
      <c r="Q98" t="s">
        <v>258</v>
      </c>
      <c r="R98" t="s">
        <v>231</v>
      </c>
      <c r="S98" t="s">
        <v>311</v>
      </c>
      <c r="AD98" s="37"/>
      <c r="AE98" s="37"/>
      <c r="AH98" s="37"/>
      <c r="AI98" s="37"/>
      <c r="AJ98" t="s">
        <v>272</v>
      </c>
    </row>
    <row r="99" spans="1:36" s="36" customFormat="1" ht="15" x14ac:dyDescent="0.25">
      <c r="A99">
        <v>1.65</v>
      </c>
      <c r="B99">
        <v>3.72</v>
      </c>
      <c r="C99">
        <v>5.74</v>
      </c>
      <c r="D99" s="20">
        <f t="shared" si="7"/>
        <v>4.9093838236245801E-2</v>
      </c>
      <c r="E99" s="17">
        <f>IF(OR($A99="",$B99="",$C99=""),"",A99*'MPTO_working_3-way'!$I98)</f>
        <v>1.7297281201158279</v>
      </c>
      <c r="F99" s="21">
        <f>IF(OR($A99="",$B99="",$C99=""),"",B99*'MPTO_working_3-way'!$I98)</f>
        <v>3.8997506708065943</v>
      </c>
      <c r="G99" s="22">
        <f>IF(OR($A99="",$B99="",$C99=""),"",C99*'MPTO_working_3-way'!$I98)</f>
        <v>6.0173572178574863</v>
      </c>
      <c r="H99" s="17"/>
      <c r="I99" s="21"/>
      <c r="J99" s="22"/>
      <c r="K99" s="17"/>
      <c r="L99" s="21"/>
      <c r="M99" s="22"/>
      <c r="N99" s="23">
        <f t="shared" si="8"/>
        <v>57.812553797936573</v>
      </c>
      <c r="O99" s="24">
        <f t="shared" si="9"/>
        <v>25.642664991020254</v>
      </c>
      <c r="P99" s="24">
        <f t="shared" si="10"/>
        <v>16.618591248535775</v>
      </c>
      <c r="Q99" t="s">
        <v>230</v>
      </c>
      <c r="R99" t="s">
        <v>170</v>
      </c>
      <c r="S99" t="s">
        <v>311</v>
      </c>
      <c r="AD99" s="37"/>
      <c r="AE99" s="37"/>
      <c r="AH99" s="37"/>
      <c r="AI99" s="37"/>
      <c r="AJ99" t="s">
        <v>272</v>
      </c>
    </row>
    <row r="100" spans="1:36" s="36" customFormat="1" ht="15" x14ac:dyDescent="0.25">
      <c r="A100">
        <v>2.68</v>
      </c>
      <c r="B100">
        <v>3.21</v>
      </c>
      <c r="C100">
        <v>2.91</v>
      </c>
      <c r="D100" s="20">
        <f t="shared" si="7"/>
        <v>2.8303419792836682E-2</v>
      </c>
      <c r="E100" s="17">
        <f>IF(OR($A100="",$B100="",$C100=""),"",A100*'MPTO_working_3-way'!$I99)</f>
        <v>2.8093436683163469</v>
      </c>
      <c r="F100" s="21">
        <f>IF(OR($A100="",$B100="",$C100=""),"",B100*'MPTO_working_3-way'!$I99)</f>
        <v>3.3649228266027884</v>
      </c>
      <c r="G100" s="22">
        <f>IF(OR($A100="",$B100="",$C100=""),"",C100*'MPTO_working_3-way'!$I99)</f>
        <v>3.0504440577614065</v>
      </c>
      <c r="H100" s="17"/>
      <c r="I100" s="21"/>
      <c r="J100" s="22"/>
      <c r="K100" s="17"/>
      <c r="L100" s="21"/>
      <c r="M100" s="22"/>
      <c r="N100" s="23">
        <f t="shared" si="8"/>
        <v>35.595502653447333</v>
      </c>
      <c r="O100" s="24">
        <f t="shared" si="9"/>
        <v>29.718363586055723</v>
      </c>
      <c r="P100" s="24">
        <f t="shared" si="10"/>
        <v>32.782112409360437</v>
      </c>
      <c r="Q100" t="s">
        <v>235</v>
      </c>
      <c r="R100" t="s">
        <v>177</v>
      </c>
      <c r="S100" t="s">
        <v>311</v>
      </c>
      <c r="AD100" s="37"/>
      <c r="AE100" s="37"/>
      <c r="AH100" s="37"/>
      <c r="AI100" s="37"/>
      <c r="AJ100" t="s">
        <v>276</v>
      </c>
    </row>
    <row r="101" spans="1:36" s="36" customFormat="1" ht="15" x14ac:dyDescent="0.25">
      <c r="A101">
        <v>4.32</v>
      </c>
      <c r="B101">
        <v>3.83</v>
      </c>
      <c r="C101">
        <v>1.86</v>
      </c>
      <c r="D101" s="20">
        <f t="shared" si="7"/>
        <v>3.0212495827757202E-2</v>
      </c>
      <c r="E101" s="17">
        <f>IF(OR($A101="",$B101="",$C101=""),"",A101*'MPTO_working_3-way'!$I100)</f>
        <v>4.5320853811805826</v>
      </c>
      <c r="F101" s="21">
        <f>IF(OR($A101="",$B101="",$C101=""),"",B101*'MPTO_working_3-way'!$I100)</f>
        <v>4.0180294004448216</v>
      </c>
      <c r="G101" s="22">
        <f>IF(OR($A101="",$B101="",$C101=""),"",C101*'MPTO_working_3-way'!$I100)</f>
        <v>1.9513145391194173</v>
      </c>
      <c r="H101" s="17"/>
      <c r="I101" s="21"/>
      <c r="J101" s="22"/>
      <c r="K101" s="17"/>
      <c r="L101" s="21"/>
      <c r="M101" s="22"/>
      <c r="N101" s="23">
        <f t="shared" si="8"/>
        <v>22.064897633051778</v>
      </c>
      <c r="O101" s="24">
        <f t="shared" si="9"/>
        <v>24.887821873311669</v>
      </c>
      <c r="P101" s="24">
        <f t="shared" si="10"/>
        <v>51.247504179991232</v>
      </c>
      <c r="Q101" t="s">
        <v>232</v>
      </c>
      <c r="R101" t="s">
        <v>234</v>
      </c>
      <c r="S101" t="s">
        <v>311</v>
      </c>
      <c r="AD101" s="37"/>
      <c r="AE101" s="37"/>
      <c r="AH101" s="37"/>
      <c r="AI101" s="37"/>
      <c r="AJ101" t="s">
        <v>276</v>
      </c>
    </row>
    <row r="102" spans="1:36" s="36" customFormat="1" ht="15" x14ac:dyDescent="0.25">
      <c r="A102">
        <v>1.98</v>
      </c>
      <c r="B102">
        <v>3.45</v>
      </c>
      <c r="C102">
        <v>4.29</v>
      </c>
      <c r="D102" s="20">
        <f t="shared" si="7"/>
        <v>2.8005810614506466E-2</v>
      </c>
      <c r="E102" s="17">
        <f>IF(OR($A102="",$B102="",$C102=""),"",A102*'MPTO_working_3-way'!$I101)</f>
        <v>2.0360407711898167</v>
      </c>
      <c r="F102" s="21">
        <f>IF(OR($A102="",$B102="",$C102=""),"",B102*'MPTO_working_3-way'!$I101)</f>
        <v>3.5476467982852866</v>
      </c>
      <c r="G102" s="22">
        <f>IF(OR($A102="",$B102="",$C102=""),"",C102*'MPTO_working_3-way'!$I101)</f>
        <v>4.4114216709112695</v>
      </c>
      <c r="H102" s="17"/>
      <c r="I102" s="21"/>
      <c r="J102" s="22"/>
      <c r="K102" s="17"/>
      <c r="L102" s="21"/>
      <c r="M102" s="22"/>
      <c r="N102" s="23">
        <f t="shared" si="8"/>
        <v>49.114930022527119</v>
      </c>
      <c r="O102" s="24">
        <f t="shared" si="9"/>
        <v>28.187698969450349</v>
      </c>
      <c r="P102" s="24">
        <f t="shared" si="10"/>
        <v>22.668429241166361</v>
      </c>
      <c r="Q102" t="s">
        <v>179</v>
      </c>
      <c r="R102" t="s">
        <v>260</v>
      </c>
      <c r="S102" t="s">
        <v>311</v>
      </c>
      <c r="AD102" s="37"/>
      <c r="AE102" s="37"/>
      <c r="AH102" s="37"/>
      <c r="AI102" s="37"/>
      <c r="AJ102" t="s">
        <v>276</v>
      </c>
    </row>
    <row r="103" spans="1:36" s="36" customFormat="1" ht="15" x14ac:dyDescent="0.25">
      <c r="A103">
        <v>2.4900000000000002</v>
      </c>
      <c r="B103">
        <v>3.62</v>
      </c>
      <c r="C103">
        <v>2.86</v>
      </c>
      <c r="D103" s="20">
        <f t="shared" si="7"/>
        <v>2.7499869275812827E-2</v>
      </c>
      <c r="E103" s="17">
        <f>IF(OR($A103="",$B103="",$C103=""),"",A103*'MPTO_working_3-way'!$I102)</f>
        <v>2.5652291146111157</v>
      </c>
      <c r="F103" s="21">
        <f>IF(OR($A103="",$B103="",$C103=""),"",B103*'MPTO_working_3-way'!$I102)</f>
        <v>3.7293692348964811</v>
      </c>
      <c r="G103" s="22">
        <f>IF(OR($A103="",$B103="",$C103=""),"",C103*'MPTO_working_3-way'!$I102)</f>
        <v>2.9464077380673857</v>
      </c>
      <c r="H103" s="17"/>
      <c r="I103" s="21"/>
      <c r="J103" s="22"/>
      <c r="K103" s="17"/>
      <c r="L103" s="21"/>
      <c r="M103" s="22"/>
      <c r="N103" s="23">
        <f t="shared" si="8"/>
        <v>38.982872691728289</v>
      </c>
      <c r="O103" s="24">
        <f t="shared" si="9"/>
        <v>26.814185912266147</v>
      </c>
      <c r="P103" s="24">
        <f t="shared" si="10"/>
        <v>33.939633916924286</v>
      </c>
      <c r="Q103" t="s">
        <v>181</v>
      </c>
      <c r="R103" t="s">
        <v>263</v>
      </c>
      <c r="S103" t="s">
        <v>311</v>
      </c>
      <c r="AD103" s="37"/>
      <c r="AE103" s="37"/>
      <c r="AH103" s="37"/>
      <c r="AI103" s="37"/>
      <c r="AJ103" t="s">
        <v>277</v>
      </c>
    </row>
    <row r="104" spans="1:36" s="36" customFormat="1" ht="15" x14ac:dyDescent="0.25">
      <c r="A104">
        <v>7.5</v>
      </c>
      <c r="B104">
        <v>4.75</v>
      </c>
      <c r="C104">
        <v>1.45</v>
      </c>
      <c r="D104" s="20">
        <f t="shared" si="7"/>
        <v>3.3514821536600126E-2</v>
      </c>
      <c r="E104" s="17">
        <f>IF(OR($A104="",$B104="",$C104=""),"",A104*'MPTO_working_3-way'!$I103)</f>
        <v>7.7100435796087989</v>
      </c>
      <c r="F104" s="21">
        <f>IF(OR($A104="",$B104="",$C104=""),"",B104*'MPTO_working_3-way'!$I103)</f>
        <v>4.8830276004189059</v>
      </c>
      <c r="G104" s="22">
        <f>IF(OR($A104="",$B104="",$C104=""),"",C104*'MPTO_working_3-way'!$I103)</f>
        <v>1.4906084253910343</v>
      </c>
      <c r="H104" s="17"/>
      <c r="I104" s="21"/>
      <c r="J104" s="22"/>
      <c r="K104" s="17"/>
      <c r="L104" s="21"/>
      <c r="M104" s="22"/>
      <c r="N104" s="23">
        <f t="shared" si="8"/>
        <v>12.970095300690105</v>
      </c>
      <c r="O104" s="24">
        <f t="shared" si="9"/>
        <v>20.479097843194904</v>
      </c>
      <c r="P104" s="24">
        <f t="shared" si="10"/>
        <v>67.086699831155727</v>
      </c>
      <c r="Q104" t="s">
        <v>267</v>
      </c>
      <c r="R104" t="s">
        <v>238</v>
      </c>
      <c r="S104" t="s">
        <v>311</v>
      </c>
      <c r="AD104" s="37"/>
      <c r="AE104" s="37"/>
      <c r="AH104" s="37"/>
      <c r="AI104" s="37"/>
      <c r="AJ104" t="s">
        <v>277</v>
      </c>
    </row>
    <row r="105" spans="1:36" s="36" customFormat="1" ht="15" x14ac:dyDescent="0.25">
      <c r="A105">
        <v>2.5</v>
      </c>
      <c r="B105">
        <v>3.66</v>
      </c>
      <c r="C105">
        <v>2.69</v>
      </c>
      <c r="D105" s="20">
        <f t="shared" si="7"/>
        <v>4.4971255611757854E-2</v>
      </c>
      <c r="E105" s="17">
        <f>IF(OR($A105="",$B105="",$C105=""),"",A105*'MPTO_working_3-way'!$I104)</f>
        <v>2.5687496731895321</v>
      </c>
      <c r="F105" s="21">
        <f>IF(OR($A105="",$B105="",$C105=""),"",B105*'MPTO_working_3-way'!$I104)</f>
        <v>3.7606495215494751</v>
      </c>
      <c r="G105" s="22">
        <f>IF(OR($A105="",$B105="",$C105=""),"",C105*'MPTO_working_3-way'!$I104)</f>
        <v>2.7639746483519363</v>
      </c>
      <c r="H105" s="17"/>
      <c r="I105" s="21"/>
      <c r="J105" s="22"/>
      <c r="K105" s="17"/>
      <c r="L105" s="21"/>
      <c r="M105" s="22"/>
      <c r="N105" s="23">
        <f t="shared" si="8"/>
        <v>38.929445342112018</v>
      </c>
      <c r="O105" s="24">
        <f t="shared" si="9"/>
        <v>26.591151189967228</v>
      </c>
      <c r="P105" s="24">
        <f t="shared" si="10"/>
        <v>36.179781916460982</v>
      </c>
      <c r="Q105" t="s">
        <v>287</v>
      </c>
      <c r="R105" t="s">
        <v>286</v>
      </c>
      <c r="S105" t="s">
        <v>311</v>
      </c>
      <c r="AD105" s="37"/>
      <c r="AE105" s="37"/>
      <c r="AH105" s="37"/>
      <c r="AI105" s="37"/>
      <c r="AJ105" t="s">
        <v>289</v>
      </c>
    </row>
    <row r="106" spans="1:36" s="36" customFormat="1" ht="15" x14ac:dyDescent="0.25">
      <c r="A106">
        <v>2.69</v>
      </c>
      <c r="B106">
        <v>3.63</v>
      </c>
      <c r="C106">
        <v>2.52</v>
      </c>
      <c r="D106" s="20">
        <f t="shared" si="7"/>
        <v>4.4054702385219358E-2</v>
      </c>
      <c r="E106" s="17">
        <f>IF(OR($A106="",$B106="",$C106=""),"",A106*'MPTO_working_3-way'!$I105)</f>
        <v>2.7801548699334542</v>
      </c>
      <c r="F106" s="21">
        <f>IF(OR($A106="",$B106="",$C106=""),"",B106*'MPTO_working_3-way'!$I105)</f>
        <v>3.7516588021778583</v>
      </c>
      <c r="G106" s="22">
        <f>IF(OR($A106="",$B106="",$C106=""),"",C106*'MPTO_working_3-way'!$I105)</f>
        <v>2.6044573502722321</v>
      </c>
      <c r="H106" s="17"/>
      <c r="I106" s="21"/>
      <c r="J106" s="22"/>
      <c r="K106" s="17"/>
      <c r="L106" s="21"/>
      <c r="M106" s="22"/>
      <c r="N106" s="23">
        <f t="shared" si="8"/>
        <v>35.969219226407198</v>
      </c>
      <c r="O106" s="24">
        <f t="shared" si="9"/>
        <v>26.654875955657126</v>
      </c>
      <c r="P106" s="24">
        <f t="shared" si="10"/>
        <v>38.39571417422038</v>
      </c>
      <c r="Q106" t="s">
        <v>281</v>
      </c>
      <c r="R106" t="s">
        <v>288</v>
      </c>
      <c r="S106" t="s">
        <v>311</v>
      </c>
      <c r="AD106" s="37"/>
      <c r="AE106" s="37"/>
      <c r="AH106" s="37"/>
      <c r="AI106" s="37"/>
      <c r="AJ106" t="s">
        <v>289</v>
      </c>
    </row>
    <row r="107" spans="1:36" s="36" customFormat="1" ht="15" x14ac:dyDescent="0.25">
      <c r="A107">
        <v>2.72</v>
      </c>
      <c r="B107">
        <v>3.53</v>
      </c>
      <c r="C107">
        <v>2.54</v>
      </c>
      <c r="D107" s="20">
        <f t="shared" si="7"/>
        <v>4.4633965205274073E-2</v>
      </c>
      <c r="E107" s="17">
        <f>IF(OR($A107="",$B107="",$C107=""),"",A107*'MPTO_working_3-way'!$I106)</f>
        <v>2.8423218152639818</v>
      </c>
      <c r="F107" s="21">
        <f>IF(OR($A107="",$B107="",$C107=""),"",B107*'MPTO_working_3-way'!$I106)</f>
        <v>3.6887485323095048</v>
      </c>
      <c r="G107" s="22">
        <f>IF(OR($A107="",$B107="",$C107=""),"",C107*'MPTO_working_3-way'!$I106)</f>
        <v>2.654226989253865</v>
      </c>
      <c r="H107" s="17"/>
      <c r="I107" s="21"/>
      <c r="J107" s="22"/>
      <c r="K107" s="17"/>
      <c r="L107" s="21"/>
      <c r="M107" s="22"/>
      <c r="N107" s="23">
        <f t="shared" si="8"/>
        <v>35.182504480307223</v>
      </c>
      <c r="O107" s="24">
        <f t="shared" si="9"/>
        <v>27.109465208622002</v>
      </c>
      <c r="P107" s="24">
        <f t="shared" si="10"/>
        <v>37.675752829305374</v>
      </c>
      <c r="Q107" t="s">
        <v>285</v>
      </c>
      <c r="R107" t="s">
        <v>279</v>
      </c>
      <c r="S107" t="s">
        <v>311</v>
      </c>
      <c r="AD107" s="37"/>
      <c r="AE107" s="37"/>
      <c r="AH107" s="37"/>
      <c r="AI107" s="37"/>
      <c r="AJ107" t="s">
        <v>289</v>
      </c>
    </row>
    <row r="108" spans="1:36" s="36" customFormat="1" ht="15" x14ac:dyDescent="0.25">
      <c r="A108">
        <v>1.7</v>
      </c>
      <c r="B108">
        <v>4.0199999999999996</v>
      </c>
      <c r="C108">
        <v>5.19</v>
      </c>
      <c r="D108" s="20">
        <f t="shared" si="7"/>
        <v>2.9669740383428067E-2</v>
      </c>
      <c r="E108" s="17">
        <f>IF(OR($A108="",$B108="",$C108=""),"",A108*'MPTO_working_3-way'!$I107)</f>
        <v>1.7748929940548728</v>
      </c>
      <c r="F108" s="21">
        <f>IF(OR($A108="",$B108="",$C108=""),"",B108*'MPTO_working_3-way'!$I107)</f>
        <v>4.1970999035885814</v>
      </c>
      <c r="G108" s="22">
        <f>IF(OR($A108="",$B108="",$C108=""),"",C108*'MPTO_working_3-way'!$I107)</f>
        <v>5.4186439053792892</v>
      </c>
      <c r="H108" s="17"/>
      <c r="I108" s="21"/>
      <c r="J108" s="22"/>
      <c r="K108" s="17"/>
      <c r="L108" s="21"/>
      <c r="M108" s="22"/>
      <c r="N108" s="23">
        <f t="shared" si="8"/>
        <v>56.341424714028918</v>
      </c>
      <c r="O108" s="24">
        <f t="shared" si="9"/>
        <v>23.825975625335616</v>
      </c>
      <c r="P108" s="24">
        <f t="shared" si="10"/>
        <v>18.454801929450703</v>
      </c>
      <c r="Q108" t="s">
        <v>245</v>
      </c>
      <c r="R108" t="s">
        <v>85</v>
      </c>
      <c r="S108" t="s">
        <v>311</v>
      </c>
      <c r="AD108" s="37"/>
      <c r="AE108" s="37"/>
      <c r="AH108" s="37"/>
      <c r="AI108" s="37"/>
      <c r="AJ108" t="s">
        <v>120</v>
      </c>
    </row>
    <row r="109" spans="1:36" s="36" customFormat="1" ht="15" x14ac:dyDescent="0.25">
      <c r="A109">
        <v>1.87</v>
      </c>
      <c r="B109">
        <v>3.95</v>
      </c>
      <c r="C109">
        <v>4.1399999999999997</v>
      </c>
      <c r="D109" s="20">
        <f t="shared" si="7"/>
        <v>2.9469808970602029E-2</v>
      </c>
      <c r="E109" s="17">
        <f>IF(OR($A109="",$B109="",$C109=""),"",A109*'MPTO_working_3-way'!$I108)</f>
        <v>1.9534655149338627</v>
      </c>
      <c r="F109" s="21">
        <f>IF(OR($A109="",$B109="",$C109=""),"",B109*'MPTO_working_3-way'!$I108)</f>
        <v>4.1263041625608325</v>
      </c>
      <c r="G109" s="22">
        <f>IF(OR($A109="",$B109="",$C109=""),"",C109*'MPTO_working_3-way'!$I108)</f>
        <v>4.3247846159498344</v>
      </c>
      <c r="H109" s="17"/>
      <c r="I109" s="21"/>
      <c r="J109" s="22"/>
      <c r="K109" s="17"/>
      <c r="L109" s="21"/>
      <c r="M109" s="22"/>
      <c r="N109" s="23">
        <f t="shared" si="8"/>
        <v>51.191075161306664</v>
      </c>
      <c r="O109" s="24">
        <f t="shared" si="9"/>
        <v>24.234762164973034</v>
      </c>
      <c r="P109" s="24">
        <f t="shared" si="10"/>
        <v>23.122538780590212</v>
      </c>
      <c r="Q109" t="s">
        <v>304</v>
      </c>
      <c r="R109" t="s">
        <v>121</v>
      </c>
      <c r="S109" t="s">
        <v>311</v>
      </c>
      <c r="AD109" s="37"/>
      <c r="AE109" s="37"/>
      <c r="AH109" s="37"/>
      <c r="AI109" s="37"/>
      <c r="AJ109" t="s">
        <v>120</v>
      </c>
    </row>
    <row r="110" spans="1:36" s="36" customFormat="1" ht="15" x14ac:dyDescent="0.25">
      <c r="A110">
        <v>2.08</v>
      </c>
      <c r="B110">
        <v>3.83</v>
      </c>
      <c r="C110">
        <v>3.5</v>
      </c>
      <c r="D110" s="20">
        <f t="shared" si="7"/>
        <v>2.7580122227641723E-2</v>
      </c>
      <c r="E110" s="17">
        <f>IF(OR($A110="",$B110="",$C110=""),"",A110*'MPTO_working_3-way'!$I109)</f>
        <v>2.1417130599975303</v>
      </c>
      <c r="F110" s="21">
        <f>IF(OR($A110="",$B110="",$C110=""),"",B110*'MPTO_working_3-way'!$I109)</f>
        <v>3.9436351056685295</v>
      </c>
      <c r="G110" s="22">
        <f>IF(OR($A110="",$B110="",$C110=""),"",C110*'MPTO_working_3-way'!$I109)</f>
        <v>3.6038440913419985</v>
      </c>
      <c r="H110" s="17"/>
      <c r="I110" s="21"/>
      <c r="J110" s="22"/>
      <c r="K110" s="17"/>
      <c r="L110" s="21"/>
      <c r="M110" s="22"/>
      <c r="N110" s="23">
        <f t="shared" si="8"/>
        <v>46.691595558611063</v>
      </c>
      <c r="O110" s="24">
        <f t="shared" si="9"/>
        <v>25.35731560363212</v>
      </c>
      <c r="P110" s="24">
        <f t="shared" si="10"/>
        <v>27.748148217688861</v>
      </c>
      <c r="Q110" t="s">
        <v>186</v>
      </c>
      <c r="R110" t="s">
        <v>298</v>
      </c>
      <c r="S110" t="s">
        <v>311</v>
      </c>
      <c r="AD110" s="37"/>
      <c r="AE110" s="37"/>
      <c r="AH110" s="37"/>
      <c r="AI110" s="37"/>
      <c r="AJ110" t="s">
        <v>120</v>
      </c>
    </row>
    <row r="111" spans="1:36" s="36" customFormat="1" ht="15" x14ac:dyDescent="0.25">
      <c r="A111">
        <v>2.52</v>
      </c>
      <c r="B111">
        <v>3.61</v>
      </c>
      <c r="C111">
        <v>2.82</v>
      </c>
      <c r="D111" s="20">
        <f t="shared" si="7"/>
        <v>2.8443636152718499E-2</v>
      </c>
      <c r="E111" s="17">
        <f>IF(OR($A111="",$B111="",$C111=""),"",A111*'MPTO_working_3-way'!$I110)</f>
        <v>2.5942639186059173</v>
      </c>
      <c r="F111" s="21">
        <f>IF(OR($A111="",$B111="",$C111=""),"",B111*'MPTO_working_3-way'!$I110)</f>
        <v>3.7163860103838733</v>
      </c>
      <c r="G111" s="22">
        <f>IF(OR($A111="",$B111="",$C111=""),"",C111*'MPTO_working_3-way'!$I110)</f>
        <v>2.9031048612970975</v>
      </c>
      <c r="H111" s="17"/>
      <c r="I111" s="21"/>
      <c r="J111" s="22"/>
      <c r="K111" s="17"/>
      <c r="L111" s="21"/>
      <c r="M111" s="22"/>
      <c r="N111" s="23">
        <f t="shared" si="8"/>
        <v>38.546579352549884</v>
      </c>
      <c r="O111" s="24">
        <f t="shared" si="9"/>
        <v>26.907861487098533</v>
      </c>
      <c r="P111" s="24">
        <f t="shared" si="10"/>
        <v>34.445879421427563</v>
      </c>
      <c r="Q111" t="s">
        <v>105</v>
      </c>
      <c r="R111" t="s">
        <v>103</v>
      </c>
      <c r="S111" t="s">
        <v>311</v>
      </c>
      <c r="AD111" s="37"/>
      <c r="AE111" s="37"/>
      <c r="AH111" s="37"/>
      <c r="AI111" s="37"/>
      <c r="AJ111" t="s">
        <v>120</v>
      </c>
    </row>
    <row r="112" spans="1:36" s="36" customFormat="1" ht="15" x14ac:dyDescent="0.25">
      <c r="A112">
        <v>2.25</v>
      </c>
      <c r="B112">
        <v>3.46</v>
      </c>
      <c r="C112">
        <v>3.4</v>
      </c>
      <c r="D112" s="20">
        <f t="shared" si="7"/>
        <v>2.7579432543730409E-2</v>
      </c>
      <c r="E112" s="17">
        <f>IF(OR($A112="",$B112="",$C112=""),"",A112*'MPTO_working_3-way'!$I111)</f>
        <v>2.3120552750121939</v>
      </c>
      <c r="F112" s="21">
        <f>IF(OR($A112="",$B112="",$C112=""),"",B112*'MPTO_working_3-way'!$I111)</f>
        <v>3.5554272229076402</v>
      </c>
      <c r="G112" s="22">
        <f>IF(OR($A112="",$B112="",$C112=""),"",C112*'MPTO_working_3-way'!$I111)</f>
        <v>3.4937724155739818</v>
      </c>
      <c r="H112" s="17"/>
      <c r="I112" s="21"/>
      <c r="J112" s="22"/>
      <c r="K112" s="17"/>
      <c r="L112" s="21"/>
      <c r="M112" s="22"/>
      <c r="N112" s="23">
        <f t="shared" si="8"/>
        <v>43.251561102695781</v>
      </c>
      <c r="O112" s="24">
        <f t="shared" si="9"/>
        <v>28.126015167938007</v>
      </c>
      <c r="P112" s="24">
        <f t="shared" si="10"/>
        <v>28.622356612078093</v>
      </c>
      <c r="Q112" t="s">
        <v>128</v>
      </c>
      <c r="R112" t="s">
        <v>101</v>
      </c>
      <c r="S112" t="s">
        <v>311</v>
      </c>
      <c r="AD112" s="37"/>
      <c r="AE112" s="37"/>
      <c r="AH112" s="37"/>
      <c r="AI112" s="37"/>
      <c r="AJ112" t="s">
        <v>120</v>
      </c>
    </row>
    <row r="113" spans="1:36" s="75" customFormat="1" ht="15" x14ac:dyDescent="0.25">
      <c r="A113" s="68">
        <v>1.32</v>
      </c>
      <c r="B113" s="68">
        <v>5.74</v>
      </c>
      <c r="C113" s="68">
        <v>10.02</v>
      </c>
      <c r="D113" s="69">
        <f t="shared" si="7"/>
        <v>3.1592184651918931E-2</v>
      </c>
      <c r="E113" s="70">
        <f>IF(OR($A113="",$B113="",$C113=""),"",A113*'MPTO_working_3-way'!$I112)</f>
        <v>1.3575455997215884</v>
      </c>
      <c r="F113" s="71">
        <f>IF(OR($A113="",$B113="",$C113=""),"",B113*'MPTO_working_3-way'!$I112)</f>
        <v>5.9032664715166048</v>
      </c>
      <c r="G113" s="72">
        <f>IF(OR($A113="",$B113="",$C113=""),"",C113*'MPTO_working_3-way'!$I112)</f>
        <v>10.305005234250238</v>
      </c>
      <c r="H113" s="70"/>
      <c r="I113" s="71"/>
      <c r="J113" s="72"/>
      <c r="K113" s="70"/>
      <c r="L113" s="71"/>
      <c r="M113" s="72"/>
      <c r="N113" s="73">
        <f t="shared" si="8"/>
        <v>73.662350657324851</v>
      </c>
      <c r="O113" s="74">
        <f t="shared" si="9"/>
        <v>16.939774018757628</v>
      </c>
      <c r="P113" s="74">
        <f t="shared" si="10"/>
        <v>9.7040222422823152</v>
      </c>
      <c r="Q113" s="68" t="s">
        <v>127</v>
      </c>
      <c r="R113" s="68" t="s">
        <v>126</v>
      </c>
      <c r="S113" s="68" t="s">
        <v>311</v>
      </c>
      <c r="AD113" s="76"/>
      <c r="AE113" s="76"/>
      <c r="AH113" s="76"/>
      <c r="AI113" s="76"/>
      <c r="AJ113" s="68" t="s">
        <v>120</v>
      </c>
    </row>
    <row r="114" spans="1:36" s="36" customFormat="1" ht="15" x14ac:dyDescent="0.25">
      <c r="A114">
        <v>3.54</v>
      </c>
      <c r="B114">
        <v>3.42</v>
      </c>
      <c r="C114">
        <v>2.1800000000000002</v>
      </c>
      <c r="D114" s="20">
        <f t="shared" si="7"/>
        <v>3.3599132855203218E-2</v>
      </c>
      <c r="E114" s="17">
        <f>IF(OR($A114="",$B114="",$C114=""),"",A114*'MPTO_working_3-way'!$I113)</f>
        <v>3.6376311912048056</v>
      </c>
      <c r="F114" s="21">
        <f>IF(OR($A114="",$B114="",$C114=""),"",B114*'MPTO_working_3-way'!$I113)</f>
        <v>3.5143216592995579</v>
      </c>
      <c r="G114" s="22">
        <f>IF(OR($A114="",$B114="",$C114=""),"",C114*'MPTO_working_3-way'!$I113)</f>
        <v>2.2401231629453324</v>
      </c>
      <c r="H114" s="17"/>
      <c r="I114" s="21"/>
      <c r="J114" s="22"/>
      <c r="K114" s="17"/>
      <c r="L114" s="21"/>
      <c r="M114" s="22"/>
      <c r="N114" s="23">
        <f t="shared" ref="N114:N141" si="11">(1/E114)* 100</f>
        <v>27.490417456773397</v>
      </c>
      <c r="O114" s="24">
        <f t="shared" ref="O114:O141" si="12">(1/F114)* 100</f>
        <v>28.454993507888254</v>
      </c>
      <c r="P114" s="24">
        <f t="shared" ref="P114:P141" si="13">(1/G114)* 100</f>
        <v>44.640402659164138</v>
      </c>
      <c r="Q114" t="s">
        <v>98</v>
      </c>
      <c r="R114" t="s">
        <v>197</v>
      </c>
      <c r="S114" s="58" t="s">
        <v>308</v>
      </c>
      <c r="AD114" s="37"/>
      <c r="AE114" s="37"/>
      <c r="AH114" s="37"/>
      <c r="AI114" s="37"/>
      <c r="AJ114" t="s">
        <v>119</v>
      </c>
    </row>
    <row r="115" spans="1:36" s="36" customFormat="1" ht="15" x14ac:dyDescent="0.25">
      <c r="A115">
        <v>3.01</v>
      </c>
      <c r="B115">
        <v>3.15</v>
      </c>
      <c r="C115">
        <v>2.65</v>
      </c>
      <c r="D115" s="20">
        <f t="shared" si="7"/>
        <v>2.7044721647617731E-2</v>
      </c>
      <c r="E115" s="17">
        <f>IF(OR($A115="",$B115="",$C115=""),"",A115*'MPTO_working_3-way'!$I114)</f>
        <v>3.1050924758022758</v>
      </c>
      <c r="F115" s="21">
        <f>IF(OR($A115="",$B115="",$C115=""),"",B115*'MPTO_working_3-way'!$I114)</f>
        <v>3.2495153816535445</v>
      </c>
      <c r="G115" s="22">
        <f>IF(OR($A115="",$B115="",$C115=""),"",C115*'MPTO_working_3-way'!$I114)</f>
        <v>2.7337192893275852</v>
      </c>
      <c r="H115" s="17"/>
      <c r="I115" s="21"/>
      <c r="J115" s="22"/>
      <c r="K115" s="17"/>
      <c r="L115" s="21"/>
      <c r="M115" s="22"/>
      <c r="N115" s="23">
        <f t="shared" si="11"/>
        <v>32.205160000641392</v>
      </c>
      <c r="O115" s="24">
        <f t="shared" si="12"/>
        <v>30.773819556168441</v>
      </c>
      <c r="P115" s="24">
        <f t="shared" si="13"/>
        <v>36.580200604502103</v>
      </c>
      <c r="Q115" t="s">
        <v>294</v>
      </c>
      <c r="R115" t="s">
        <v>134</v>
      </c>
      <c r="S115" s="58" t="s">
        <v>308</v>
      </c>
      <c r="AD115" s="37"/>
      <c r="AE115" s="37"/>
      <c r="AH115" s="37"/>
      <c r="AI115" s="37"/>
      <c r="AJ115" t="s">
        <v>124</v>
      </c>
    </row>
    <row r="116" spans="1:36" s="36" customFormat="1" ht="15" x14ac:dyDescent="0.25">
      <c r="A116">
        <v>4.05</v>
      </c>
      <c r="B116">
        <v>3.2</v>
      </c>
      <c r="C116">
        <v>2.12</v>
      </c>
      <c r="D116" s="20">
        <f t="shared" si="7"/>
        <v>3.1111693454460632E-2</v>
      </c>
      <c r="E116" s="17">
        <f>IF(OR($A116="",$B116="",$C116=""),"",A116*'MPTO_working_3-way'!$I115)</f>
        <v>4.1860764880635726</v>
      </c>
      <c r="F116" s="21">
        <f>IF(OR($A116="",$B116="",$C116=""),"",B116*'MPTO_working_3-way'!$I115)</f>
        <v>3.3075172251366505</v>
      </c>
      <c r="G116" s="22">
        <f>IF(OR($A116="",$B116="",$C116=""),"",C116*'MPTO_working_3-way'!$I115)</f>
        <v>2.191230161653031</v>
      </c>
      <c r="H116" s="17"/>
      <c r="I116" s="21"/>
      <c r="J116" s="22"/>
      <c r="K116" s="17"/>
      <c r="L116" s="21"/>
      <c r="M116" s="22"/>
      <c r="N116" s="23">
        <f t="shared" si="11"/>
        <v>23.888717820886921</v>
      </c>
      <c r="O116" s="24">
        <f t="shared" si="12"/>
        <v>30.234158492060004</v>
      </c>
      <c r="P116" s="24">
        <f t="shared" si="13"/>
        <v>45.636465648392459</v>
      </c>
      <c r="Q116" t="s">
        <v>313</v>
      </c>
      <c r="R116" t="s">
        <v>148</v>
      </c>
      <c r="S116" s="58" t="s">
        <v>342</v>
      </c>
      <c r="AD116" s="37"/>
      <c r="AE116" s="37"/>
      <c r="AH116" s="37"/>
      <c r="AI116" s="37"/>
      <c r="AJ116" t="s">
        <v>118</v>
      </c>
    </row>
    <row r="117" spans="1:36" s="36" customFormat="1" ht="15" x14ac:dyDescent="0.25">
      <c r="A117">
        <v>3</v>
      </c>
      <c r="B117">
        <v>3.3</v>
      </c>
      <c r="C117">
        <v>2.25</v>
      </c>
      <c r="D117" s="20">
        <f t="shared" si="7"/>
        <v>8.0808080808080884E-2</v>
      </c>
      <c r="E117" s="17">
        <f>IF(OR($A117="",$B117="",$C117=""),"",A117*'MPTO_working_3-way'!$I116)</f>
        <v>3.0811341649428532</v>
      </c>
      <c r="F117" s="21">
        <f>IF(OR($A117="",$B117="",$C117=""),"",B117*'MPTO_working_3-way'!$I116)</f>
        <v>3.3892475814371381</v>
      </c>
      <c r="G117" s="22">
        <f>IF(OR($A117="",$B117="",$C117=""),"",C117*'MPTO_working_3-way'!$I116)</f>
        <v>2.31085062370714</v>
      </c>
      <c r="H117" s="17"/>
      <c r="I117" s="21"/>
      <c r="J117" s="22"/>
      <c r="K117" s="17"/>
      <c r="L117" s="21"/>
      <c r="M117" s="22"/>
      <c r="N117" s="23">
        <f t="shared" si="11"/>
        <v>32.45558117455581</v>
      </c>
      <c r="O117" s="24">
        <f t="shared" si="12"/>
        <v>29.505073795050741</v>
      </c>
      <c r="P117" s="24">
        <f t="shared" si="13"/>
        <v>43.274108232741078</v>
      </c>
      <c r="Q117" t="s">
        <v>314</v>
      </c>
      <c r="R117" t="s">
        <v>315</v>
      </c>
      <c r="S117" s="58" t="s">
        <v>342</v>
      </c>
      <c r="AD117" s="37"/>
      <c r="AE117" s="37"/>
      <c r="AH117" s="37"/>
      <c r="AI117" s="37"/>
      <c r="AJ117" t="s">
        <v>124</v>
      </c>
    </row>
    <row r="118" spans="1:36" s="36" customFormat="1" ht="15" x14ac:dyDescent="0.25">
      <c r="A118">
        <v>2.88</v>
      </c>
      <c r="B118">
        <v>3.4</v>
      </c>
      <c r="C118">
        <v>2.4</v>
      </c>
      <c r="D118" s="20">
        <f t="shared" si="7"/>
        <v>5.8006535947712434E-2</v>
      </c>
      <c r="E118" s="17">
        <f>IF(OR($A118="",$B118="",$C118=""),"",A118*'MPTO_working_3-way'!$I117)</f>
        <v>2.9696016771488467</v>
      </c>
      <c r="F118" s="21">
        <f>IF(OR($A118="",$B118="",$C118=""),"",B118*'MPTO_working_3-way'!$I117)</f>
        <v>3.5057797577451661</v>
      </c>
      <c r="G118" s="22">
        <f>IF(OR($A118="",$B118="",$C118=""),"",C118*'MPTO_working_3-way'!$I117)</f>
        <v>2.4746680642907055</v>
      </c>
      <c r="H118" s="17"/>
      <c r="I118" s="21"/>
      <c r="J118" s="22"/>
      <c r="K118" s="17"/>
      <c r="L118" s="21"/>
      <c r="M118" s="22"/>
      <c r="N118" s="23">
        <f t="shared" si="11"/>
        <v>33.674549947052597</v>
      </c>
      <c r="O118" s="24">
        <f t="shared" si="12"/>
        <v>28.524324661032789</v>
      </c>
      <c r="P118" s="24">
        <f t="shared" si="13"/>
        <v>40.409459936463115</v>
      </c>
      <c r="Q118" t="s">
        <v>316</v>
      </c>
      <c r="R118" t="s">
        <v>317</v>
      </c>
      <c r="S118" s="58" t="s">
        <v>342</v>
      </c>
      <c r="AD118" s="37"/>
      <c r="AE118" s="37"/>
      <c r="AH118" s="37"/>
      <c r="AI118" s="37"/>
      <c r="AJ118" t="s">
        <v>124</v>
      </c>
    </row>
    <row r="119" spans="1:36" s="36" customFormat="1" ht="15" x14ac:dyDescent="0.25">
      <c r="A119">
        <v>1.74</v>
      </c>
      <c r="B119">
        <v>4</v>
      </c>
      <c r="C119">
        <v>4.92</v>
      </c>
      <c r="D119" s="20">
        <f t="shared" si="7"/>
        <v>2.7964676198485972E-2</v>
      </c>
      <c r="E119" s="17">
        <f>IF(OR($A119="",$B119="",$C119=""),"",A119*'MPTO_working_3-way'!$I118)</f>
        <v>1.8806060606060608</v>
      </c>
      <c r="F119" s="21">
        <f>IF(OR($A119="",$B119="",$C119=""),"",B119*'MPTO_working_3-way'!$I118)</f>
        <v>4.3232323232323235</v>
      </c>
      <c r="G119" s="22">
        <f>IF(OR($A119="",$B119="",$C119=""),"",C119*'MPTO_working_3-way'!$I118)</f>
        <v>5.3175757575757583</v>
      </c>
      <c r="H119" s="17"/>
      <c r="I119" s="21"/>
      <c r="J119" s="22"/>
      <c r="K119" s="17"/>
      <c r="L119" s="21"/>
      <c r="M119" s="22"/>
      <c r="N119" s="23">
        <f t="shared" si="11"/>
        <v>53.174347405736377</v>
      </c>
      <c r="O119" s="24">
        <f t="shared" si="12"/>
        <v>23.130841121495322</v>
      </c>
      <c r="P119" s="24">
        <f t="shared" si="13"/>
        <v>18.805561887394575</v>
      </c>
      <c r="Q119" t="s">
        <v>318</v>
      </c>
      <c r="R119" t="s">
        <v>319</v>
      </c>
      <c r="S119" s="58" t="s">
        <v>342</v>
      </c>
      <c r="AD119" s="37"/>
      <c r="AE119" s="37"/>
      <c r="AH119" s="37"/>
      <c r="AI119" s="37"/>
      <c r="AJ119" t="s">
        <v>345</v>
      </c>
    </row>
    <row r="120" spans="1:36" s="36" customFormat="1" ht="15" x14ac:dyDescent="0.25">
      <c r="A120">
        <v>1.38</v>
      </c>
      <c r="B120">
        <v>5.52</v>
      </c>
      <c r="C120">
        <v>8.02</v>
      </c>
      <c r="D120" s="20">
        <f t="shared" si="7"/>
        <v>3.048538075102103E-2</v>
      </c>
      <c r="E120" s="17">
        <f>IF(OR($A120="",$B120="",$C120=""),"",A120*'MPTO_working_3-way'!$I119)</f>
        <v>1.4600490196078431</v>
      </c>
      <c r="F120" s="21">
        <f>IF(OR($A120="",$B120="",$C120=""),"",B120*'MPTO_working_3-way'!$I119)</f>
        <v>5.8401960784313722</v>
      </c>
      <c r="G120" s="22">
        <f>IF(OR($A120="",$B120="",$C120=""),"",C120*'MPTO_working_3-way'!$I119)</f>
        <v>8.4852124183006534</v>
      </c>
      <c r="H120" s="17"/>
      <c r="I120" s="21"/>
      <c r="J120" s="22"/>
      <c r="K120" s="17"/>
      <c r="L120" s="21"/>
      <c r="M120" s="22"/>
      <c r="N120" s="23">
        <f t="shared" si="11"/>
        <v>68.490851099546759</v>
      </c>
      <c r="O120" s="24">
        <f t="shared" si="12"/>
        <v>17.12271277488669</v>
      </c>
      <c r="P120" s="24">
        <f t="shared" si="13"/>
        <v>11.78520879269009</v>
      </c>
      <c r="Q120" t="s">
        <v>320</v>
      </c>
      <c r="R120" t="s">
        <v>321</v>
      </c>
      <c r="S120" s="58" t="s">
        <v>342</v>
      </c>
      <c r="AD120" s="37"/>
      <c r="AE120" s="37"/>
      <c r="AH120" s="37"/>
      <c r="AI120" s="37"/>
      <c r="AJ120" t="s">
        <v>345</v>
      </c>
    </row>
    <row r="121" spans="1:36" s="36" customFormat="1" ht="15" x14ac:dyDescent="0.25">
      <c r="A121">
        <v>2.04</v>
      </c>
      <c r="B121">
        <v>3.77</v>
      </c>
      <c r="C121">
        <v>3.66</v>
      </c>
      <c r="D121" s="20">
        <f t="shared" si="7"/>
        <v>2.8672111537139777E-2</v>
      </c>
      <c r="E121" s="17">
        <f>IF(OR($A121="",$B121="",$C121=""),"",A121*'MPTO_working_3-way'!$I120)</f>
        <v>2.0970479394449115</v>
      </c>
      <c r="F121" s="21">
        <f>IF(OR($A121="",$B121="",$C121=""),"",B121*'MPTO_working_3-way'!$I120)</f>
        <v>3.8754268292682923</v>
      </c>
      <c r="G121" s="22">
        <f>IF(OR($A121="",$B121="",$C121=""),"",C121*'MPTO_working_3-way'!$I120)</f>
        <v>3.762350714886459</v>
      </c>
      <c r="H121" s="17"/>
      <c r="I121" s="21"/>
      <c r="J121" s="22"/>
      <c r="K121" s="17"/>
      <c r="L121" s="21"/>
      <c r="M121" s="22"/>
      <c r="N121" s="23">
        <f t="shared" si="11"/>
        <v>47.686082000810146</v>
      </c>
      <c r="O121" s="24">
        <f t="shared" si="12"/>
        <v>25.803609358528568</v>
      </c>
      <c r="P121" s="24">
        <f t="shared" si="13"/>
        <v>26.579127672582704</v>
      </c>
      <c r="Q121" t="s">
        <v>322</v>
      </c>
      <c r="R121" t="s">
        <v>323</v>
      </c>
      <c r="S121" s="58" t="s">
        <v>342</v>
      </c>
      <c r="AD121" s="37"/>
      <c r="AE121" s="37"/>
      <c r="AH121" s="37"/>
      <c r="AI121" s="37"/>
      <c r="AJ121" t="s">
        <v>345</v>
      </c>
    </row>
    <row r="122" spans="1:36" s="36" customFormat="1" ht="15" x14ac:dyDescent="0.25">
      <c r="A122">
        <v>3.03</v>
      </c>
      <c r="B122">
        <v>3.33</v>
      </c>
      <c r="C122">
        <v>2.5099999999999998</v>
      </c>
      <c r="D122" s="20">
        <f t="shared" si="7"/>
        <v>2.8739678102622346E-2</v>
      </c>
      <c r="E122" s="17">
        <f>IF(OR($A122="",$B122="",$C122=""),"",A122*'MPTO_working_3-way'!$I121)</f>
        <v>3.1223707036755934</v>
      </c>
      <c r="F122" s="21">
        <f>IF(OR($A122="",$B122="",$C122=""),"",B122*'MPTO_working_3-way'!$I121)</f>
        <v>3.4315163179009001</v>
      </c>
      <c r="G122" s="22">
        <f>IF(OR($A122="",$B122="",$C122=""),"",C122*'MPTO_working_3-way'!$I121)</f>
        <v>2.5865183056850625</v>
      </c>
      <c r="H122" s="17"/>
      <c r="I122" s="21"/>
      <c r="J122" s="22"/>
      <c r="K122" s="17"/>
      <c r="L122" s="21"/>
      <c r="M122" s="22"/>
      <c r="N122" s="23">
        <f t="shared" si="11"/>
        <v>32.026946666608794</v>
      </c>
      <c r="O122" s="24">
        <f t="shared" si="12"/>
        <v>29.141636156103495</v>
      </c>
      <c r="P122" s="24">
        <f t="shared" si="13"/>
        <v>38.662011314671176</v>
      </c>
      <c r="Q122" t="s">
        <v>324</v>
      </c>
      <c r="R122" t="s">
        <v>325</v>
      </c>
      <c r="S122" s="58" t="s">
        <v>342</v>
      </c>
      <c r="AD122" s="37"/>
      <c r="AE122" s="37"/>
      <c r="AH122" s="37"/>
      <c r="AI122" s="37"/>
      <c r="AJ122" t="s">
        <v>345</v>
      </c>
    </row>
    <row r="123" spans="1:36" s="36" customFormat="1" ht="15" x14ac:dyDescent="0.25">
      <c r="A123">
        <v>3.37</v>
      </c>
      <c r="B123">
        <v>3.31</v>
      </c>
      <c r="C123">
        <v>2.33</v>
      </c>
      <c r="D123" s="20">
        <f t="shared" si="7"/>
        <v>2.8035258026111176E-2</v>
      </c>
      <c r="E123" s="17">
        <f>IF(OR($A123="",$B123="",$C123=""),"",A123*'MPTO_working_3-way'!$I122)</f>
        <v>3.4666250158801613</v>
      </c>
      <c r="F123" s="21">
        <f>IF(OR($A123="",$B123="",$C123=""),"",B123*'MPTO_working_3-way'!$I122)</f>
        <v>3.4049046891879327</v>
      </c>
      <c r="G123" s="22">
        <f>IF(OR($A123="",$B123="",$C123=""),"",C123*'MPTO_working_3-way'!$I122)</f>
        <v>2.3968060198815357</v>
      </c>
      <c r="H123" s="17"/>
      <c r="I123" s="21"/>
      <c r="J123" s="22"/>
      <c r="K123" s="17"/>
      <c r="L123" s="21"/>
      <c r="M123" s="22"/>
      <c r="N123" s="23">
        <f t="shared" si="11"/>
        <v>28.846500426758858</v>
      </c>
      <c r="O123" s="24">
        <f t="shared" si="12"/>
        <v>29.369397715461439</v>
      </c>
      <c r="P123" s="24">
        <f t="shared" si="13"/>
        <v>41.722191604367964</v>
      </c>
      <c r="Q123" t="s">
        <v>326</v>
      </c>
      <c r="R123" t="s">
        <v>327</v>
      </c>
      <c r="S123" s="58" t="s">
        <v>342</v>
      </c>
      <c r="AD123" s="37"/>
      <c r="AE123" s="37"/>
      <c r="AH123" s="37"/>
      <c r="AI123" s="37"/>
      <c r="AJ123" t="s">
        <v>345</v>
      </c>
    </row>
    <row r="124" spans="1:36" s="36" customFormat="1" ht="15" x14ac:dyDescent="0.25">
      <c r="A124">
        <v>2.2000000000000002</v>
      </c>
      <c r="B124">
        <v>3.2</v>
      </c>
      <c r="C124">
        <v>3.82</v>
      </c>
      <c r="D124" s="20">
        <f t="shared" si="7"/>
        <v>2.8825559257496414E-2</v>
      </c>
      <c r="E124" s="17">
        <f>IF(OR($A124="",$B124="",$C124=""),"",A124*'MPTO_working_3-way'!$I123)</f>
        <v>2.2632272918257694</v>
      </c>
      <c r="F124" s="21">
        <f>IF(OR($A124="",$B124="",$C124=""),"",B124*'MPTO_working_3-way'!$I123)</f>
        <v>3.2919669699283918</v>
      </c>
      <c r="G124" s="22">
        <f>IF(OR($A124="",$B124="",$C124=""),"",C124*'MPTO_working_3-way'!$I123)</f>
        <v>3.929785570352017</v>
      </c>
      <c r="H124" s="17"/>
      <c r="I124" s="21"/>
      <c r="J124" s="22"/>
      <c r="K124" s="17"/>
      <c r="L124" s="21"/>
      <c r="M124" s="22"/>
      <c r="N124" s="23">
        <f t="shared" si="11"/>
        <v>44.18469163975525</v>
      </c>
      <c r="O124" s="24">
        <f t="shared" si="12"/>
        <v>30.376975502331739</v>
      </c>
      <c r="P124" s="24">
        <f t="shared" si="13"/>
        <v>25.44668104907371</v>
      </c>
      <c r="Q124" t="s">
        <v>328</v>
      </c>
      <c r="R124" t="s">
        <v>329</v>
      </c>
      <c r="S124" s="58" t="s">
        <v>342</v>
      </c>
      <c r="AD124" s="37"/>
      <c r="AE124" s="37"/>
      <c r="AH124" s="37"/>
      <c r="AI124" s="37"/>
      <c r="AJ124" t="s">
        <v>345</v>
      </c>
    </row>
    <row r="125" spans="1:36" s="36" customFormat="1" ht="15" x14ac:dyDescent="0.25">
      <c r="A125">
        <v>1.94</v>
      </c>
      <c r="B125">
        <v>3.48</v>
      </c>
      <c r="C125">
        <v>4.38</v>
      </c>
      <c r="D125" s="20">
        <f t="shared" si="7"/>
        <v>3.1130741647958704E-2</v>
      </c>
      <c r="E125" s="17">
        <f>IF(OR($A125="",$B125="",$C125=""),"",A125*'MPTO_working_3-way'!$I124)</f>
        <v>1.9943884005706556</v>
      </c>
      <c r="F125" s="21">
        <f>IF(OR($A125="",$B125="",$C125=""),"",B125*'MPTO_working_3-way'!$I124)</f>
        <v>3.5775626979308668</v>
      </c>
      <c r="G125" s="22">
        <f>IF(OR($A125="",$B125="",$C125=""),"",C125*'MPTO_working_3-way'!$I124)</f>
        <v>4.502794430154367</v>
      </c>
      <c r="H125" s="17"/>
      <c r="I125" s="21"/>
      <c r="J125" s="22"/>
      <c r="K125" s="17"/>
      <c r="L125" s="21"/>
      <c r="M125" s="22"/>
      <c r="N125" s="23">
        <f t="shared" si="11"/>
        <v>50.140684718877694</v>
      </c>
      <c r="O125" s="24">
        <f t="shared" si="12"/>
        <v>27.951990906500786</v>
      </c>
      <c r="P125" s="24">
        <f t="shared" si="13"/>
        <v>22.208431131192402</v>
      </c>
      <c r="Q125" t="s">
        <v>330</v>
      </c>
      <c r="R125" t="s">
        <v>331</v>
      </c>
      <c r="S125" s="58" t="s">
        <v>342</v>
      </c>
      <c r="AD125" s="37"/>
      <c r="AE125" s="37"/>
      <c r="AH125" s="37"/>
      <c r="AI125" s="37"/>
      <c r="AJ125" t="s">
        <v>345</v>
      </c>
    </row>
    <row r="126" spans="1:36" s="36" customFormat="1" ht="15" x14ac:dyDescent="0.25">
      <c r="A126">
        <v>2.99</v>
      </c>
      <c r="B126">
        <v>3.53</v>
      </c>
      <c r="C126">
        <v>2.44</v>
      </c>
      <c r="D126" s="20">
        <f t="shared" si="7"/>
        <v>2.7570345089057646E-2</v>
      </c>
      <c r="E126" s="17">
        <f>IF(OR($A126="",$B126="",$C126=""),"",A126*'MPTO_working_3-way'!$I125)</f>
        <v>3.0761884221799143</v>
      </c>
      <c r="F126" s="21">
        <f>IF(OR($A126="",$B126="",$C126=""),"",B126*'MPTO_working_3-way'!$I125)</f>
        <v>3.631754224178962</v>
      </c>
      <c r="G126" s="22">
        <f>IF(OR($A126="",$B126="",$C126=""),"",C126*'MPTO_working_3-way'!$I125)</f>
        <v>2.5103343645882914</v>
      </c>
      <c r="H126" s="17"/>
      <c r="I126" s="21"/>
      <c r="J126" s="22"/>
      <c r="K126" s="17"/>
      <c r="L126" s="21"/>
      <c r="M126" s="22"/>
      <c r="N126" s="23">
        <f t="shared" si="11"/>
        <v>32.507761643916425</v>
      </c>
      <c r="O126" s="24">
        <f t="shared" si="12"/>
        <v>27.534902922184166</v>
      </c>
      <c r="P126" s="24">
        <f t="shared" si="13"/>
        <v>39.83533086693037</v>
      </c>
      <c r="Q126" t="s">
        <v>332</v>
      </c>
      <c r="R126" t="s">
        <v>333</v>
      </c>
      <c r="S126" s="58" t="s">
        <v>342</v>
      </c>
      <c r="AD126" s="37"/>
      <c r="AE126" s="37"/>
      <c r="AH126" s="37"/>
      <c r="AI126" s="37"/>
      <c r="AJ126" t="s">
        <v>345</v>
      </c>
    </row>
    <row r="127" spans="1:36" s="36" customFormat="1" ht="15" x14ac:dyDescent="0.25">
      <c r="A127">
        <v>1.85</v>
      </c>
      <c r="B127">
        <v>4.0199999999999996</v>
      </c>
      <c r="C127">
        <v>4.13</v>
      </c>
      <c r="D127" s="20">
        <f t="shared" si="7"/>
        <v>3.1427510051340146E-2</v>
      </c>
      <c r="E127" s="17">
        <f>IF(OR($A127="",$B127="",$C127=""),"",A127*'MPTO_working_3-way'!$I126)</f>
        <v>1.9075918720487237</v>
      </c>
      <c r="F127" s="21">
        <f>IF(OR($A127="",$B127="",$C127=""),"",B127*'MPTO_working_3-way'!$I126)</f>
        <v>4.1451455814247939</v>
      </c>
      <c r="G127" s="22">
        <f>IF(OR($A127="",$B127="",$C127=""),"",C127*'MPTO_working_3-way'!$I126)</f>
        <v>4.2585699630060692</v>
      </c>
      <c r="H127" s="17"/>
      <c r="I127" s="21"/>
      <c r="J127" s="22"/>
      <c r="K127" s="17"/>
      <c r="L127" s="21"/>
      <c r="M127" s="22"/>
      <c r="N127" s="23">
        <f t="shared" si="11"/>
        <v>52.422114743339499</v>
      </c>
      <c r="O127" s="24">
        <f t="shared" si="12"/>
        <v>24.12460504357664</v>
      </c>
      <c r="P127" s="24">
        <f t="shared" si="13"/>
        <v>23.48206108357823</v>
      </c>
      <c r="Q127" t="s">
        <v>334</v>
      </c>
      <c r="R127" t="s">
        <v>335</v>
      </c>
      <c r="S127" s="58" t="s">
        <v>342</v>
      </c>
      <c r="AD127" s="37"/>
      <c r="AE127" s="37"/>
      <c r="AH127" s="37"/>
      <c r="AI127" s="37"/>
      <c r="AJ127" t="s">
        <v>345</v>
      </c>
    </row>
    <row r="128" spans="1:36" s="36" customFormat="1" ht="15" x14ac:dyDescent="0.25">
      <c r="A128">
        <v>1.52</v>
      </c>
      <c r="B128">
        <v>4.7300000000000004</v>
      </c>
      <c r="C128">
        <v>6.14</v>
      </c>
      <c r="D128" s="20">
        <f t="shared" si="7"/>
        <v>3.2177676839763913E-2</v>
      </c>
      <c r="E128" s="17">
        <f>IF(OR($A128="",$B128="",$C128=""),"",A128*'MPTO_working_3-way'!$I127)</f>
        <v>1.5619069245353676</v>
      </c>
      <c r="F128" s="21">
        <f>IF(OR($A128="",$B128="",$C128=""),"",B128*'MPTO_working_3-way'!$I127)</f>
        <v>4.8604077322712431</v>
      </c>
      <c r="G128" s="22">
        <f>IF(OR($A128="",$B128="",$C128=""),"",C128*'MPTO_working_3-way'!$I127)</f>
        <v>6.3092819188468132</v>
      </c>
      <c r="H128" s="17"/>
      <c r="I128" s="21"/>
      <c r="J128" s="22"/>
      <c r="K128" s="17"/>
      <c r="L128" s="21"/>
      <c r="M128" s="22"/>
      <c r="N128" s="23">
        <f t="shared" si="11"/>
        <v>64.02430159514644</v>
      </c>
      <c r="O128" s="24">
        <f t="shared" si="12"/>
        <v>20.574405586600967</v>
      </c>
      <c r="P128" s="24">
        <f t="shared" si="13"/>
        <v>15.84966423853788</v>
      </c>
      <c r="Q128" t="s">
        <v>336</v>
      </c>
      <c r="R128" t="s">
        <v>337</v>
      </c>
      <c r="S128" s="58" t="s">
        <v>342</v>
      </c>
      <c r="AD128" s="37"/>
      <c r="AE128" s="37"/>
      <c r="AH128" s="37"/>
      <c r="AI128" s="37"/>
      <c r="AJ128" t="s">
        <v>345</v>
      </c>
    </row>
    <row r="129" spans="1:36" s="36" customFormat="1" ht="15" x14ac:dyDescent="0.25">
      <c r="A129">
        <v>1.55</v>
      </c>
      <c r="B129">
        <v>4.38</v>
      </c>
      <c r="C129">
        <v>6.35</v>
      </c>
      <c r="D129" s="20">
        <f t="shared" si="7"/>
        <v>3.0952107566315501E-2</v>
      </c>
      <c r="E129" s="17">
        <f>IF(OR($A129="",$B129="",$C129=""),"",A129*'MPTO_working_3-way'!$I128)</f>
        <v>1.5987126405795773</v>
      </c>
      <c r="F129" s="21">
        <f>IF(OR($A129="",$B129="",$C129=""),"",B129*'MPTO_working_3-way'!$I128)</f>
        <v>4.5176524940248699</v>
      </c>
      <c r="G129" s="22">
        <f>IF(OR($A129="",$B129="",$C129=""),"",C129*'MPTO_working_3-way'!$I128)</f>
        <v>6.5495646888260097</v>
      </c>
      <c r="H129" s="17"/>
      <c r="I129" s="21"/>
      <c r="J129" s="22"/>
      <c r="K129" s="17"/>
      <c r="L129" s="21"/>
      <c r="M129" s="22"/>
      <c r="N129" s="23">
        <f t="shared" si="11"/>
        <v>62.550327971227681</v>
      </c>
      <c r="O129" s="24">
        <f t="shared" si="12"/>
        <v>22.135390035480114</v>
      </c>
      <c r="P129" s="24">
        <f t="shared" si="13"/>
        <v>15.268190292189434</v>
      </c>
      <c r="Q129" t="s">
        <v>338</v>
      </c>
      <c r="R129" t="s">
        <v>339</v>
      </c>
      <c r="S129" s="58" t="s">
        <v>342</v>
      </c>
      <c r="AD129" s="37"/>
      <c r="AE129" s="37"/>
      <c r="AH129" s="37"/>
      <c r="AI129" s="37"/>
      <c r="AJ129" t="s">
        <v>120</v>
      </c>
    </row>
    <row r="130" spans="1:36" s="36" customFormat="1" ht="15" x14ac:dyDescent="0.25">
      <c r="A130">
        <v>1.64</v>
      </c>
      <c r="B130">
        <v>4.21</v>
      </c>
      <c r="C130">
        <v>5.5</v>
      </c>
      <c r="D130" s="20">
        <f t="shared" si="7"/>
        <v>2.9103970590558914E-2</v>
      </c>
      <c r="E130" s="17">
        <f>IF(OR($A130="",$B130="",$C130=""),"",A130*'MPTO_working_3-way'!$I129)</f>
        <v>1.6927713900172128</v>
      </c>
      <c r="F130" s="21">
        <f>IF(OR($A130="",$B130="",$C130=""),"",B130*'MPTO_working_3-way'!$I129)</f>
        <v>4.3454680194954056</v>
      </c>
      <c r="G130" s="22">
        <f>IF(OR($A130="",$B130="",$C130=""),"",C130*'MPTO_working_3-way'!$I129)</f>
        <v>5.6769772226187012</v>
      </c>
      <c r="H130" s="17"/>
      <c r="I130" s="21"/>
      <c r="J130" s="22"/>
      <c r="K130" s="17"/>
      <c r="L130" s="21"/>
      <c r="M130" s="22"/>
      <c r="N130" s="23">
        <f t="shared" si="11"/>
        <v>59.07472242839782</v>
      </c>
      <c r="O130" s="24">
        <f t="shared" si="12"/>
        <v>23.012480945979203</v>
      </c>
      <c r="P130" s="24">
        <f t="shared" si="13"/>
        <v>17.615008142285898</v>
      </c>
      <c r="Q130" t="s">
        <v>246</v>
      </c>
      <c r="R130" t="s">
        <v>105</v>
      </c>
      <c r="S130" s="58" t="s">
        <v>342</v>
      </c>
      <c r="AD130" s="37"/>
      <c r="AE130" s="37"/>
      <c r="AH130" s="37"/>
      <c r="AI130" s="37"/>
      <c r="AJ130" t="s">
        <v>120</v>
      </c>
    </row>
    <row r="131" spans="1:36" s="36" customFormat="1" ht="15" x14ac:dyDescent="0.25">
      <c r="A131">
        <v>1.95</v>
      </c>
      <c r="B131">
        <v>3.49</v>
      </c>
      <c r="C131">
        <v>4.3499999999999996</v>
      </c>
      <c r="D131" s="20">
        <f t="shared" si="7"/>
        <v>2.9238521581175458E-2</v>
      </c>
      <c r="E131" s="17">
        <f>IF(OR($A131="",$B131="",$C131=""),"",A131*'MPTO_working_3-way'!$I130)</f>
        <v>2.0103566097543153</v>
      </c>
      <c r="F131" s="21">
        <f>IF(OR($A131="",$B131="",$C131=""),"",B131*'MPTO_working_3-way'!$I130)</f>
        <v>3.5980228554064415</v>
      </c>
      <c r="G131" s="22">
        <f>IF(OR($A131="",$B131="",$C131=""),"",C131*'MPTO_working_3-way'!$I130)</f>
        <v>4.484641667913472</v>
      </c>
      <c r="H131" s="17"/>
      <c r="I131" s="21"/>
      <c r="J131" s="22"/>
      <c r="K131" s="17"/>
      <c r="L131" s="21"/>
      <c r="M131" s="22"/>
      <c r="N131" s="23">
        <f t="shared" si="11"/>
        <v>49.742418591207532</v>
      </c>
      <c r="O131" s="24">
        <f t="shared" si="12"/>
        <v>27.793041906262083</v>
      </c>
      <c r="P131" s="24">
        <f t="shared" si="13"/>
        <v>22.298325575368896</v>
      </c>
      <c r="Q131" t="s">
        <v>244</v>
      </c>
      <c r="R131" t="s">
        <v>306</v>
      </c>
      <c r="S131" s="58" t="s">
        <v>342</v>
      </c>
      <c r="AD131" s="37"/>
      <c r="AE131" s="37"/>
      <c r="AH131" s="37"/>
      <c r="AI131" s="37"/>
      <c r="AJ131" t="s">
        <v>120</v>
      </c>
    </row>
    <row r="132" spans="1:36" s="36" customFormat="1" ht="15" x14ac:dyDescent="0.25">
      <c r="A132">
        <v>1.43</v>
      </c>
      <c r="B132">
        <v>4.8</v>
      </c>
      <c r="C132">
        <v>7.74</v>
      </c>
      <c r="D132" s="20">
        <f t="shared" ref="D132:D141" si="14">IF(OR($A132="",$B132="",$C132=""),"",(1/A132)+(1/B132)+(1/C132)-1)</f>
        <v>3.6832999042301529E-2</v>
      </c>
      <c r="E132" s="17">
        <f>IF(OR($A132="",$B132="",$C132=""),"",A132*'MPTO_working_3-way'!$I131)</f>
        <v>1.4716186779444991</v>
      </c>
      <c r="F132" s="21">
        <f>IF(OR($A132="",$B132="",$C132=""),"",B132*'MPTO_working_3-way'!$I131)</f>
        <v>4.939699058834683</v>
      </c>
      <c r="G132" s="22">
        <f>IF(OR($A132="",$B132="",$C132=""),"",C132*'MPTO_working_3-way'!$I131)</f>
        <v>7.965264732370926</v>
      </c>
      <c r="H132" s="17"/>
      <c r="I132" s="21"/>
      <c r="J132" s="22"/>
      <c r="K132" s="17"/>
      <c r="L132" s="21"/>
      <c r="M132" s="22"/>
      <c r="N132" s="23">
        <f t="shared" si="11"/>
        <v>67.952385695237425</v>
      </c>
      <c r="O132" s="24">
        <f t="shared" si="12"/>
        <v>20.244148238372812</v>
      </c>
      <c r="P132" s="24">
        <f t="shared" si="13"/>
        <v>12.554510535425001</v>
      </c>
      <c r="Q132" t="s">
        <v>195</v>
      </c>
      <c r="R132" t="s">
        <v>193</v>
      </c>
      <c r="S132" s="58" t="s">
        <v>343</v>
      </c>
      <c r="AD132" s="37"/>
      <c r="AE132" s="37"/>
      <c r="AH132" s="37"/>
      <c r="AI132" s="37"/>
      <c r="AJ132" t="s">
        <v>119</v>
      </c>
    </row>
    <row r="133" spans="1:36" s="36" customFormat="1" ht="15" x14ac:dyDescent="0.25">
      <c r="A133">
        <v>3.54</v>
      </c>
      <c r="B133">
        <v>3.69</v>
      </c>
      <c r="C133">
        <v>2.06</v>
      </c>
      <c r="D133" s="20">
        <f t="shared" si="14"/>
        <v>3.8925478937198443E-2</v>
      </c>
      <c r="E133" s="17">
        <f>IF(OR($A133="",$B133="",$C133=""),"",A133*'MPTO_working_3-way'!$I132)</f>
        <v>3.643504366397361</v>
      </c>
      <c r="F133" s="21">
        <f>IF(OR($A133="",$B133="",$C133=""),"",B133*'MPTO_working_3-way'!$I132)</f>
        <v>3.7978901446345374</v>
      </c>
      <c r="G133" s="22">
        <f>IF(OR($A133="",$B133="",$C133=""),"",C133*'MPTO_working_3-way'!$I132)</f>
        <v>2.1202313544572213</v>
      </c>
      <c r="H133" s="17"/>
      <c r="I133" s="21"/>
      <c r="J133" s="22"/>
      <c r="K133" s="17"/>
      <c r="L133" s="21"/>
      <c r="M133" s="22"/>
      <c r="N133" s="23">
        <f t="shared" si="11"/>
        <v>27.446104064609205</v>
      </c>
      <c r="O133" s="24">
        <f t="shared" si="12"/>
        <v>26.33040877742997</v>
      </c>
      <c r="P133" s="24">
        <f t="shared" si="13"/>
        <v>47.164664266367282</v>
      </c>
      <c r="Q133" t="s">
        <v>295</v>
      </c>
      <c r="R133" t="s">
        <v>292</v>
      </c>
      <c r="S133" s="58" t="s">
        <v>343</v>
      </c>
      <c r="AD133" s="37"/>
      <c r="AE133" s="37"/>
      <c r="AH133" s="37"/>
      <c r="AI133" s="37"/>
      <c r="AJ133" t="s">
        <v>124</v>
      </c>
    </row>
    <row r="134" spans="1:36" s="36" customFormat="1" ht="15" x14ac:dyDescent="0.25">
      <c r="A134">
        <v>1.78</v>
      </c>
      <c r="B134">
        <v>3.77</v>
      </c>
      <c r="C134">
        <v>4.9400000000000004</v>
      </c>
      <c r="D134" s="20">
        <f t="shared" si="14"/>
        <v>2.9478891996480128E-2</v>
      </c>
      <c r="E134" s="17">
        <f>IF(OR($A134="",$B134="",$C134=""),"",A134*'MPTO_working_3-way'!$I133)</f>
        <v>1.8455627382952968</v>
      </c>
      <c r="F134" s="21">
        <f>IF(OR($A134="",$B134="",$C134=""),"",B134*'MPTO_working_3-way'!$I133)</f>
        <v>3.908860406389477</v>
      </c>
      <c r="G134" s="22">
        <f>IF(OR($A134="",$B134="",$C134=""),"",C134*'MPTO_working_3-way'!$I133)</f>
        <v>5.1219550152689699</v>
      </c>
      <c r="H134" s="17"/>
      <c r="I134" s="21"/>
      <c r="J134" s="22"/>
      <c r="K134" s="17"/>
      <c r="L134" s="21"/>
      <c r="M134" s="22"/>
      <c r="N134" s="23">
        <f t="shared" si="11"/>
        <v>54.184015490238856</v>
      </c>
      <c r="O134" s="24">
        <f t="shared" si="12"/>
        <v>25.582903865417816</v>
      </c>
      <c r="P134" s="24">
        <f t="shared" si="13"/>
        <v>19.523795055187279</v>
      </c>
      <c r="Q134" t="s">
        <v>299</v>
      </c>
      <c r="R134" t="s">
        <v>280</v>
      </c>
      <c r="S134" s="58" t="s">
        <v>343</v>
      </c>
      <c r="AD134" s="37"/>
      <c r="AE134" s="37"/>
      <c r="AH134" s="37"/>
      <c r="AI134" s="37"/>
      <c r="AJ134" t="s">
        <v>273</v>
      </c>
    </row>
    <row r="135" spans="1:36" s="36" customFormat="1" ht="15" x14ac:dyDescent="0.25">
      <c r="A135">
        <v>2.17</v>
      </c>
      <c r="B135">
        <v>3.38</v>
      </c>
      <c r="C135">
        <v>3.69</v>
      </c>
      <c r="D135" s="20">
        <f t="shared" si="14"/>
        <v>2.769019128033845E-2</v>
      </c>
      <c r="E135" s="17">
        <f>IF(OR($A135="",$B135="",$C135=""),"",A135*'MPTO_working_3-way'!$I134)</f>
        <v>2.2544682892937207</v>
      </c>
      <c r="F135" s="21">
        <f>IF(OR($A135="",$B135="",$C135=""),"",B135*'MPTO_working_3-way'!$I134)</f>
        <v>3.5115681188077308</v>
      </c>
      <c r="G135" s="22">
        <f>IF(OR($A135="",$B135="",$C135=""),"",C135*'MPTO_working_3-way'!$I134)</f>
        <v>3.8336350172782621</v>
      </c>
      <c r="H135" s="17"/>
      <c r="I135" s="21"/>
      <c r="J135" s="22"/>
      <c r="K135" s="17"/>
      <c r="L135" s="21"/>
      <c r="M135" s="22"/>
      <c r="N135" s="23">
        <f t="shared" si="11"/>
        <v>44.356356873543774</v>
      </c>
      <c r="O135" s="24">
        <f t="shared" si="12"/>
        <v>28.47730604011538</v>
      </c>
      <c r="P135" s="24">
        <f t="shared" si="13"/>
        <v>26.084903635661245</v>
      </c>
      <c r="Q135" t="s">
        <v>156</v>
      </c>
      <c r="R135" t="s">
        <v>206</v>
      </c>
      <c r="S135" s="58" t="s">
        <v>343</v>
      </c>
      <c r="AD135" s="37"/>
      <c r="AE135" s="37"/>
      <c r="AH135" s="37"/>
      <c r="AI135" s="37"/>
      <c r="AJ135" t="s">
        <v>273</v>
      </c>
    </row>
    <row r="136" spans="1:36" s="36" customFormat="1" ht="15" x14ac:dyDescent="0.25">
      <c r="A136">
        <v>2.54</v>
      </c>
      <c r="B136">
        <v>3.3</v>
      </c>
      <c r="C136">
        <v>2.88</v>
      </c>
      <c r="D136" s="20">
        <f t="shared" si="14"/>
        <v>4.3953312654100074E-2</v>
      </c>
      <c r="E136" s="17">
        <f>IF(OR($A136="",$B136="",$C136=""),"",A136*'MPTO_working_3-way'!$I135)</f>
        <v>2.6148763856710597</v>
      </c>
      <c r="F136" s="21">
        <f>IF(OR($A136="",$B136="",$C136=""),"",B136*'MPTO_working_3-way'!$I135)</f>
        <v>3.3972803435883843</v>
      </c>
      <c r="G136" s="22">
        <f>IF(OR($A136="",$B136="",$C136=""),"",C136*'MPTO_working_3-way'!$I135)</f>
        <v>2.9648992089498627</v>
      </c>
      <c r="H136" s="17"/>
      <c r="I136" s="21"/>
      <c r="J136" s="22"/>
      <c r="K136" s="17"/>
      <c r="L136" s="21"/>
      <c r="M136" s="22"/>
      <c r="N136" s="23">
        <f t="shared" si="11"/>
        <v>38.242725563616595</v>
      </c>
      <c r="O136" s="24">
        <f t="shared" si="12"/>
        <v>29.435309979268531</v>
      </c>
      <c r="P136" s="24">
        <f t="shared" si="13"/>
        <v>33.727959351245197</v>
      </c>
      <c r="Q136" t="s">
        <v>255</v>
      </c>
      <c r="R136" t="s">
        <v>230</v>
      </c>
      <c r="S136" s="58" t="s">
        <v>343</v>
      </c>
      <c r="AD136" s="37"/>
      <c r="AE136" s="37"/>
      <c r="AH136" s="37"/>
      <c r="AI136" s="37"/>
      <c r="AJ136" t="s">
        <v>272</v>
      </c>
    </row>
    <row r="137" spans="1:36" s="36" customFormat="1" ht="15" x14ac:dyDescent="0.25">
      <c r="A137">
        <v>3.15</v>
      </c>
      <c r="B137">
        <v>3.56</v>
      </c>
      <c r="C137">
        <v>2.33</v>
      </c>
      <c r="D137" s="20">
        <f t="shared" si="14"/>
        <v>2.7543743221035033E-2</v>
      </c>
      <c r="E137" s="17">
        <f>IF(OR($A137="",$B137="",$C137=""),"",A137*'MPTO_working_3-way'!$I136)</f>
        <v>3.2372241025330659</v>
      </c>
      <c r="F137" s="21">
        <f>IF(OR($A137="",$B137="",$C137=""),"",B137*'MPTO_working_3-way'!$I136)</f>
        <v>3.6585770809580049</v>
      </c>
      <c r="G137" s="22">
        <f>IF(OR($A137="",$B137="",$C137=""),"",C137*'MPTO_working_3-way'!$I136)</f>
        <v>2.3945181456831888</v>
      </c>
      <c r="H137" s="17"/>
      <c r="I137" s="21"/>
      <c r="J137" s="22"/>
      <c r="K137" s="17"/>
      <c r="L137" s="21"/>
      <c r="M137" s="22"/>
      <c r="N137" s="23">
        <f t="shared" si="11"/>
        <v>30.890663368579247</v>
      </c>
      <c r="O137" s="24">
        <f t="shared" si="12"/>
        <v>27.333030789613655</v>
      </c>
      <c r="P137" s="24">
        <f t="shared" si="13"/>
        <v>41.762055627049186</v>
      </c>
      <c r="Q137" t="s">
        <v>121</v>
      </c>
      <c r="R137" t="s">
        <v>298</v>
      </c>
      <c r="S137" s="58" t="s">
        <v>343</v>
      </c>
      <c r="AD137" s="37"/>
      <c r="AE137" s="37"/>
      <c r="AH137" s="37"/>
      <c r="AI137" s="37"/>
      <c r="AJ137" t="s">
        <v>120</v>
      </c>
    </row>
    <row r="138" spans="1:36" s="36" customFormat="1" ht="15" x14ac:dyDescent="0.25">
      <c r="A138">
        <v>2</v>
      </c>
      <c r="B138">
        <v>3.83</v>
      </c>
      <c r="C138">
        <v>3.73</v>
      </c>
      <c r="D138" s="20">
        <f t="shared" si="14"/>
        <v>2.9193120489433566E-2</v>
      </c>
      <c r="E138" s="17">
        <f>IF(OR($A138="",$B138="",$C138=""),"",A138*'MPTO_working_3-way'!$I137)</f>
        <v>2.0879066253082001</v>
      </c>
      <c r="F138" s="21">
        <f>IF(OR($A138="",$B138="",$C138=""),"",B138*'MPTO_working_3-way'!$I137)</f>
        <v>3.9983411874652033</v>
      </c>
      <c r="G138" s="22">
        <f>IF(OR($A138="",$B138="",$C138=""),"",C138*'MPTO_working_3-way'!$I137)</f>
        <v>3.8939458561997933</v>
      </c>
      <c r="H138" s="17"/>
      <c r="I138" s="21"/>
      <c r="J138" s="22"/>
      <c r="K138" s="17"/>
      <c r="L138" s="21"/>
      <c r="M138" s="22"/>
      <c r="N138" s="23">
        <f t="shared" si="11"/>
        <v>47.894862149421456</v>
      </c>
      <c r="O138" s="24">
        <f t="shared" si="12"/>
        <v>25.01037187959345</v>
      </c>
      <c r="P138" s="24">
        <f t="shared" si="13"/>
        <v>25.680891232933757</v>
      </c>
      <c r="Q138" t="s">
        <v>102</v>
      </c>
      <c r="R138" t="s">
        <v>340</v>
      </c>
      <c r="S138" s="58" t="s">
        <v>343</v>
      </c>
      <c r="AD138" s="37"/>
      <c r="AE138" s="37"/>
      <c r="AH138" s="37"/>
      <c r="AI138" s="37"/>
      <c r="AJ138" t="s">
        <v>120</v>
      </c>
    </row>
    <row r="139" spans="1:36" s="36" customFormat="1" ht="15" x14ac:dyDescent="0.25">
      <c r="A139">
        <v>1.68</v>
      </c>
      <c r="B139">
        <v>4.12</v>
      </c>
      <c r="C139">
        <v>5</v>
      </c>
      <c r="D139" s="20">
        <f t="shared" si="14"/>
        <v>3.7956541840036939E-2</v>
      </c>
      <c r="E139" s="17">
        <f>IF(OR($A139="",$B139="",$C139=""),"",A139*'MPTO_working_3-way'!$I138)</f>
        <v>1.7262734886113389</v>
      </c>
      <c r="F139" s="21">
        <f>IF(OR($A139="",$B139="",$C139=""),"",B139*'MPTO_working_3-way'!$I138)</f>
        <v>4.2334802220706642</v>
      </c>
      <c r="G139" s="22">
        <f>IF(OR($A139="",$B139="",$C139=""),"",C139*'MPTO_working_3-way'!$I138)</f>
        <v>5.1377187161051747</v>
      </c>
      <c r="H139" s="17"/>
      <c r="I139" s="21"/>
      <c r="J139" s="22"/>
      <c r="K139" s="17"/>
      <c r="L139" s="21"/>
      <c r="M139" s="22"/>
      <c r="N139" s="23">
        <f t="shared" si="11"/>
        <v>57.928248715933591</v>
      </c>
      <c r="O139" s="24">
        <f t="shared" si="12"/>
        <v>23.621227631739913</v>
      </c>
      <c r="P139" s="24">
        <f t="shared" si="13"/>
        <v>19.463891568553692</v>
      </c>
      <c r="Q139" t="s">
        <v>115</v>
      </c>
      <c r="R139" t="s">
        <v>113</v>
      </c>
      <c r="S139" s="58" t="s">
        <v>344</v>
      </c>
      <c r="AD139" s="37"/>
      <c r="AE139" s="37"/>
      <c r="AH139" s="37"/>
      <c r="AI139" s="37"/>
      <c r="AJ139" t="s">
        <v>119</v>
      </c>
    </row>
    <row r="140" spans="1:36" s="36" customFormat="1" ht="15" x14ac:dyDescent="0.25">
      <c r="A140">
        <v>2.63</v>
      </c>
      <c r="B140">
        <v>3.34</v>
      </c>
      <c r="C140">
        <v>2.88</v>
      </c>
      <c r="D140" s="20">
        <f t="shared" si="14"/>
        <v>2.6851556709142077E-2</v>
      </c>
      <c r="E140" s="17">
        <f>IF(OR($A140="",$B140="",$C140=""),"",A140*'MPTO_working_3-way'!$I139)</f>
        <v>2.70677790688721</v>
      </c>
      <c r="F140" s="21">
        <f>IF(OR($A140="",$B140="",$C140=""),"",B140*'MPTO_working_3-way'!$I139)</f>
        <v>3.4375050224347081</v>
      </c>
      <c r="G140" s="22">
        <f>IF(OR($A140="",$B140="",$C140=""),"",C140*'MPTO_working_3-way'!$I139)</f>
        <v>2.9640761870095687</v>
      </c>
      <c r="H140" s="17"/>
      <c r="I140" s="21"/>
      <c r="J140" s="22"/>
      <c r="K140" s="17"/>
      <c r="L140" s="21"/>
      <c r="M140" s="22"/>
      <c r="N140" s="23">
        <f t="shared" si="11"/>
        <v>36.944294448967128</v>
      </c>
      <c r="O140" s="24">
        <f t="shared" si="12"/>
        <v>29.090866587060937</v>
      </c>
      <c r="P140" s="24">
        <f t="shared" si="13"/>
        <v>33.737324444716499</v>
      </c>
      <c r="Q140" t="s">
        <v>209</v>
      </c>
      <c r="R140" t="s">
        <v>157</v>
      </c>
      <c r="S140" s="58" t="s">
        <v>344</v>
      </c>
      <c r="AD140" s="37"/>
      <c r="AE140" s="37"/>
      <c r="AH140" s="37"/>
      <c r="AI140" s="37"/>
      <c r="AJ140" t="s">
        <v>273</v>
      </c>
    </row>
    <row r="141" spans="1:36" s="36" customFormat="1" ht="15" x14ac:dyDescent="0.25">
      <c r="A141">
        <v>1.52</v>
      </c>
      <c r="B141">
        <v>4.08</v>
      </c>
      <c r="C141">
        <v>7.44</v>
      </c>
      <c r="D141" s="20">
        <f t="shared" si="14"/>
        <v>3.7401378208329117E-2</v>
      </c>
      <c r="E141" s="17">
        <f>IF(OR($A141="",$B141="",$C141=""),"",A141*'MPTO_working_3-way'!$I140)</f>
        <v>1.5776939435968562</v>
      </c>
      <c r="F141" s="21">
        <f>IF(OR($A141="",$B141="",$C141=""),"",B141*'MPTO_working_3-way'!$I140)</f>
        <v>4.2348626907073506</v>
      </c>
      <c r="G141" s="22">
        <f>IF(OR($A141="",$B141="",$C141=""),"",C141*'MPTO_working_3-way'!$I140)</f>
        <v>7.7223966712898751</v>
      </c>
      <c r="H141" s="17"/>
      <c r="I141" s="21"/>
      <c r="J141" s="22"/>
      <c r="K141" s="17"/>
      <c r="L141" s="21"/>
      <c r="M141" s="22"/>
      <c r="N141" s="23">
        <f t="shared" si="11"/>
        <v>63.383649538527173</v>
      </c>
      <c r="O141" s="24">
        <f t="shared" si="12"/>
        <v>23.613516494745422</v>
      </c>
      <c r="P141" s="24">
        <f t="shared" si="13"/>
        <v>12.949347755182972</v>
      </c>
      <c r="Q141" t="s">
        <v>341</v>
      </c>
      <c r="R141" t="s">
        <v>303</v>
      </c>
      <c r="S141" s="58" t="s">
        <v>344</v>
      </c>
      <c r="AD141" s="37"/>
      <c r="AE141" s="37"/>
      <c r="AH141" s="37"/>
      <c r="AI141" s="37"/>
      <c r="AJ141" t="s">
        <v>273</v>
      </c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5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5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5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5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2021-11-02T18:04:42Z</dcterms:modified>
</cp:coreProperties>
</file>