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DE71714D-21FE-4EC3-80B2-5364959C7DA9}" xr6:coauthVersionLast="45" xr6:coauthVersionMax="45" xr10:uidLastSave="{00000000-0000-0000-0000-000000000000}"/>
  <bookViews>
    <workbookView xWindow="-120" yWindow="-120" windowWidth="25440" windowHeight="1539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O5" i="2" s="1"/>
  <c r="G5" i="2"/>
  <c r="N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F8" i="2"/>
  <c r="O8" i="2" s="1"/>
  <c r="G8" i="2"/>
  <c r="N8" i="2"/>
  <c r="P8" i="2"/>
  <c r="E9" i="2"/>
  <c r="F9" i="2"/>
  <c r="O9" i="2" s="1"/>
  <c r="G9" i="2"/>
  <c r="N9" i="2"/>
  <c r="P9" i="2"/>
  <c r="E10" i="2"/>
  <c r="F10" i="2"/>
  <c r="O10" i="2" s="1"/>
  <c r="G10" i="2"/>
  <c r="N10" i="2"/>
  <c r="P10" i="2"/>
  <c r="E11" i="2"/>
  <c r="F11" i="2"/>
  <c r="O11" i="2" s="1"/>
  <c r="G11" i="2"/>
  <c r="N11" i="2"/>
  <c r="P11" i="2"/>
  <c r="E12" i="2"/>
  <c r="F12" i="2"/>
  <c r="O12" i="2" s="1"/>
  <c r="G12" i="2"/>
  <c r="N12" i="2"/>
  <c r="P12" i="2"/>
  <c r="E13" i="2"/>
  <c r="F13" i="2"/>
  <c r="O13" i="2" s="1"/>
  <c r="G13" i="2"/>
  <c r="N13" i="2"/>
  <c r="P13" i="2"/>
  <c r="E14" i="2"/>
  <c r="F14" i="2"/>
  <c r="O14" i="2" s="1"/>
  <c r="G14" i="2"/>
  <c r="N14" i="2"/>
  <c r="P14" i="2"/>
  <c r="E15" i="2"/>
  <c r="F15" i="2"/>
  <c r="O15" i="2" s="1"/>
  <c r="G15" i="2"/>
  <c r="N15" i="2"/>
  <c r="P15" i="2"/>
  <c r="E16" i="2"/>
  <c r="F16" i="2"/>
  <c r="O16" i="2" s="1"/>
  <c r="G16" i="2"/>
  <c r="N16" i="2"/>
  <c r="P16" i="2"/>
  <c r="E17" i="2"/>
  <c r="F17" i="2"/>
  <c r="O17" i="2" s="1"/>
  <c r="G17" i="2"/>
  <c r="N17" i="2"/>
  <c r="P17" i="2"/>
  <c r="E18" i="2"/>
  <c r="F18" i="2"/>
  <c r="O18" i="2" s="1"/>
  <c r="G18" i="2"/>
  <c r="N18" i="2"/>
  <c r="P18" i="2"/>
  <c r="E19" i="2"/>
  <c r="F19" i="2"/>
  <c r="O19" i="2" s="1"/>
  <c r="G19" i="2"/>
  <c r="N19" i="2"/>
  <c r="P19" i="2"/>
  <c r="E20" i="2"/>
  <c r="F20" i="2"/>
  <c r="O20" i="2" s="1"/>
  <c r="G20" i="2"/>
  <c r="N20" i="2"/>
  <c r="P20" i="2"/>
  <c r="E21" i="2"/>
  <c r="F21" i="2"/>
  <c r="O21" i="2" s="1"/>
  <c r="G21" i="2"/>
  <c r="N21" i="2"/>
  <c r="P21" i="2"/>
  <c r="E22" i="2"/>
  <c r="F22" i="2"/>
  <c r="O22" i="2" s="1"/>
  <c r="G22" i="2"/>
  <c r="N22" i="2"/>
  <c r="P22" i="2"/>
  <c r="E23" i="2"/>
  <c r="F23" i="2"/>
  <c r="O23" i="2" s="1"/>
  <c r="G23" i="2"/>
  <c r="N23" i="2"/>
  <c r="P23" i="2"/>
  <c r="E24" i="2"/>
  <c r="F24" i="2"/>
  <c r="O24" i="2" s="1"/>
  <c r="G24" i="2"/>
  <c r="N24" i="2"/>
  <c r="P24" i="2"/>
  <c r="E25" i="2"/>
  <c r="F25" i="2"/>
  <c r="O25" i="2" s="1"/>
  <c r="G25" i="2"/>
  <c r="N25" i="2"/>
  <c r="P25" i="2"/>
  <c r="E26" i="2"/>
  <c r="F26" i="2"/>
  <c r="O26" i="2" s="1"/>
  <c r="G26" i="2"/>
  <c r="N26" i="2"/>
  <c r="P26" i="2"/>
  <c r="E27" i="2"/>
  <c r="F27" i="2"/>
  <c r="O27" i="2" s="1"/>
  <c r="G27" i="2"/>
  <c r="N27" i="2"/>
  <c r="P27" i="2"/>
  <c r="E28" i="2"/>
  <c r="F28" i="2"/>
  <c r="O28" i="2" s="1"/>
  <c r="G28" i="2"/>
  <c r="N28" i="2"/>
  <c r="P28" i="2"/>
  <c r="E29" i="2"/>
  <c r="F29" i="2"/>
  <c r="O29" i="2" s="1"/>
  <c r="G29" i="2"/>
  <c r="N29" i="2"/>
  <c r="P29" i="2"/>
  <c r="E30" i="2"/>
  <c r="F30" i="2"/>
  <c r="O30" i="2" s="1"/>
  <c r="G30" i="2"/>
  <c r="N30" i="2"/>
  <c r="P30" i="2"/>
  <c r="E31" i="2"/>
  <c r="F31" i="2"/>
  <c r="O31" i="2" s="1"/>
  <c r="G31" i="2"/>
  <c r="N31" i="2"/>
  <c r="P31" i="2"/>
  <c r="E32" i="2"/>
  <c r="F32" i="2"/>
  <c r="O32" i="2" s="1"/>
  <c r="G32" i="2"/>
  <c r="N32" i="2"/>
  <c r="P32" i="2"/>
  <c r="E33" i="2"/>
  <c r="F33" i="2"/>
  <c r="O33" i="2" s="1"/>
  <c r="G33" i="2"/>
  <c r="N33" i="2"/>
  <c r="P33" i="2"/>
  <c r="E34" i="2"/>
  <c r="F34" i="2"/>
  <c r="O34" i="2" s="1"/>
  <c r="G34" i="2"/>
  <c r="N34" i="2"/>
  <c r="P34" i="2"/>
  <c r="E35" i="2"/>
  <c r="F35" i="2"/>
  <c r="O35" i="2" s="1"/>
  <c r="G35" i="2"/>
  <c r="N35" i="2"/>
  <c r="P35" i="2"/>
  <c r="E36" i="2"/>
  <c r="F36" i="2"/>
  <c r="O36" i="2" s="1"/>
  <c r="G36" i="2"/>
  <c r="N36" i="2"/>
  <c r="P36" i="2"/>
  <c r="E37" i="2"/>
  <c r="F37" i="2"/>
  <c r="O37" i="2" s="1"/>
  <c r="G37" i="2"/>
  <c r="N37" i="2"/>
  <c r="P37" i="2"/>
  <c r="E38" i="2"/>
  <c r="F38" i="2"/>
  <c r="O38" i="2" s="1"/>
  <c r="G38" i="2"/>
  <c r="N38" i="2"/>
  <c r="P38" i="2"/>
  <c r="E39" i="2"/>
  <c r="F39" i="2"/>
  <c r="O39" i="2" s="1"/>
  <c r="G39" i="2"/>
  <c r="N39" i="2"/>
  <c r="P39" i="2"/>
  <c r="E40" i="2"/>
  <c r="F40" i="2"/>
  <c r="O40" i="2" s="1"/>
  <c r="G40" i="2"/>
  <c r="N40" i="2"/>
  <c r="P40" i="2"/>
  <c r="E41" i="2"/>
  <c r="F41" i="2"/>
  <c r="O41" i="2" s="1"/>
  <c r="G41" i="2"/>
  <c r="N41" i="2"/>
  <c r="P41" i="2"/>
  <c r="E42" i="2"/>
  <c r="F42" i="2"/>
  <c r="O42" i="2" s="1"/>
  <c r="G42" i="2"/>
  <c r="N42" i="2"/>
  <c r="P42" i="2"/>
  <c r="E43" i="2"/>
  <c r="F43" i="2"/>
  <c r="O43" i="2" s="1"/>
  <c r="G43" i="2"/>
  <c r="N43" i="2"/>
  <c r="P43" i="2"/>
  <c r="E44" i="2"/>
  <c r="F44" i="2"/>
  <c r="O44" i="2" s="1"/>
  <c r="G44" i="2"/>
  <c r="N44" i="2"/>
  <c r="P44" i="2"/>
  <c r="E45" i="2"/>
  <c r="F45" i="2"/>
  <c r="O45" i="2" s="1"/>
  <c r="G45" i="2"/>
  <c r="N45" i="2"/>
  <c r="P45" i="2"/>
  <c r="E46" i="2"/>
  <c r="F46" i="2"/>
  <c r="O46" i="2" s="1"/>
  <c r="G46" i="2"/>
  <c r="N46" i="2"/>
  <c r="P46" i="2"/>
  <c r="E47" i="2"/>
  <c r="F47" i="2"/>
  <c r="O47" i="2" s="1"/>
  <c r="G47" i="2"/>
  <c r="N47" i="2"/>
  <c r="P47" i="2"/>
  <c r="E48" i="2"/>
  <c r="F48" i="2"/>
  <c r="O48" i="2" s="1"/>
  <c r="G48" i="2"/>
  <c r="N48" i="2"/>
  <c r="P48" i="2"/>
  <c r="E49" i="2"/>
  <c r="F49" i="2"/>
  <c r="O49" i="2" s="1"/>
  <c r="G49" i="2"/>
  <c r="N49" i="2"/>
  <c r="P49" i="2"/>
  <c r="E50" i="2"/>
  <c r="F50" i="2"/>
  <c r="O50" i="2" s="1"/>
  <c r="G50" i="2"/>
  <c r="N50" i="2"/>
  <c r="P50" i="2"/>
  <c r="E51" i="2"/>
  <c r="F51" i="2"/>
  <c r="O51" i="2" s="1"/>
  <c r="G51" i="2"/>
  <c r="N51" i="2"/>
  <c r="P51" i="2"/>
  <c r="E52" i="2"/>
  <c r="F52" i="2"/>
  <c r="O52" i="2" s="1"/>
  <c r="G52" i="2"/>
  <c r="N52" i="2"/>
  <c r="P52" i="2"/>
  <c r="E53" i="2"/>
  <c r="F53" i="2"/>
  <c r="O53" i="2" s="1"/>
  <c r="G53" i="2"/>
  <c r="N53" i="2"/>
  <c r="P53" i="2"/>
  <c r="E54" i="2"/>
  <c r="F54" i="2"/>
  <c r="O54" i="2" s="1"/>
  <c r="G54" i="2"/>
  <c r="N54" i="2"/>
  <c r="P54" i="2"/>
  <c r="E55" i="2"/>
  <c r="F55" i="2"/>
  <c r="O55" i="2" s="1"/>
  <c r="G55" i="2"/>
  <c r="N55" i="2"/>
  <c r="P55" i="2"/>
  <c r="E56" i="2"/>
  <c r="F56" i="2"/>
  <c r="O56" i="2" s="1"/>
  <c r="G56" i="2"/>
  <c r="N56" i="2"/>
  <c r="P56" i="2"/>
  <c r="E57" i="2"/>
  <c r="F57" i="2"/>
  <c r="O57" i="2" s="1"/>
  <c r="G57" i="2"/>
  <c r="N57" i="2"/>
  <c r="P57" i="2"/>
  <c r="E58" i="2"/>
  <c r="F58" i="2"/>
  <c r="O58" i="2" s="1"/>
  <c r="G58" i="2"/>
  <c r="N58" i="2"/>
  <c r="P58" i="2"/>
  <c r="E59" i="2"/>
  <c r="F59" i="2"/>
  <c r="O59" i="2" s="1"/>
  <c r="G59" i="2"/>
  <c r="N59" i="2"/>
  <c r="P59" i="2"/>
  <c r="E60" i="2"/>
  <c r="F60" i="2"/>
  <c r="O60" i="2" s="1"/>
  <c r="G60" i="2"/>
  <c r="N60" i="2"/>
  <c r="P60" i="2"/>
  <c r="E61" i="2"/>
  <c r="F61" i="2"/>
  <c r="O61" i="2" s="1"/>
  <c r="G61" i="2"/>
  <c r="N61" i="2"/>
  <c r="P61" i="2"/>
  <c r="E62" i="2"/>
  <c r="F62" i="2"/>
  <c r="O62" i="2" s="1"/>
  <c r="G62" i="2"/>
  <c r="N62" i="2"/>
  <c r="P62" i="2"/>
  <c r="E63" i="2"/>
  <c r="F63" i="2"/>
  <c r="O63" i="2" s="1"/>
  <c r="G63" i="2"/>
  <c r="N63" i="2"/>
  <c r="P63" i="2"/>
  <c r="E64" i="2"/>
  <c r="F64" i="2"/>
  <c r="O64" i="2" s="1"/>
  <c r="G64" i="2"/>
  <c r="N64" i="2"/>
  <c r="P64" i="2"/>
  <c r="E65" i="2"/>
  <c r="F65" i="2"/>
  <c r="O65" i="2" s="1"/>
  <c r="G65" i="2"/>
  <c r="N65" i="2"/>
  <c r="P65" i="2"/>
  <c r="E66" i="2"/>
  <c r="F66" i="2"/>
  <c r="O66" i="2" s="1"/>
  <c r="G66" i="2"/>
  <c r="N66" i="2"/>
  <c r="P66" i="2"/>
  <c r="E67" i="2"/>
  <c r="F67" i="2"/>
  <c r="O67" i="2" s="1"/>
  <c r="G67" i="2"/>
  <c r="N67" i="2"/>
  <c r="P67" i="2"/>
  <c r="E68" i="2"/>
  <c r="F68" i="2"/>
  <c r="O68" i="2" s="1"/>
  <c r="G68" i="2"/>
  <c r="N68" i="2"/>
  <c r="P68" i="2"/>
  <c r="E69" i="2"/>
  <c r="F69" i="2"/>
  <c r="O69" i="2" s="1"/>
  <c r="G69" i="2"/>
  <c r="N69" i="2"/>
  <c r="P69" i="2"/>
  <c r="E70" i="2"/>
  <c r="F70" i="2"/>
  <c r="O70" i="2" s="1"/>
  <c r="G70" i="2"/>
  <c r="N70" i="2"/>
  <c r="P70" i="2"/>
  <c r="E71" i="2"/>
  <c r="F71" i="2"/>
  <c r="O71" i="2" s="1"/>
  <c r="G71" i="2"/>
  <c r="N71" i="2"/>
  <c r="P71" i="2"/>
  <c r="E72" i="2"/>
  <c r="F72" i="2"/>
  <c r="O72" i="2" s="1"/>
  <c r="G72" i="2"/>
  <c r="N72" i="2"/>
  <c r="P72" i="2"/>
  <c r="E73" i="2"/>
  <c r="F73" i="2"/>
  <c r="O73" i="2" s="1"/>
  <c r="G73" i="2"/>
  <c r="N73" i="2"/>
  <c r="P73" i="2"/>
  <c r="E74" i="2"/>
  <c r="F74" i="2"/>
  <c r="O74" i="2" s="1"/>
  <c r="G74" i="2"/>
  <c r="N74" i="2"/>
  <c r="P74" i="2"/>
  <c r="E75" i="2"/>
  <c r="F75" i="2"/>
  <c r="O75" i="2" s="1"/>
  <c r="G75" i="2"/>
  <c r="N75" i="2"/>
  <c r="P75" i="2"/>
  <c r="E76" i="2"/>
  <c r="F76" i="2"/>
  <c r="O76" i="2" s="1"/>
  <c r="G76" i="2"/>
  <c r="N76" i="2"/>
  <c r="P76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N953" i="4" s="1"/>
  <c r="R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N907" i="4" s="1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N935" i="4" s="1"/>
  <c r="R935" i="4" s="1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F938" i="4" s="1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N916" i="4" s="1"/>
  <c r="R916" i="4" s="1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N927" i="4" s="1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D903" i="4" s="1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Q887" i="4" s="1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D872" i="4" s="1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F958" i="4" s="1"/>
  <c r="J958" i="4"/>
  <c r="M952" i="4"/>
  <c r="F952" i="4" s="1"/>
  <c r="J952" i="4"/>
  <c r="M951" i="4"/>
  <c r="J951" i="4"/>
  <c r="M947" i="4"/>
  <c r="J947" i="4"/>
  <c r="M936" i="4"/>
  <c r="Q936" i="4" s="1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F995" i="4" s="1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T938" i="4" s="1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973" i="11" l="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859" i="4" s="1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V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V812" i="4" s="1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8" i="4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530" i="4" l="1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W48" i="4" s="1"/>
  <c r="X48" i="4" s="1"/>
  <c r="Y48" i="4" s="1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P9" i="4" s="1"/>
  <c r="AV9" i="4" s="1"/>
  <c r="AH9" i="4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O409" i="4" s="1"/>
  <c r="AU409" i="4" s="1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I981" i="4" l="1"/>
  <c r="W154" i="4"/>
  <c r="V959" i="4"/>
  <c r="W959" i="4" s="1"/>
  <c r="AI5" i="4"/>
  <c r="AO5" i="4" s="1"/>
  <c r="AU5" i="4" s="1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N5" i="4" s="1"/>
  <c r="AT5" i="4" s="1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Z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C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I24" i="4"/>
  <c r="AK24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F53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A31" i="4" l="1"/>
  <c r="AB31" i="4"/>
  <c r="AN31" i="4" s="1"/>
  <c r="AT31" i="4" s="1"/>
  <c r="AD31" i="4"/>
  <c r="AH24" i="4"/>
  <c r="AQ36" i="4"/>
  <c r="AW36" i="4" s="1"/>
  <c r="AF31" i="4"/>
  <c r="AG31" i="4"/>
  <c r="AH31" i="4"/>
  <c r="AL5" i="4"/>
  <c r="AR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E5" i="4"/>
  <c r="I5" i="4" s="1"/>
  <c r="G5" i="4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D5" i="4"/>
  <c r="H5" i="4" s="1"/>
  <c r="F5" i="4"/>
  <c r="J5" i="4" s="1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O985" i="4" s="1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C984" i="4"/>
  <c r="AW984" i="4"/>
  <c r="AD984" i="4"/>
  <c r="AS984" i="4"/>
  <c r="AT984" i="4"/>
  <c r="AB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M53" i="4" s="1"/>
  <c r="AS53" i="4" s="1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O53" i="4" s="1"/>
  <c r="AU53" i="4" s="1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L775" i="4" s="1"/>
  <c r="AR775" i="4" s="1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E106" i="4"/>
  <c r="I10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Q666" i="4" s="1"/>
  <c r="AW666" i="4" s="1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L491" i="4" s="1"/>
  <c r="AR491" i="4" s="1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D92" i="4"/>
  <c r="H92" i="4" s="1"/>
  <c r="E92" i="4"/>
  <c r="I92" i="4" s="1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L53" i="4"/>
  <c r="AR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E21" i="4"/>
  <c r="AC17" i="4"/>
  <c r="AO17" i="4" s="1"/>
  <c r="AU17" i="4" s="1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43" i="4" l="1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N959" i="4" s="1"/>
  <c r="AD959" i="4"/>
  <c r="AP959" i="4" s="1"/>
  <c r="AV959" i="4"/>
  <c r="AA959" i="4"/>
  <c r="AM959" i="4" s="1"/>
  <c r="AC959" i="4"/>
  <c r="AO959" i="4" s="1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AA880" i="4" s="1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L974" i="4" s="1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O967" i="4" s="1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K896" i="4" s="1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390" i="4" s="1"/>
  <c r="AR390" i="4" s="1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G12" i="4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12" i="4" l="1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D22" i="4"/>
  <c r="H22" i="4" s="1"/>
  <c r="G22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F22" i="4"/>
  <c r="J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P896" i="4" s="1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908" i="4" l="1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612" i="3"/>
  <c r="D518" i="3"/>
  <c r="D718" i="10"/>
  <c r="D769" i="3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877" i="3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801" i="3"/>
  <c r="D533" i="3"/>
  <c r="D999" i="10"/>
  <c r="D944" i="10"/>
  <c r="D936" i="3"/>
  <c r="D293" i="10"/>
  <c r="D585" i="3"/>
  <c r="D479" i="3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599" i="3"/>
  <c r="D544" i="3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609" i="3"/>
  <c r="D965" i="3"/>
  <c r="D968" i="3"/>
  <c r="D682" i="3"/>
  <c r="D951" i="10"/>
  <c r="D429" i="10"/>
  <c r="D762" i="10"/>
  <c r="D803" i="3"/>
  <c r="D780" i="10"/>
  <c r="D979" i="10"/>
  <c r="D422" i="10"/>
  <c r="D821" i="10"/>
  <c r="D737" i="10"/>
  <c r="D270" i="10"/>
  <c r="D816" i="10"/>
  <c r="D666" i="3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457" i="3"/>
  <c r="D652" i="3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929" i="3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453" i="3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13" i="3"/>
  <c r="D790" i="10"/>
  <c r="D717" i="3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588" i="3"/>
  <c r="D982" i="3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827" i="3"/>
  <c r="D823" i="3"/>
  <c r="D454" i="3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537" i="3"/>
  <c r="D942" i="3"/>
  <c r="D861" i="3"/>
  <c r="D643" i="3"/>
  <c r="D469" i="3"/>
  <c r="D667" i="3"/>
  <c r="D985" i="3"/>
  <c r="D242" i="10"/>
  <c r="D920" i="10"/>
  <c r="D788" i="10"/>
  <c r="D467" i="3"/>
  <c r="D428" i="3"/>
  <c r="D318" i="10"/>
  <c r="D969" i="3"/>
  <c r="D271" i="3"/>
  <c r="D380" i="3"/>
  <c r="D233" i="10"/>
  <c r="D731" i="10"/>
  <c r="D410" i="10"/>
  <c r="D955" i="10"/>
  <c r="D156" i="10"/>
  <c r="D370" i="3"/>
  <c r="D419" i="3"/>
  <c r="D505" i="3"/>
  <c r="D903" i="10"/>
  <c r="D400" i="10"/>
  <c r="D552" i="10"/>
  <c r="D170" i="10"/>
  <c r="D517" i="10"/>
  <c r="D950" i="3"/>
  <c r="D927" i="3"/>
  <c r="D542" i="10"/>
  <c r="D98" i="10"/>
  <c r="D551" i="10"/>
  <c r="D453" i="10"/>
  <c r="D65" i="10"/>
  <c r="D794" i="3"/>
  <c r="D135" i="10"/>
  <c r="D775" i="10"/>
  <c r="D768" i="3"/>
  <c r="D753" i="3"/>
  <c r="D852" i="3"/>
  <c r="D773" i="10"/>
  <c r="D483" i="10"/>
  <c r="D865" i="3"/>
  <c r="D690" i="3"/>
  <c r="D80" i="10"/>
  <c r="D284" i="3"/>
  <c r="D324" i="3"/>
  <c r="D622" i="3"/>
  <c r="D442" i="3"/>
  <c r="D320" i="3"/>
  <c r="D483" i="3"/>
  <c r="D548" i="3"/>
  <c r="D618" i="3"/>
  <c r="D306" i="3"/>
  <c r="D665" i="3"/>
  <c r="D346" i="10"/>
  <c r="D729" i="3"/>
  <c r="D777" i="10"/>
  <c r="D24" i="10"/>
  <c r="D298" i="10"/>
  <c r="D639" i="3"/>
  <c r="D885" i="3"/>
  <c r="D462" i="3"/>
  <c r="D539" i="3"/>
  <c r="D636" i="3"/>
  <c r="D642" i="3"/>
  <c r="D311" i="10"/>
  <c r="D953" i="10"/>
  <c r="D338" i="10"/>
  <c r="D896" i="3"/>
  <c r="D206" i="10"/>
  <c r="D191" i="10"/>
  <c r="D680" i="3"/>
  <c r="D248" i="10"/>
  <c r="D319" i="10"/>
  <c r="D195" i="10"/>
  <c r="D901" i="10"/>
  <c r="D70" i="10"/>
  <c r="D832" i="10"/>
  <c r="D456" i="3"/>
  <c r="D883" i="3"/>
  <c r="D695" i="10"/>
  <c r="D481" i="3"/>
  <c r="D959" i="3"/>
  <c r="D961" i="10"/>
  <c r="D779" i="10"/>
  <c r="D344" i="10"/>
  <c r="D844" i="10"/>
  <c r="D247" i="10"/>
  <c r="D259" i="10"/>
  <c r="D584" i="3"/>
  <c r="D716" i="10"/>
  <c r="D447" i="10"/>
  <c r="D890" i="10"/>
  <c r="D772" i="3"/>
  <c r="D695" i="3"/>
  <c r="D211" i="10"/>
  <c r="D920" i="3"/>
  <c r="D546" i="10"/>
  <c r="D650" i="3"/>
  <c r="D993" i="3"/>
  <c r="D520" i="3"/>
  <c r="D451" i="3"/>
  <c r="D397" i="10"/>
  <c r="D814" i="10"/>
  <c r="D682" i="10"/>
  <c r="D783" i="3"/>
  <c r="D492" i="10"/>
  <c r="D548" i="10"/>
  <c r="D286" i="3"/>
  <c r="D949" i="3"/>
  <c r="D529" i="3"/>
  <c r="D282" i="3"/>
  <c r="D371" i="3"/>
  <c r="D261" i="3"/>
  <c r="D907" i="10"/>
  <c r="D352" i="3"/>
  <c r="D611" i="10"/>
  <c r="D217" i="10"/>
  <c r="D42" i="10"/>
  <c r="D118" i="10"/>
  <c r="D349" i="10"/>
  <c r="D335" i="3"/>
  <c r="D796" i="10"/>
  <c r="D635" i="3"/>
  <c r="D988" i="3"/>
  <c r="D922" i="3"/>
  <c r="D598" i="3"/>
  <c r="D559" i="10"/>
  <c r="D542" i="3"/>
  <c r="D955" i="3"/>
  <c r="D517" i="3"/>
  <c r="D876" i="10"/>
  <c r="D787" i="10"/>
  <c r="D476" i="3"/>
  <c r="D315" i="10"/>
  <c r="D905" i="3"/>
  <c r="D470" i="10"/>
  <c r="D799" i="10"/>
  <c r="D119" i="10"/>
  <c r="D77" i="10"/>
  <c r="D69" i="10"/>
  <c r="D671" i="3"/>
  <c r="D169" i="10"/>
  <c r="D503" i="3"/>
  <c r="D533" i="10"/>
  <c r="D486" i="10"/>
  <c r="D528" i="10"/>
  <c r="D808" i="10"/>
  <c r="D284" i="10"/>
  <c r="D609" i="10"/>
  <c r="D115" i="10"/>
  <c r="D43" i="10"/>
  <c r="D320" i="10"/>
  <c r="D480" i="3"/>
  <c r="D260" i="10"/>
  <c r="D304" i="10"/>
  <c r="D387" i="3"/>
  <c r="D818" i="3"/>
  <c r="D213" i="10"/>
  <c r="D759" i="3"/>
  <c r="D961" i="3"/>
  <c r="D670" i="3"/>
  <c r="D616" i="10"/>
  <c r="D260" i="3"/>
  <c r="D208" i="10"/>
  <c r="D20" i="10"/>
  <c r="D647" i="10"/>
  <c r="D68" i="10"/>
  <c r="D771" i="3"/>
  <c r="D308" i="10"/>
  <c r="D931" i="3"/>
  <c r="D374" i="3"/>
  <c r="D631" i="3"/>
  <c r="D923" i="3"/>
  <c r="D22" i="10"/>
  <c r="D736" i="10"/>
  <c r="D357" i="10"/>
  <c r="D288" i="3"/>
  <c r="D294" i="3"/>
  <c r="D438" i="3"/>
  <c r="D203" i="10"/>
  <c r="D650" i="10"/>
  <c r="D510" i="3"/>
  <c r="D970" i="3"/>
  <c r="D668" i="10"/>
  <c r="D884" i="10"/>
  <c r="D843" i="10"/>
  <c r="D766" i="10"/>
  <c r="D94" i="10"/>
  <c r="D698" i="3"/>
  <c r="D778" i="3"/>
  <c r="D914" i="3"/>
  <c r="D874" i="3"/>
  <c r="D853" i="3"/>
  <c r="D138" i="10"/>
  <c r="D158" i="10"/>
  <c r="D62" i="10"/>
  <c r="D551" i="3"/>
  <c r="D863" i="3"/>
  <c r="D960" i="10"/>
  <c r="D602" i="3"/>
  <c r="D516" i="3"/>
  <c r="D720" i="10"/>
  <c r="D956" i="10"/>
  <c r="D490" i="10"/>
  <c r="D742" i="3"/>
  <c r="D75" i="10"/>
  <c r="D133" i="10"/>
  <c r="D793" i="10"/>
  <c r="D606" i="3"/>
  <c r="D792" i="3"/>
  <c r="D726" i="3"/>
  <c r="D735" i="3"/>
  <c r="D873" i="3"/>
  <c r="D412" i="10"/>
  <c r="D446" i="3"/>
  <c r="D508" i="3"/>
  <c r="D588" i="10"/>
  <c r="D8" i="10"/>
  <c r="D310" i="3"/>
  <c r="D433" i="10"/>
  <c r="D384" i="10"/>
  <c r="D182" i="10"/>
  <c r="D544" i="10"/>
  <c r="D144" i="10"/>
  <c r="D699" i="10"/>
  <c r="D988" i="10"/>
  <c r="D443" i="3"/>
  <c r="D478" i="10"/>
  <c r="D25" i="10"/>
  <c r="D395" i="3"/>
  <c r="D468" i="3"/>
  <c r="D795" i="10"/>
  <c r="D738" i="3"/>
  <c r="D614" i="3"/>
  <c r="D851" i="3"/>
  <c r="D759" i="10"/>
  <c r="D971" i="3"/>
  <c r="D224" i="10"/>
  <c r="D751" i="3"/>
  <c r="D547" i="3"/>
  <c r="D414" i="10"/>
  <c r="D691" i="3"/>
  <c r="D899" i="3"/>
  <c r="D471" i="3"/>
  <c r="D537" i="10"/>
  <c r="D805" i="3"/>
  <c r="D825" i="3"/>
  <c r="D594" i="3"/>
  <c r="D431" i="3"/>
  <c r="D832" i="3"/>
  <c r="D540" i="10"/>
  <c r="D704" i="3"/>
  <c r="D578" i="10"/>
  <c r="D477" i="3"/>
  <c r="D231" i="10"/>
  <c r="D91" i="10"/>
  <c r="D130" i="10"/>
  <c r="D698" i="10"/>
  <c r="D653" i="3"/>
  <c r="D45" i="10"/>
  <c r="D979" i="3"/>
  <c r="D706" i="3"/>
  <c r="D279" i="3"/>
  <c r="D111" i="10"/>
  <c r="D522" i="3"/>
  <c r="D545" i="3"/>
  <c r="D967" i="3"/>
  <c r="D749" i="3"/>
  <c r="D628" i="10"/>
  <c r="D852" i="10"/>
  <c r="D864" i="3"/>
  <c r="D839" i="10"/>
  <c r="D805" i="10"/>
  <c r="D10" i="10"/>
  <c r="D143" i="10"/>
  <c r="D445" i="3"/>
  <c r="D828" i="10"/>
  <c r="D568" i="10"/>
  <c r="D804" i="10"/>
  <c r="D120" i="10"/>
  <c r="D719" i="10"/>
  <c r="D610" i="10"/>
  <c r="D658" i="3"/>
  <c r="D559" i="3"/>
  <c r="D593" i="3"/>
  <c r="D951" i="3"/>
  <c r="D781" i="3"/>
  <c r="D484" i="3"/>
  <c r="D275" i="10"/>
  <c r="D724" i="10"/>
  <c r="D570" i="10"/>
  <c r="D657" i="10"/>
  <c r="D192" i="10"/>
  <c r="D427" i="10"/>
  <c r="D756" i="3"/>
  <c r="D671" i="10"/>
  <c r="D895" i="10"/>
  <c r="D714" i="3"/>
  <c r="D813" i="3"/>
  <c r="D526" i="3"/>
  <c r="D651" i="3"/>
  <c r="D726" i="10"/>
  <c r="D139" i="10"/>
  <c r="D397" i="3"/>
  <c r="D946" i="3"/>
  <c r="D301" i="3"/>
  <c r="D850" i="3"/>
  <c r="D167" i="10"/>
  <c r="D110" i="10"/>
  <c r="D333" i="3"/>
  <c r="D104" i="10"/>
  <c r="D617" i="3"/>
  <c r="D420" i="10"/>
  <c r="D264" i="10"/>
  <c r="D337" i="10"/>
  <c r="D137" i="10"/>
  <c r="D409" i="10"/>
  <c r="D153" i="10"/>
  <c r="D150" i="10"/>
  <c r="D875" i="3"/>
  <c r="D952" i="3"/>
  <c r="D688" i="3"/>
  <c r="D829" i="3"/>
  <c r="D807" i="3"/>
  <c r="D655" i="3"/>
  <c r="D782" i="3"/>
  <c r="D352" i="10"/>
  <c r="D621" i="3"/>
  <c r="D986" i="3"/>
  <c r="D889" i="3"/>
  <c r="D353" i="10"/>
  <c r="D785" i="10"/>
  <c r="D669" i="10"/>
  <c r="D995" i="3"/>
  <c r="D911" i="3"/>
  <c r="D771" i="10"/>
  <c r="D343" i="3"/>
  <c r="D253" i="10"/>
  <c r="D461" i="3"/>
  <c r="D621" i="10"/>
  <c r="D956" i="3"/>
  <c r="D60" i="10"/>
  <c r="D237" i="10"/>
  <c r="D49" i="10"/>
  <c r="D708" i="10"/>
  <c r="D763" i="10"/>
  <c r="D399" i="10"/>
  <c r="D464" i="3"/>
  <c r="D744" i="3"/>
  <c r="D826" i="3"/>
  <c r="D756" i="10"/>
  <c r="D710" i="10"/>
  <c r="D632" i="10"/>
  <c r="D100" i="10"/>
  <c r="D160" i="10"/>
  <c r="D19" i="10"/>
  <c r="D795" i="3"/>
  <c r="D792" i="10"/>
  <c r="D636" i="10"/>
  <c r="D36" i="10"/>
  <c r="D806" i="3"/>
  <c r="D535" i="3"/>
  <c r="D512" i="10"/>
  <c r="D846" i="3"/>
  <c r="D420" i="3"/>
  <c r="D289" i="3"/>
  <c r="D340" i="3"/>
  <c r="D617" i="10"/>
  <c r="D245" i="10"/>
  <c r="D576" i="3"/>
  <c r="D361" i="3"/>
  <c r="D569" i="10"/>
  <c r="D605" i="10"/>
  <c r="D521" i="3"/>
  <c r="D779" i="3"/>
  <c r="D677" i="3"/>
  <c r="D844" i="3"/>
  <c r="D541" i="10"/>
  <c r="D205" i="10"/>
  <c r="D113" i="10"/>
  <c r="D72" i="10"/>
  <c r="D686" i="3"/>
  <c r="D893" i="3"/>
  <c r="D624" i="3"/>
  <c r="D646" i="10"/>
  <c r="D603" i="10"/>
  <c r="D859" i="10"/>
  <c r="D780" i="3"/>
  <c r="D564" i="3"/>
  <c r="D367" i="10"/>
  <c r="D907" i="3"/>
  <c r="D534" i="3"/>
  <c r="D777" i="3"/>
  <c r="D297" i="10"/>
  <c r="D957" i="3"/>
  <c r="D526" i="10"/>
  <c r="D273" i="10"/>
  <c r="D227" i="10"/>
  <c r="D597" i="10"/>
  <c r="D873" i="10"/>
  <c r="D623" i="3"/>
  <c r="D981" i="3"/>
  <c r="D581" i="10"/>
  <c r="D848" i="3"/>
  <c r="D958" i="10"/>
  <c r="D157" i="10"/>
  <c r="D881" i="3"/>
  <c r="D121" i="10"/>
  <c r="D475" i="3"/>
  <c r="D978" i="3"/>
  <c r="D524" i="3"/>
  <c r="D761" i="3"/>
  <c r="D743" i="10"/>
  <c r="D87" i="10"/>
  <c r="D735" i="10"/>
  <c r="D495" i="10"/>
  <c r="D146" i="10"/>
  <c r="D210" i="10"/>
  <c r="D983" i="3"/>
  <c r="D464" i="10"/>
  <c r="D171" i="10"/>
  <c r="D681" i="10"/>
  <c r="D498" i="10"/>
  <c r="D573" i="3"/>
  <c r="D553" i="3"/>
  <c r="D377" i="3"/>
  <c r="D230" i="10"/>
  <c r="D824" i="10"/>
  <c r="D403" i="3"/>
  <c r="D866" i="3"/>
  <c r="D963" i="10"/>
  <c r="D254" i="3"/>
  <c r="D574" i="3"/>
  <c r="D938" i="3"/>
  <c r="D815" i="3"/>
  <c r="D643" i="10"/>
  <c r="D21" i="10"/>
  <c r="D194" i="10"/>
  <c r="D890" i="3"/>
  <c r="D903" i="3"/>
  <c r="D921" i="3"/>
  <c r="D632" i="3"/>
  <c r="D47" i="10"/>
  <c r="D915" i="10"/>
  <c r="D774" i="10"/>
  <c r="D103" i="10"/>
  <c r="D638" i="10"/>
  <c r="D733" i="10"/>
  <c r="D635" i="10"/>
  <c r="D963" i="3"/>
  <c r="D833" i="10"/>
  <c r="D765" i="3"/>
  <c r="D132" i="10"/>
  <c r="D592" i="3"/>
  <c r="D935" i="3"/>
  <c r="D929" i="10"/>
  <c r="D577" i="3"/>
  <c r="D762" i="3"/>
  <c r="D717" i="10"/>
  <c r="D376" i="10"/>
  <c r="D67" i="10"/>
  <c r="D625" i="10"/>
  <c r="D797" i="3"/>
  <c r="D412" i="3"/>
  <c r="D159" i="10"/>
  <c r="D840" i="10"/>
  <c r="D796" i="3"/>
  <c r="D870" i="10"/>
  <c r="D543" i="3"/>
  <c r="D656" i="10"/>
  <c r="D274" i="10"/>
  <c r="D1001" i="3"/>
  <c r="D638" i="3"/>
  <c r="D181" i="10"/>
  <c r="D641" i="3"/>
  <c r="D745" i="3"/>
  <c r="D817" i="3"/>
  <c r="D755" i="3"/>
  <c r="D660" i="3"/>
  <c r="D944" i="3"/>
  <c r="D83" i="10"/>
  <c r="D456" i="10"/>
  <c r="D402" i="3"/>
  <c r="D589" i="3"/>
  <c r="D392" i="3"/>
  <c r="D395" i="10"/>
  <c r="D558" i="3"/>
  <c r="D345" i="3"/>
  <c r="D972" i="10"/>
  <c r="D455" i="3"/>
  <c r="D204" i="3"/>
  <c r="D627" i="3"/>
  <c r="D423" i="3"/>
  <c r="D418" i="3"/>
  <c r="D940" i="3"/>
  <c r="D511" i="3"/>
  <c r="D745" i="10"/>
  <c r="D499" i="3"/>
  <c r="D889" i="10"/>
  <c r="D3" i="10"/>
  <c r="D330" i="3"/>
  <c r="D501" i="3"/>
  <c r="D679" i="3"/>
  <c r="D413" i="10"/>
  <c r="D425" i="3"/>
  <c r="D384" i="3"/>
  <c r="D369" i="3"/>
  <c r="D509" i="3"/>
  <c r="D519" i="3"/>
  <c r="D674" i="3"/>
  <c r="D984" i="3"/>
  <c r="D843" i="3"/>
  <c r="D975" i="3"/>
  <c r="D850" i="10"/>
  <c r="D628" i="3"/>
  <c r="D690" i="10"/>
  <c r="D198" i="10"/>
  <c r="D304" i="3"/>
  <c r="D172" i="10"/>
  <c r="D306" i="10"/>
  <c r="D193" i="10"/>
  <c r="D122" i="10"/>
  <c r="D313" i="10"/>
  <c r="D1000" i="3"/>
  <c r="D680" i="10"/>
  <c r="D147" i="10"/>
  <c r="D564" i="10"/>
  <c r="D909" i="3"/>
  <c r="D644" i="3"/>
  <c r="D874" i="10"/>
  <c r="D200" i="10"/>
  <c r="D265" i="3"/>
  <c r="D716" i="3"/>
  <c r="D357" i="3"/>
  <c r="D888" i="3"/>
  <c r="D383" i="3"/>
  <c r="D857" i="3"/>
  <c r="D674" i="10"/>
  <c r="D966" i="3"/>
  <c r="D437" i="10"/>
  <c r="D724" i="3"/>
  <c r="D293" i="3"/>
  <c r="D473" i="3"/>
  <c r="D603" i="3"/>
  <c r="D990" i="10"/>
  <c r="D845" i="3"/>
  <c r="D422" i="3"/>
  <c r="D189" i="3"/>
  <c r="D198" i="3"/>
  <c r="D910" i="3"/>
  <c r="D168" i="3"/>
  <c r="D207" i="3"/>
  <c r="D152" i="3"/>
  <c r="D188" i="10"/>
  <c r="D205" i="3"/>
  <c r="D174" i="10"/>
  <c r="D882" i="3"/>
  <c r="D386" i="3"/>
  <c r="D97" i="10"/>
  <c r="D513" i="3"/>
  <c r="D549" i="3"/>
  <c r="D897" i="10"/>
  <c r="D502" i="3"/>
  <c r="D727" i="3"/>
  <c r="D802" i="10"/>
  <c r="D163" i="10"/>
  <c r="D234" i="3"/>
  <c r="D557" i="10"/>
  <c r="D404" i="3"/>
  <c r="D227" i="3"/>
  <c r="D712" i="3"/>
  <c r="D334" i="3"/>
  <c r="D630" i="3"/>
  <c r="D427" i="3"/>
  <c r="D487" i="3"/>
  <c r="D757" i="10"/>
  <c r="D775" i="3"/>
  <c r="D926" i="10"/>
  <c r="D869" i="10"/>
  <c r="D232" i="10"/>
  <c r="D580" i="3"/>
  <c r="D102" i="10"/>
  <c r="D186" i="10"/>
  <c r="D176" i="10"/>
  <c r="D222" i="10"/>
  <c r="D331" i="3"/>
  <c r="D563" i="3"/>
  <c r="D251" i="10"/>
  <c r="D107" i="10"/>
  <c r="D834" i="10"/>
  <c r="D822" i="10"/>
  <c r="D800" i="10"/>
  <c r="D372" i="10"/>
  <c r="D960" i="3"/>
  <c r="D904" i="3"/>
  <c r="D721" i="10"/>
  <c r="D266" i="10"/>
  <c r="D261" i="10"/>
  <c r="D354" i="3"/>
  <c r="D838" i="3"/>
  <c r="D281" i="3"/>
  <c r="D481" i="10"/>
  <c r="D166" i="10"/>
  <c r="D699" i="3"/>
  <c r="D277" i="3"/>
  <c r="D339" i="10"/>
  <c r="D587" i="10"/>
  <c r="D992" i="3"/>
  <c r="D540" i="3"/>
  <c r="D128" i="10"/>
  <c r="D977" i="3"/>
  <c r="D976" i="10"/>
  <c r="D336" i="3"/>
  <c r="D465" i="3"/>
  <c r="D523" i="3"/>
  <c r="D994" i="3"/>
  <c r="D247" i="3"/>
  <c r="D613" i="10"/>
  <c r="D223" i="10"/>
  <c r="D669" i="3"/>
  <c r="D774" i="3"/>
  <c r="D224" i="3"/>
  <c r="D973" i="3"/>
  <c r="D692" i="3"/>
  <c r="D185" i="10"/>
  <c r="D525" i="3"/>
  <c r="D131" i="10"/>
  <c r="D441" i="10"/>
  <c r="D700" i="3"/>
  <c r="D546" i="3"/>
  <c r="D830" i="3"/>
  <c r="D48" i="10"/>
  <c r="D329" i="3"/>
  <c r="D987" i="10"/>
  <c r="D37" i="10"/>
  <c r="D399" i="3"/>
  <c r="D154" i="10"/>
  <c r="D711" i="3"/>
  <c r="D707" i="3"/>
  <c r="D884" i="3"/>
  <c r="D240" i="10"/>
  <c r="D562" i="10"/>
  <c r="D591" i="3"/>
  <c r="D662" i="3"/>
  <c r="D732" i="3"/>
  <c r="D269" i="3"/>
  <c r="D497" i="3"/>
  <c r="D703" i="3"/>
  <c r="D424" i="3"/>
  <c r="D833" i="3"/>
  <c r="D710" i="3"/>
  <c r="D11" i="10"/>
  <c r="D859" i="3"/>
  <c r="D611" i="3"/>
  <c r="D209" i="10"/>
  <c r="D659" i="10"/>
  <c r="D370" i="10"/>
  <c r="D665" i="10"/>
  <c r="D753" i="10"/>
  <c r="D820" i="3"/>
  <c r="D996" i="3"/>
  <c r="D392" i="10"/>
  <c r="D715" i="3"/>
  <c r="D720" i="3"/>
  <c r="D583" i="10"/>
  <c r="D7" i="10"/>
  <c r="D760" i="3"/>
  <c r="D350" i="3"/>
  <c r="D275" i="3"/>
  <c r="D536" i="3"/>
  <c r="D246" i="10"/>
  <c r="D512" i="3"/>
  <c r="D199" i="10"/>
  <c r="D302" i="3"/>
  <c r="D847" i="10"/>
  <c r="D242" i="3"/>
  <c r="D184" i="3"/>
  <c r="D59" i="10"/>
  <c r="D847" i="3"/>
  <c r="D172" i="3"/>
  <c r="D154" i="3"/>
  <c r="D108" i="10"/>
  <c r="D241" i="3"/>
  <c r="D146" i="3"/>
  <c r="D478" i="3"/>
  <c r="D685" i="3"/>
  <c r="D394" i="3"/>
  <c r="D409" i="3"/>
  <c r="D648" i="3"/>
  <c r="D433" i="3"/>
  <c r="D225" i="3"/>
  <c r="D500" i="3"/>
  <c r="D411" i="10"/>
  <c r="D251" i="3"/>
  <c r="D586" i="3"/>
  <c r="D351" i="3"/>
  <c r="D932" i="3"/>
  <c r="D510" i="10"/>
  <c r="D892" i="3"/>
  <c r="D311" i="3"/>
  <c r="D173" i="10"/>
  <c r="D602" i="10"/>
  <c r="D623" i="10"/>
  <c r="D429" i="3"/>
  <c r="D237" i="3"/>
  <c r="D228" i="3"/>
  <c r="D834" i="3"/>
  <c r="D663" i="3"/>
  <c r="D808" i="3"/>
  <c r="D689" i="3"/>
  <c r="D730" i="3"/>
  <c r="D148" i="3"/>
  <c r="D258" i="3"/>
  <c r="D556" i="3"/>
  <c r="D354" i="10"/>
  <c r="D347" i="10"/>
  <c r="D291" i="10"/>
  <c r="D142" i="10"/>
  <c r="D958" i="3"/>
  <c r="D405" i="3"/>
  <c r="D506" i="3"/>
  <c r="D208" i="3"/>
  <c r="D162" i="10"/>
  <c r="D406" i="3"/>
  <c r="D572" i="3"/>
  <c r="D764" i="3"/>
  <c r="D719" i="3"/>
  <c r="D156" i="3"/>
  <c r="D474" i="3"/>
  <c r="D733" i="3"/>
  <c r="D142" i="3"/>
  <c r="D434" i="3"/>
  <c r="D571" i="3"/>
  <c r="D895" i="3"/>
  <c r="D151" i="10"/>
  <c r="D791" i="3"/>
  <c r="D66" i="10"/>
  <c r="D788" i="3"/>
  <c r="D379" i="3"/>
  <c r="D415" i="3"/>
  <c r="D305" i="3"/>
  <c r="D972" i="3"/>
  <c r="D159" i="3"/>
  <c r="D684" i="3"/>
  <c r="D78" i="10"/>
  <c r="D917" i="3"/>
  <c r="D916" i="3"/>
  <c r="D645" i="3"/>
  <c r="D893" i="10"/>
  <c r="D552" i="3"/>
  <c r="D809" i="3"/>
  <c r="D661" i="10"/>
  <c r="D110" i="3"/>
  <c r="D103" i="3"/>
  <c r="D107" i="3"/>
  <c r="D91" i="3"/>
  <c r="D109" i="3"/>
  <c r="D98" i="3"/>
  <c r="D94" i="3"/>
  <c r="D92" i="3"/>
  <c r="D492" i="3"/>
  <c r="D835" i="3"/>
  <c r="D953" i="3"/>
  <c r="D253" i="3"/>
  <c r="D307" i="3"/>
  <c r="D924" i="3"/>
  <c r="D886" i="3"/>
  <c r="D678" i="10"/>
  <c r="D127" i="10"/>
  <c r="D595" i="3"/>
  <c r="D332" i="3"/>
  <c r="D651" i="10"/>
  <c r="D575" i="10"/>
  <c r="D629" i="3"/>
  <c r="D519" i="10"/>
  <c r="D943" i="10"/>
  <c r="D243" i="10"/>
  <c r="D33" i="10"/>
  <c r="D255" i="3"/>
  <c r="D259" i="3"/>
  <c r="D554" i="10"/>
  <c r="D418" i="10"/>
  <c r="D593" i="10"/>
  <c r="D673" i="3"/>
  <c r="D450" i="10"/>
  <c r="D855" i="3"/>
  <c r="D488" i="3"/>
  <c r="D105" i="10"/>
  <c r="D363" i="3"/>
  <c r="D74" i="10"/>
  <c r="D990" i="3"/>
  <c r="D997" i="3"/>
  <c r="D55" i="10"/>
  <c r="D216" i="10"/>
  <c r="D262" i="3"/>
  <c r="D570" i="3"/>
  <c r="D149" i="10"/>
  <c r="D292" i="3"/>
  <c r="D934" i="3"/>
  <c r="D407" i="3"/>
  <c r="D365" i="3"/>
  <c r="D32" i="10"/>
  <c r="D140" i="10"/>
  <c r="D840" i="3"/>
  <c r="D507" i="3"/>
  <c r="D727" i="10"/>
  <c r="D463" i="3"/>
  <c r="D298" i="3"/>
  <c r="D223" i="3"/>
  <c r="D362" i="3"/>
  <c r="D309" i="3"/>
  <c r="D248" i="3"/>
  <c r="D702" i="3"/>
  <c r="D888" i="10"/>
  <c r="D125" i="10"/>
  <c r="D480" i="10"/>
  <c r="D811" i="3"/>
  <c r="D177" i="3"/>
  <c r="D16" i="10"/>
  <c r="D767" i="3"/>
  <c r="D390" i="3"/>
  <c r="D575" i="3"/>
  <c r="D485" i="3"/>
  <c r="D798" i="10"/>
  <c r="D117" i="10"/>
  <c r="D885" i="10"/>
  <c r="D657" i="3"/>
  <c r="D709" i="3"/>
  <c r="D375" i="3"/>
  <c r="D769" i="10"/>
  <c r="D715" i="10"/>
  <c r="D652" i="10"/>
  <c r="D933" i="3"/>
  <c r="D30" i="10"/>
  <c r="D928" i="10"/>
  <c r="D935" i="10"/>
  <c r="D913" i="3"/>
  <c r="D310" i="10"/>
  <c r="D520" i="10"/>
  <c r="D666" i="10"/>
  <c r="D76" i="10"/>
  <c r="D528" i="3"/>
  <c r="D810" i="3"/>
  <c r="D634" i="3"/>
  <c r="D747" i="3"/>
  <c r="D945" i="3"/>
  <c r="D754" i="3"/>
  <c r="D52" i="10"/>
  <c r="D839" i="3"/>
  <c r="D629" i="10"/>
  <c r="D755" i="10"/>
  <c r="D50" i="10"/>
  <c r="D876" i="3"/>
  <c r="D514" i="3"/>
  <c r="D925" i="3"/>
  <c r="D338" i="3"/>
  <c r="D675" i="3"/>
  <c r="D837" i="3"/>
  <c r="D313" i="3"/>
  <c r="D214" i="10"/>
  <c r="D649" i="3"/>
  <c r="D787" i="3"/>
  <c r="D468" i="10"/>
  <c r="D426" i="10"/>
  <c r="D802" i="3"/>
  <c r="D566" i="3"/>
  <c r="D197" i="3"/>
  <c r="D244" i="3"/>
  <c r="D367" i="3"/>
  <c r="D171" i="3"/>
  <c r="D202" i="3"/>
  <c r="D436" i="3"/>
  <c r="D285" i="10"/>
  <c r="D183" i="3"/>
  <c r="D90" i="10"/>
  <c r="D486" i="3"/>
  <c r="D882" i="10"/>
  <c r="D226" i="10"/>
  <c r="D937" i="3"/>
  <c r="D828" i="3"/>
  <c r="D495" i="3"/>
  <c r="D708" i="3"/>
  <c r="D793" i="3"/>
  <c r="D750" i="3"/>
  <c r="D783" i="10"/>
  <c r="D784" i="3"/>
  <c r="D610" i="3"/>
  <c r="D786" i="3"/>
  <c r="D466" i="3"/>
  <c r="D54" i="10"/>
  <c r="D180" i="10"/>
  <c r="D318" i="3"/>
  <c r="D364" i="3"/>
  <c r="D939" i="3"/>
  <c r="D490" i="3"/>
  <c r="D853" i="10"/>
  <c r="D27" i="10"/>
  <c r="D572" i="10"/>
  <c r="D683" i="3"/>
  <c r="D38" i="3"/>
  <c r="D615" i="10"/>
  <c r="D606" i="10"/>
  <c r="D297" i="3"/>
  <c r="D989" i="3"/>
  <c r="D178" i="10"/>
  <c r="D201" i="10"/>
  <c r="D678" i="3"/>
  <c r="D530" i="3"/>
  <c r="D585" i="10"/>
  <c r="D947" i="3"/>
  <c r="D622" i="10"/>
  <c r="D842" i="3"/>
  <c r="D53" i="10"/>
  <c r="D554" i="3"/>
  <c r="D918" i="3"/>
  <c r="D460" i="3"/>
  <c r="D407" i="10"/>
  <c r="D728" i="3"/>
  <c r="D44" i="10"/>
  <c r="D400" i="3"/>
  <c r="D189" i="10"/>
  <c r="D626" i="10"/>
  <c r="D739" i="3"/>
  <c r="D804" i="3"/>
  <c r="D385" i="3"/>
  <c r="D372" i="3"/>
  <c r="D299" i="3"/>
  <c r="D471" i="10"/>
  <c r="D701" i="3"/>
  <c r="D906" i="3"/>
  <c r="D254" i="10"/>
  <c r="D215" i="3"/>
  <c r="D414" i="3"/>
  <c r="D584" i="10"/>
  <c r="D388" i="3"/>
  <c r="D862" i="3"/>
  <c r="D342" i="3"/>
  <c r="D794" i="10"/>
  <c r="D472" i="3"/>
  <c r="D791" i="10"/>
  <c r="D170" i="3"/>
  <c r="D328" i="3"/>
  <c r="D17" i="10"/>
  <c r="D389" i="3"/>
  <c r="D736" i="3"/>
  <c r="D825" i="10"/>
  <c r="D177" i="10"/>
  <c r="D799" i="3"/>
  <c r="D307" i="10"/>
  <c r="D858" i="3"/>
  <c r="D991" i="3"/>
  <c r="D266" i="3"/>
  <c r="D276" i="10"/>
  <c r="D356" i="10"/>
  <c r="D900" i="10"/>
  <c r="D161" i="10"/>
  <c r="D596" i="3"/>
  <c r="D798" i="3"/>
  <c r="D204" i="10"/>
  <c r="D131" i="3"/>
  <c r="D550" i="10"/>
  <c r="D211" i="3"/>
  <c r="D290" i="3"/>
  <c r="D647" i="3"/>
  <c r="D201" i="3"/>
  <c r="D84" i="10"/>
  <c r="D143" i="3"/>
  <c r="D184" i="10"/>
  <c r="D878" i="3"/>
  <c r="D138" i="3"/>
  <c r="D280" i="3"/>
  <c r="D770" i="3"/>
  <c r="D123" i="10"/>
  <c r="D88" i="10"/>
  <c r="D734" i="3"/>
  <c r="D604" i="3"/>
  <c r="D763" i="3"/>
  <c r="D504" i="3"/>
  <c r="D128" i="3"/>
  <c r="D256" i="3"/>
  <c r="D535" i="10"/>
  <c r="D222" i="3"/>
  <c r="D303" i="3"/>
  <c r="D285" i="3"/>
  <c r="D346" i="3"/>
  <c r="D64" i="10"/>
  <c r="D848" i="10"/>
  <c r="D867" i="3"/>
  <c r="D860" i="3"/>
  <c r="D668" i="3"/>
  <c r="D391" i="3"/>
  <c r="D448" i="3"/>
  <c r="D206" i="3"/>
  <c r="D872" i="3"/>
  <c r="D221" i="3"/>
  <c r="D200" i="3"/>
  <c r="D155" i="10"/>
  <c r="D601" i="3"/>
  <c r="D470" i="3"/>
  <c r="D236" i="3"/>
  <c r="D938" i="10"/>
  <c r="D193" i="3"/>
  <c r="D287" i="3"/>
  <c r="D151" i="3"/>
  <c r="D163" i="3"/>
  <c r="D141" i="3"/>
  <c r="D136" i="3"/>
  <c r="D116" i="3"/>
  <c r="D117" i="3"/>
  <c r="D118" i="3"/>
  <c r="D114" i="3"/>
  <c r="D99" i="3"/>
  <c r="D569" i="3"/>
  <c r="D565" i="3"/>
  <c r="D880" i="3"/>
  <c r="D479" i="10"/>
  <c r="D444" i="3"/>
  <c r="D980" i="3"/>
  <c r="D741" i="10"/>
  <c r="D316" i="3"/>
  <c r="D869" i="3"/>
  <c r="D582" i="10"/>
  <c r="D238" i="3"/>
  <c r="D90" i="3"/>
  <c r="D411" i="3"/>
  <c r="D582" i="3"/>
  <c r="D46" i="10"/>
  <c r="D693" i="3"/>
  <c r="D350" i="10"/>
  <c r="D819" i="10"/>
  <c r="D752" i="3"/>
  <c r="D836" i="3"/>
  <c r="D496" i="3"/>
  <c r="D786" i="10"/>
  <c r="D272" i="3"/>
  <c r="D441" i="3"/>
  <c r="D633" i="3"/>
  <c r="D435" i="3"/>
  <c r="D587" i="3"/>
  <c r="D578" i="3"/>
  <c r="D694" i="3"/>
  <c r="D814" i="3"/>
  <c r="D165" i="3"/>
  <c r="D740" i="3"/>
  <c r="D144" i="3"/>
  <c r="D954" i="3"/>
  <c r="D836" i="10"/>
  <c r="D620" i="3"/>
  <c r="D353" i="3"/>
  <c r="D725" i="3"/>
  <c r="D705" i="3"/>
  <c r="D550" i="3"/>
  <c r="D164" i="10"/>
  <c r="D493" i="3"/>
  <c r="D824" i="3"/>
  <c r="D608" i="3"/>
  <c r="D292" i="10"/>
  <c r="D235" i="3"/>
  <c r="D971" i="10"/>
  <c r="D212" i="3"/>
  <c r="D640" i="3"/>
  <c r="D186" i="3"/>
  <c r="D831" i="3"/>
  <c r="D276" i="3"/>
  <c r="D179" i="3"/>
  <c r="D356" i="3"/>
  <c r="D337" i="3"/>
  <c r="D274" i="3"/>
  <c r="D366" i="3"/>
  <c r="D355" i="3"/>
  <c r="D413" i="3"/>
  <c r="D192" i="3"/>
  <c r="D589" i="10"/>
  <c r="D408" i="3"/>
  <c r="D190" i="3"/>
  <c r="D140" i="3"/>
  <c r="D322" i="3"/>
  <c r="D491" i="3"/>
  <c r="D176" i="3"/>
  <c r="D323" i="3"/>
  <c r="D450" i="3"/>
  <c r="D106" i="10"/>
  <c r="D532" i="3"/>
  <c r="D897" i="3"/>
  <c r="D195" i="3"/>
  <c r="D81" i="3"/>
  <c r="D89" i="3"/>
  <c r="D113" i="3"/>
  <c r="D104" i="3"/>
  <c r="D879" i="10"/>
  <c r="D315" i="3"/>
  <c r="D199" i="3"/>
  <c r="D721" i="3"/>
  <c r="D567" i="3"/>
  <c r="D821" i="3"/>
  <c r="D233" i="3"/>
  <c r="D800" i="3"/>
  <c r="D943" i="3"/>
  <c r="D748" i="3"/>
  <c r="D270" i="3"/>
  <c r="D137" i="3"/>
  <c r="D100" i="3"/>
  <c r="D96" i="3"/>
  <c r="D396" i="10"/>
  <c r="D923" i="10"/>
  <c r="D785" i="3"/>
  <c r="D145" i="10"/>
  <c r="D597" i="3"/>
  <c r="D737" i="3"/>
  <c r="D312" i="3"/>
  <c r="D283" i="10"/>
  <c r="D538" i="3"/>
  <c r="D555" i="3"/>
  <c r="D864" i="10"/>
  <c r="D870" i="3"/>
  <c r="D894" i="3"/>
  <c r="D430" i="3"/>
  <c r="D849" i="3"/>
  <c r="D449" i="3"/>
  <c r="D360" i="3"/>
  <c r="D376" i="3"/>
  <c r="D613" i="3"/>
  <c r="D226" i="3"/>
  <c r="D134" i="3"/>
  <c r="D220" i="3"/>
  <c r="D203" i="3"/>
  <c r="D637" i="3"/>
  <c r="D373" i="3"/>
  <c r="D181" i="3"/>
  <c r="D317" i="3"/>
  <c r="D363" i="10"/>
  <c r="D250" i="3"/>
  <c r="D440" i="3"/>
  <c r="D644" i="10"/>
  <c r="D856" i="10"/>
  <c r="D626" i="3"/>
  <c r="D899" i="10"/>
  <c r="D136" i="10"/>
  <c r="D761" i="10"/>
  <c r="D590" i="3"/>
  <c r="D31" i="10"/>
  <c r="D722" i="3"/>
  <c r="D421" i="3"/>
  <c r="D382" i="3"/>
  <c r="D494" i="3"/>
  <c r="D743" i="3"/>
  <c r="D296" i="3"/>
  <c r="D220" i="10"/>
  <c r="D664" i="3"/>
  <c r="D252" i="3"/>
  <c r="D38" i="10"/>
  <c r="D393" i="3"/>
  <c r="D659" i="3"/>
  <c r="D303" i="10"/>
  <c r="D887" i="3"/>
  <c r="D501" i="10"/>
  <c r="D221" i="10"/>
  <c r="D135" i="3"/>
  <c r="D452" i="3"/>
  <c r="D527" i="3"/>
  <c r="D654" i="3"/>
  <c r="D219" i="3"/>
  <c r="D182" i="3"/>
  <c r="D145" i="3"/>
  <c r="D82" i="3"/>
  <c r="D86" i="3"/>
  <c r="D119" i="3"/>
  <c r="D108" i="3"/>
  <c r="D141" i="10"/>
  <c r="D173" i="3"/>
  <c r="D459" i="3"/>
  <c r="D153" i="3"/>
  <c r="D130" i="3"/>
  <c r="D439" i="3"/>
  <c r="D325" i="3"/>
  <c r="D129" i="10"/>
  <c r="D167" i="3"/>
  <c r="D273" i="3"/>
  <c r="D561" i="3"/>
  <c r="D127" i="3"/>
  <c r="D126" i="3"/>
  <c r="D121" i="3"/>
  <c r="D731" i="3"/>
  <c r="D165" i="10"/>
  <c r="D962" i="3"/>
  <c r="D819" i="3"/>
  <c r="D398" i="3"/>
  <c r="D583" i="3"/>
  <c r="D95" i="10"/>
  <c r="D709" i="10"/>
  <c r="D901" i="3"/>
  <c r="D984" i="10"/>
  <c r="D915" i="3"/>
  <c r="D605" i="3"/>
  <c r="D161" i="3"/>
  <c r="D565" i="10"/>
  <c r="D396" i="3"/>
  <c r="D231" i="3"/>
  <c r="D263" i="10"/>
  <c r="D676" i="3"/>
  <c r="D398" i="10"/>
  <c r="D426" i="3"/>
  <c r="D325" i="10"/>
  <c r="D348" i="3"/>
  <c r="D166" i="3"/>
  <c r="D531" i="3"/>
  <c r="D856" i="3"/>
  <c r="D147" i="3"/>
  <c r="D245" i="3"/>
  <c r="D155" i="3"/>
  <c r="D84" i="3"/>
  <c r="D95" i="3"/>
  <c r="D672" i="3"/>
  <c r="D194" i="3"/>
  <c r="D212" i="10"/>
  <c r="D661" i="3"/>
  <c r="D314" i="3"/>
  <c r="D906" i="10"/>
  <c r="D178" i="3"/>
  <c r="D56" i="10"/>
  <c r="D322" i="10"/>
  <c r="D447" i="3"/>
  <c r="D139" i="3"/>
  <c r="D124" i="3"/>
  <c r="D930" i="3"/>
  <c r="D758" i="3"/>
  <c r="D871" i="10"/>
  <c r="D263" i="3"/>
  <c r="D308" i="3"/>
  <c r="D39" i="10"/>
  <c r="D432" i="3"/>
  <c r="D383" i="10"/>
  <c r="D646" i="3"/>
  <c r="D13" i="10"/>
  <c r="D327" i="3"/>
  <c r="D73" i="10"/>
  <c r="D983" i="10"/>
  <c r="D180" i="3"/>
  <c r="D291" i="3"/>
  <c r="D986" i="10"/>
  <c r="D207" i="10"/>
  <c r="D879" i="3"/>
  <c r="D998" i="3"/>
  <c r="D183" i="10"/>
  <c r="D868" i="3"/>
  <c r="D900" i="3"/>
  <c r="D188" i="3"/>
  <c r="D4" i="10"/>
  <c r="D618" i="10"/>
  <c r="D187" i="3"/>
  <c r="D230" i="3"/>
  <c r="D416" i="3"/>
  <c r="D579" i="3"/>
  <c r="D730" i="10"/>
  <c r="D934" i="10"/>
  <c r="D174" i="3"/>
  <c r="D319" i="3"/>
  <c r="D321" i="3"/>
  <c r="D229" i="3"/>
  <c r="D341" i="3"/>
  <c r="D162" i="3"/>
  <c r="D401" i="3"/>
  <c r="D742" i="10"/>
  <c r="D941" i="3"/>
  <c r="D902" i="3"/>
  <c r="D264" i="3"/>
  <c r="D262" i="10"/>
  <c r="D257" i="3"/>
  <c r="D766" i="3"/>
  <c r="D358" i="3"/>
  <c r="D607" i="3"/>
  <c r="D812" i="3"/>
  <c r="D841" i="3"/>
  <c r="D344" i="3"/>
  <c r="D28" i="10"/>
  <c r="D579" i="10"/>
  <c r="D898" i="3"/>
  <c r="D498" i="3"/>
  <c r="D908" i="3"/>
  <c r="D948" i="3"/>
  <c r="D503" i="10"/>
  <c r="D232" i="3"/>
  <c r="D132" i="3"/>
  <c r="D129" i="3"/>
  <c r="D157" i="3"/>
  <c r="D115" i="3"/>
  <c r="D83" i="3"/>
  <c r="D101" i="3"/>
  <c r="D112" i="3"/>
  <c r="D88" i="3"/>
  <c r="D122" i="3"/>
  <c r="D97" i="3"/>
  <c r="D106" i="3"/>
  <c r="D93" i="3"/>
  <c r="D209" i="3"/>
  <c r="D164" i="3"/>
  <c r="D349" i="3"/>
  <c r="D278" i="3"/>
  <c r="D243" i="3"/>
  <c r="D502" i="10"/>
  <c r="D455" i="10"/>
  <c r="D214" i="3"/>
  <c r="D228" i="10"/>
  <c r="D757" i="3"/>
  <c r="D158" i="3"/>
  <c r="D80" i="3"/>
  <c r="D120" i="3"/>
  <c r="D687" i="3"/>
  <c r="D218" i="10"/>
  <c r="D723" i="3"/>
  <c r="D999" i="3"/>
  <c r="D557" i="3"/>
  <c r="D696" i="3"/>
  <c r="D891" i="3"/>
  <c r="D215" i="10"/>
  <c r="D15" i="10"/>
  <c r="D51" i="10"/>
  <c r="D61" i="10"/>
  <c r="D419" i="10"/>
  <c r="D625" i="3"/>
  <c r="D359" i="3"/>
  <c r="D919" i="3"/>
  <c r="D175" i="10"/>
  <c r="D218" i="3"/>
  <c r="D541" i="3"/>
  <c r="D860" i="10"/>
  <c r="D239" i="3"/>
  <c r="D267" i="3"/>
  <c r="D928" i="3"/>
  <c r="D854" i="3"/>
  <c r="D697" i="3"/>
  <c r="D58" i="10"/>
  <c r="D79" i="10"/>
  <c r="D381" i="3"/>
  <c r="D987" i="3"/>
  <c r="D741" i="3"/>
  <c r="D268" i="3"/>
  <c r="D656" i="3"/>
  <c r="D378" i="3"/>
  <c r="D246" i="3"/>
  <c r="D461" i="10"/>
  <c r="D216" i="3"/>
  <c r="D822" i="3"/>
  <c r="D150" i="3"/>
  <c r="D410" i="3"/>
  <c r="D169" i="3"/>
  <c r="D921" i="10"/>
  <c r="D300" i="3"/>
  <c r="D196" i="3"/>
  <c r="D339" i="3"/>
  <c r="D458" i="3"/>
  <c r="D562" i="3"/>
  <c r="D976" i="3"/>
  <c r="D39" i="3"/>
  <c r="D417" i="3"/>
  <c r="D160" i="3"/>
  <c r="D926" i="3"/>
  <c r="D326" i="3"/>
  <c r="D175" i="3"/>
  <c r="D210" i="3"/>
  <c r="D249" i="3"/>
  <c r="D615" i="3"/>
  <c r="D600" i="3"/>
  <c r="D681" i="3"/>
  <c r="D871" i="3"/>
  <c r="D912" i="3"/>
  <c r="D191" i="3"/>
  <c r="D133" i="3"/>
  <c r="D87" i="3"/>
  <c r="D85" i="3"/>
  <c r="D111" i="3"/>
  <c r="D79" i="3"/>
  <c r="D568" i="3"/>
  <c r="D616" i="3"/>
  <c r="D816" i="3"/>
  <c r="D975" i="10"/>
  <c r="D283" i="3"/>
  <c r="D560" i="3"/>
  <c r="D515" i="3"/>
  <c r="D295" i="3"/>
  <c r="D225" i="10"/>
  <c r="D101" i="10"/>
  <c r="D149" i="3"/>
  <c r="D102" i="3"/>
  <c r="D516" i="10"/>
  <c r="D600" i="10"/>
  <c r="D152" i="10"/>
  <c r="D974" i="3"/>
  <c r="D790" i="3"/>
  <c r="D581" i="3"/>
  <c r="D482" i="3"/>
  <c r="D236" i="10"/>
  <c r="D773" i="3"/>
  <c r="D789" i="3"/>
  <c r="D964" i="3"/>
  <c r="D368" i="3"/>
  <c r="D776" i="3"/>
  <c r="D240" i="3"/>
  <c r="D489" i="3"/>
  <c r="D185" i="3"/>
  <c r="D718" i="3"/>
  <c r="D213" i="3"/>
  <c r="D423" i="10"/>
  <c r="D746" i="3"/>
  <c r="D619" i="3"/>
  <c r="D347" i="3"/>
  <c r="D437" i="3"/>
  <c r="D342" i="10"/>
  <c r="D217" i="3"/>
  <c r="D563" i="10"/>
  <c r="D29" i="10"/>
  <c r="D125" i="3"/>
  <c r="D105" i="3"/>
  <c r="D123" i="3"/>
  <c r="D78" i="3"/>
  <c r="D37" i="3"/>
  <c r="D43" i="3"/>
  <c r="D49" i="3"/>
  <c r="D60" i="3"/>
  <c r="D40" i="3"/>
  <c r="D62" i="3"/>
  <c r="D48" i="3"/>
  <c r="D41" i="3"/>
  <c r="D50" i="3"/>
  <c r="D54" i="3"/>
  <c r="D35" i="3"/>
  <c r="D71" i="3"/>
  <c r="D63" i="3"/>
  <c r="D65" i="3"/>
  <c r="D67" i="3"/>
  <c r="D61" i="3"/>
  <c r="D66" i="3"/>
  <c r="D59" i="3"/>
  <c r="D55" i="3"/>
  <c r="D51" i="3"/>
  <c r="D34" i="3"/>
  <c r="D3" i="3"/>
  <c r="D53" i="3"/>
  <c r="D57" i="3"/>
  <c r="D52" i="3"/>
  <c r="D47" i="3"/>
  <c r="D76" i="3"/>
  <c r="D45" i="3"/>
  <c r="D44" i="3"/>
  <c r="D42" i="3"/>
  <c r="D73" i="3"/>
  <c r="D69" i="3"/>
  <c r="D70" i="3"/>
  <c r="D56" i="3"/>
  <c r="D75" i="3"/>
  <c r="D64" i="3"/>
  <c r="D2" i="3"/>
  <c r="D77" i="3"/>
  <c r="D68" i="3"/>
  <c r="D74" i="3"/>
  <c r="D58" i="3"/>
  <c r="D46" i="3"/>
  <c r="D72" i="3"/>
  <c r="D36" i="3"/>
  <c r="D26" i="3"/>
  <c r="D30" i="3"/>
  <c r="D6" i="3"/>
  <c r="D4" i="3"/>
  <c r="D9" i="3"/>
  <c r="D19" i="3"/>
  <c r="D18" i="3"/>
  <c r="D27" i="3"/>
  <c r="D31" i="3"/>
  <c r="D10" i="3"/>
  <c r="D17" i="3"/>
  <c r="D12" i="3"/>
  <c r="D7" i="3"/>
  <c r="D14" i="3"/>
  <c r="D28" i="3"/>
  <c r="D33" i="3"/>
  <c r="D24" i="3"/>
  <c r="D23" i="3"/>
  <c r="D32" i="3"/>
  <c r="D13" i="3"/>
  <c r="D11" i="3"/>
  <c r="D20" i="3"/>
  <c r="D15" i="3"/>
  <c r="D25" i="3"/>
  <c r="D22" i="3"/>
  <c r="D29" i="3"/>
  <c r="D5" i="3"/>
  <c r="D16" i="3"/>
  <c r="D21" i="3"/>
  <c r="D8" i="3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<sst xmlns="http://schemas.openxmlformats.org/spreadsheetml/2006/main" count="430" uniqueCount="234">
  <si>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</si>
  <si>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</si>
  <si>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</si>
  <si>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</si>
  <si>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</si>
  <si>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</si>
  <si>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</si>
  <si>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</si>
  <si>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</si>
  <si>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</si>
  <si>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</si>
  <si>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</si>
  <si>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</si>
  <si>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</si>
  <si>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</si>
  <si>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</si>
  <si>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</si>
  <si>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</si>
  <si>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</si>
  <si>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</si>
  <si>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</si>
  <si>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</si>
  <si>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</si>
  <si>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</si>
  <si>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</si>
  <si>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</si>
  <si>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</si>
  <si>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</si>
  <si>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</si>
  <si>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</si>
  <si>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</si>
  <si>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</si>
  <si>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</si>
  <si>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</si>
  <si>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</si>
  <si>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</si>
  <si>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</si>
  <si>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</si>
  <si>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</si>
  <si>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</si>
  <si>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</si>
  <si>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</si>
  <si>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</si>
  <si>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</si>
  <si>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</si>
  <si>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</si>
  <si>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</si>
  <si>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</si>
  <si>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</si>
  <si>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</si>
  <si>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</si>
  <si>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</si>
  <si>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</si>
  <si>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</si>
  <si>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</si>
  <si>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</si>
  <si>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</si>
  <si>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</si>
  <si>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</si>
  <si>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</si>
  <si>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</si>
  <si>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</si>
  <si>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</si>
  <si>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</si>
  <si>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</si>
  <si>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</si>
  <si>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</si>
  <si>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</si>
  <si>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</si>
  <si>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</si>
  <si>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</si>
  <si>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</si>
  <si>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Guangzhou FC</t>
  </si>
  <si>
    <t>Shanghai Shenhua</t>
  </si>
  <si>
    <t>Hebei</t>
  </si>
  <si>
    <t>Wuhan Three Towns</t>
  </si>
  <si>
    <t>Shandong Taishan</t>
  </si>
  <si>
    <t>Zhejiang Professional</t>
  </si>
  <si>
    <t>Barracas Central</t>
  </si>
  <si>
    <t>Central Cordoba</t>
  </si>
  <si>
    <t>Atl. Tucuman</t>
  </si>
  <si>
    <t>Colon Santa FE</t>
  </si>
  <si>
    <t>Independiente</t>
  </si>
  <si>
    <t>Banfield</t>
  </si>
  <si>
    <t>Patronato</t>
  </si>
  <si>
    <t>Velez Sarsfield</t>
  </si>
  <si>
    <t>Platense</t>
  </si>
  <si>
    <t>Godoy Cruz</t>
  </si>
  <si>
    <t>America MG</t>
  </si>
  <si>
    <t>Cuiaba</t>
  </si>
  <si>
    <t>Athletico-PR</t>
  </si>
  <si>
    <t>Santos</t>
  </si>
  <si>
    <t>Avai</t>
  </si>
  <si>
    <t>Sao Paulo</t>
  </si>
  <si>
    <t>Ceara</t>
  </si>
  <si>
    <t>Coritiba</t>
  </si>
  <si>
    <t>Shanghai Port</t>
  </si>
  <si>
    <t>Wuhan FC</t>
  </si>
  <si>
    <t>Changchun Yatai</t>
  </si>
  <si>
    <t>Guangzhou City</t>
  </si>
  <si>
    <t>Henan Songshan Longmen</t>
  </si>
  <si>
    <t>Dalian Pro</t>
  </si>
  <si>
    <t>Racing Club</t>
  </si>
  <si>
    <t>Huracan</t>
  </si>
  <si>
    <t>Talleres Cordoba</t>
  </si>
  <si>
    <t>Sarmiento Junin</t>
  </si>
  <si>
    <t>Union de Santa Fe</t>
  </si>
  <si>
    <t>Tigre</t>
  </si>
  <si>
    <t>Estudiantes L.P.</t>
  </si>
  <si>
    <t>Gimnasia L.P.</t>
  </si>
  <si>
    <t>Boca Juniors</t>
  </si>
  <si>
    <t>Arsenal Sarandi</t>
  </si>
  <si>
    <t>Atletico GO</t>
  </si>
  <si>
    <t>Corinthians</t>
  </si>
  <si>
    <t>Juventude</t>
  </si>
  <si>
    <t>Fluminense</t>
  </si>
  <si>
    <t>Flamengo RJ</t>
  </si>
  <si>
    <t>Fortaleza</t>
  </si>
  <si>
    <t>Palmeiras</t>
  </si>
  <si>
    <t>Atletico-MG</t>
  </si>
  <si>
    <t>Bragantino</t>
  </si>
  <si>
    <t>Internacional</t>
  </si>
  <si>
    <t>Defensa y Justicia</t>
  </si>
  <si>
    <t>River Plate</t>
  </si>
  <si>
    <t>Rosario Central</t>
  </si>
  <si>
    <t>Lanus</t>
  </si>
  <si>
    <t>Argentinos Jrs</t>
  </si>
  <si>
    <t>Aldosivi</t>
  </si>
  <si>
    <t>Botafogo RJ</t>
  </si>
  <si>
    <t>Goias</t>
  </si>
  <si>
    <t>Super League</t>
  </si>
  <si>
    <t>Liga Profesional</t>
  </si>
  <si>
    <t>Serie A</t>
  </si>
  <si>
    <t>MLS</t>
  </si>
  <si>
    <t>New England Revolution</t>
  </si>
  <si>
    <t>San Lorenzo</t>
  </si>
  <si>
    <t>Newells Old Boys</t>
  </si>
  <si>
    <t>Seattle Sounders</t>
  </si>
  <si>
    <t>Vancouver Whitecaps</t>
  </si>
  <si>
    <t>Orlando City</t>
  </si>
  <si>
    <t>17/06/2022</t>
  </si>
  <si>
    <t>Shenzhen</t>
  </si>
  <si>
    <t>Cangzhou</t>
  </si>
  <si>
    <t>Meizhou Hakka</t>
  </si>
  <si>
    <t>Beijing Guoan</t>
  </si>
  <si>
    <t>Bohemians</t>
  </si>
  <si>
    <t>Shelbourne</t>
  </si>
  <si>
    <t>Derry City</t>
  </si>
  <si>
    <t>Drogheda</t>
  </si>
  <si>
    <t>Dundalk</t>
  </si>
  <si>
    <t>Shamrock Rovers</t>
  </si>
  <si>
    <t>St. Patricks</t>
  </si>
  <si>
    <t>UC Dublin</t>
  </si>
  <si>
    <t>Haka</t>
  </si>
  <si>
    <t>Mariehamn</t>
  </si>
  <si>
    <t>Honka</t>
  </si>
  <si>
    <t>KuPS</t>
  </si>
  <si>
    <t>HJK</t>
  </si>
  <si>
    <t>AC Oulu</t>
  </si>
  <si>
    <t>Ilves</t>
  </si>
  <si>
    <t>Lahti</t>
  </si>
  <si>
    <t>SJK</t>
  </si>
  <si>
    <t>Inter Turku</t>
  </si>
  <si>
    <t>HIFK</t>
  </si>
  <si>
    <t>VPS</t>
  </si>
  <si>
    <t>Sligo Rovers</t>
  </si>
  <si>
    <t>Finn Harps</t>
  </si>
  <si>
    <t>Iwata</t>
  </si>
  <si>
    <t>Sagan Tosu</t>
  </si>
  <si>
    <t>Kashima Antlers</t>
  </si>
  <si>
    <t>Kyoto</t>
  </si>
  <si>
    <t>Shimizu S-Pulse</t>
  </si>
  <si>
    <t>Avispa Fukuoka</t>
  </si>
  <si>
    <t>Shonan Bellmare</t>
  </si>
  <si>
    <t>FC Tokyo</t>
  </si>
  <si>
    <t>Gamba Osaka</t>
  </si>
  <si>
    <t>Yokohama F. Marinos</t>
  </si>
  <si>
    <t>Kashiwa Reysol</t>
  </si>
  <si>
    <t>Vissel Kobe</t>
  </si>
  <si>
    <t>Kawasaki Frontale</t>
  </si>
  <si>
    <t>Hokkaido Consadole Sapporo</t>
  </si>
  <si>
    <t>Sanfrecce Hiroshima</t>
  </si>
  <si>
    <t>Cerezo Osaka</t>
  </si>
  <si>
    <t>Urawa Reds</t>
  </si>
  <si>
    <t>Nagoya Grampus</t>
  </si>
  <si>
    <t>Sarpsborg 08</t>
  </si>
  <si>
    <t>Stromsgodset</t>
  </si>
  <si>
    <t>Kristiansund</t>
  </si>
  <si>
    <t>Bodo/Glimt</t>
  </si>
  <si>
    <t>Los Angeles FC</t>
  </si>
  <si>
    <t>Los Angeles Galaxy</t>
  </si>
  <si>
    <t>Portland Timbers</t>
  </si>
  <si>
    <t>Jerv</t>
  </si>
  <si>
    <t>Ham-Kam</t>
  </si>
  <si>
    <t>Lillestrom</t>
  </si>
  <si>
    <t>Rosenborg</t>
  </si>
  <si>
    <t>Odd</t>
  </si>
  <si>
    <t>Molde</t>
  </si>
  <si>
    <t>Tromso</t>
  </si>
  <si>
    <t>Haugesund</t>
  </si>
  <si>
    <t>Viking</t>
  </si>
  <si>
    <t>Sandefjord</t>
  </si>
  <si>
    <t>Aalesund</t>
  </si>
  <si>
    <t>Valerenga</t>
  </si>
  <si>
    <t>New York Red Bulls</t>
  </si>
  <si>
    <t>Toronto FC</t>
  </si>
  <si>
    <t>CF Montreal</t>
  </si>
  <si>
    <t>Austin FC</t>
  </si>
  <si>
    <t>Columbus Crew</t>
  </si>
  <si>
    <t>Charlotte</t>
  </si>
  <si>
    <t>Houston Dynamo</t>
  </si>
  <si>
    <t>Philadelphia Union</t>
  </si>
  <si>
    <t>FC Cincinnati</t>
  </si>
  <si>
    <t>Chicago Fire</t>
  </si>
  <si>
    <t>DC United</t>
  </si>
  <si>
    <t>FC Dallas</t>
  </si>
  <si>
    <t>Real Salt Lake</t>
  </si>
  <si>
    <t>San Jose Earthquakes</t>
  </si>
  <si>
    <t>Atlanta Utd</t>
  </si>
  <si>
    <t>Inter Miami</t>
  </si>
  <si>
    <t>Minnesota United</t>
  </si>
  <si>
    <t>New York City</t>
  </si>
  <si>
    <t>Colorado Rapids</t>
  </si>
  <si>
    <t>Nashville SC</t>
  </si>
  <si>
    <t>Sporting Kansas City</t>
  </si>
  <si>
    <t>18/06/2022</t>
  </si>
  <si>
    <t>19/06/2022</t>
  </si>
  <si>
    <t>20/06/2022</t>
  </si>
  <si>
    <t>21/06/2022</t>
  </si>
  <si>
    <t>22/06/2022</t>
  </si>
  <si>
    <t>Premier Division</t>
  </si>
  <si>
    <t>Veikkausliiga</t>
  </si>
  <si>
    <t>J1 League</t>
  </si>
  <si>
    <t>Eliteserien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</si>
</sst>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1.0450733477419725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22.418988316121244</v>
      </c>
      <c r="I2" s="6">
        <f>IF('Log_working_3-way'!$D2="","",'True_Odds_Calculator_3-way'!O3/'True_Odds_Calculator_3-way'!B3-1)</f>
        <v>7.4643246815742934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4.6475659168527361E-2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1.0409365350951179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10.083175575687321</v>
      </c>
      <c r="I3" s="6">
        <f>IF('Log_working_3-way'!$D3="","",'True_Odds_Calculator_3-way'!O4/'True_Odds_Calculator_3-way'!B4-1)</f>
        <v>7.7438537806346162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4.3857283749957565E-2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1.0286420324525696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24.820004331057167</v>
      </c>
      <c r="I4" s="6">
        <f>IF('Log_working_3-way'!$D4="","",'True_Odds_Calculator_3-way'!O5/'True_Odds_Calculator_3-way'!B5-1)</f>
        <v>7.9777596567258922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2.9058891176949375E-2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1.0653466277780856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65.975360678243689</v>
      </c>
      <c r="I5" s="6">
        <f>IF('Log_working_3-way'!$D5="","",'True_Odds_Calculator_3-way'!O6/'True_Odds_Calculator_3-way'!B6-1)</f>
        <v>1.0796168581806342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3.6865553857372779E-2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1.028675548013811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4.8913298128084257</v>
      </c>
      <c r="I6" s="6">
        <f>IF('Log_working_3-way'!$D6="","",'True_Odds_Calculator_3-way'!O7/'True_Odds_Calculator_3-way'!B7-1)</f>
        <v>7.3513492404097782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2.9756629115393674E-2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1.0491817632911073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58.078828871630506</v>
      </c>
      <c r="I7" s="6">
        <f>IF('Log_working_3-way'!$D7="","",'True_Odds_Calculator_3-way'!O8/'True_Odds_Calculator_3-way'!B8-1)</f>
        <v>1.7806593859028839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3.3113848323234496E-2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1.0400253302568143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12.347514135591256</v>
      </c>
      <c r="I8" s="6">
        <f>IF('Log_working_3-way'!$D8="","",'True_Odds_Calculator_3-way'!O9/'True_Odds_Calculator_3-way'!B9-1)</f>
        <v>8.9117239821208063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4.3109792467466379E-2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1.0301907378166475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10.514560740831</v>
      </c>
      <c r="I9" s="6">
        <f>IF('Log_working_3-way'!$D9="","",'True_Odds_Calculator_3-way'!O10/'True_Odds_Calculator_3-way'!B10-1)</f>
        <v>8.7593807841157698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3.2658274037584256E-2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1.0316445623196271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30.314951021213123</v>
      </c>
      <c r="I10" s="6">
        <f>IF('Log_working_3-way'!$D10="","",'True_Odds_Calculator_3-way'!O11/'True_Odds_Calculator_3-way'!B11-1)</f>
        <v>5.5103219068505043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3.0915163474812379E-2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1.0257017402083926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10.811412363067081</v>
      </c>
      <c r="I11" s="6">
        <f>IF('Log_working_3-way'!$D11="","",'True_Odds_Calculator_3-way'!O12/'True_Odds_Calculator_3-way'!B12-1)</f>
        <v>8.6208044077911516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2.7860968203795355E-2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1.0458998087038069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59.162465572757561</v>
      </c>
      <c r="I12" s="6">
        <f>IF('Log_working_3-way'!$D12="","",'True_Odds_Calculator_3-way'!O13/'True_Odds_Calculator_3-way'!B13-1)</f>
        <v>1.3989369665534559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3.0544932126627344E-2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1.0281414497497312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26.511020502448897</v>
      </c>
      <c r="I13" s="6">
        <f>IF('Log_working_3-way'!$D13="","",'True_Odds_Calculator_3-way'!O14/'True_Odds_Calculator_3-way'!B14-1)</f>
        <v>5.6633967588508671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2.8436782366621838E-2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1.0254119084210038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10.734334037766487</v>
      </c>
      <c r="I14" s="6">
        <f>IF('Log_working_3-way'!$D14="","",'True_Odds_Calculator_3-way'!O15/'True_Odds_Calculator_3-way'!B15-1)</f>
        <v>7.4194861801773655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2.7440255381431911E-2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1.0255619800333049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7.7782202765286925</v>
      </c>
      <c r="I15" s="6">
        <f>IF('Log_working_3-way'!$D15="","",'True_Odds_Calculator_3-way'!O16/'True_Odds_Calculator_3-way'!B16-1)</f>
        <v>7.4204850194116805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2.7318380259556685E-2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1.0394404335429734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24.283095281579797</v>
      </c>
      <c r="I16" s="6">
        <f>IF('Log_working_3-way'!$D16="","",'True_Odds_Calculator_3-way'!O17/'True_Odds_Calculator_3-way'!B17-1)</f>
        <v>7.5666268485816151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4.0160927452160156E-2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1.0271777441527554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6.17904541591742</v>
      </c>
      <c r="I17" s="6">
        <f>IF('Log_working_3-way'!$D17="","",'True_Odds_Calculator_3-way'!O18/'True_Odds_Calculator_3-way'!B18-1)</f>
        <v>7.0279350509083169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2.8579020348980411E-2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1.038079057569985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42.616372682658195</v>
      </c>
      <c r="I18" s="6">
        <f>IF('Log_working_3-way'!$D18="","",'True_Odds_Calculator_3-way'!O19/'True_Odds_Calculator_3-way'!B19-1)</f>
        <v>3.3649599935435486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3.2708895993677656E-2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1.0246790384650459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11.69282509763682</v>
      </c>
      <c r="I19" s="6">
        <f>IF('Log_working_3-way'!$D19="","",'True_Odds_Calculator_3-way'!O20/'True_Odds_Calculator_3-way'!B20-1)</f>
        <v>9.4009972330788951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2.6791266793282364E-2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1.0248242366137899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11.420424698392917</v>
      </c>
      <c r="I20" s="6">
        <f>IF('Log_working_3-way'!$D20="","",'True_Odds_Calculator_3-way'!O21/'True_Odds_Calculator_3-way'!B21-1)</f>
        <v>9.1327918455151345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2.6945724526369563E-2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1.0331110712203706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1.7881438129839382</v>
      </c>
      <c r="I21" s="6">
        <f>IF('Log_working_3-way'!$D21="","",'True_Odds_Calculator_3-way'!O22/'True_Odds_Calculator_3-way'!B22-1)</f>
        <v>4.3986786962648461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3.034058202750245E-2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1.025794383952765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17.23782018401366</v>
      </c>
      <c r="I22" s="6">
        <f>IF('Log_working_3-way'!$D22="","",'True_Odds_Calculator_3-way'!O23/'True_Odds_Calculator_3-way'!B23-1)</f>
        <v>6.8543737315918198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2.7550348202522112E-2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1.034507364490014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36.386125314771391</v>
      </c>
      <c r="I23" s="6">
        <f>IF('Log_working_3-way'!$D23="","",'True_Odds_Calculator_3-way'!O24/'True_Odds_Calculator_3-way'!B24-1)</f>
        <v>3.8718341123096653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3.1900423238235831E-2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1.0290690139050065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23.272287771729946</v>
      </c>
      <c r="I24" s="6">
        <f>IF('Log_working_3-way'!$D24="","",'True_Odds_Calculator_3-way'!O25/'True_Odds_Calculator_3-way'!B25-1)</f>
        <v>7.1099561534732025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2.9981196462149029E-2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1.0263253783180051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16.763326645963303</v>
      </c>
      <c r="I25" s="6">
        <f>IF('Log_working_3-way'!$D25="","",'True_Odds_Calculator_3-way'!O26/'True_Odds_Calculator_3-way'!B26-1)</f>
        <v>9.3875508760131403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2.8120415711068381E-2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1.0302191133567591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26.163300291821113</v>
      </c>
      <c r="I26" s="6">
        <f>IF('Log_working_3-way'!$D26="","",'True_Odds_Calculator_3-way'!O27/'True_Odds_Calculator_3-way'!B27-1)</f>
        <v>5.3793573288898209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3.0608824726471973E-2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1.0332940567095512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3.5403247952292052</v>
      </c>
      <c r="I27" s="6">
        <f>IF('Log_working_3-way'!$D27="","",'True_Odds_Calculator_3-way'!O28/'True_Odds_Calculator_3-way'!B28-1)</f>
        <v>3.8501573282129558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3.1879839314016056E-2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1.0265075819044249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17.067736115871593</v>
      </c>
      <c r="I28" s="6">
        <f>IF('Log_working_3-way'!$D28="","",'True_Odds_Calculator_3-way'!O29/'True_Odds_Calculator_3-way'!B29-1)</f>
        <v>6.50368694985087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2.8301078427772186E-2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1.0306945726149925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30.702161938705043</v>
      </c>
      <c r="I29" s="6">
        <f>IF('Log_working_3-way'!$D29="","",'True_Odds_Calculator_3-way'!O30/'True_Odds_Calculator_3-way'!B30-1)</f>
        <v>4.4004912189215553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2.9994777252834837E-2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1.0409145023318016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13.279040999118473</v>
      </c>
      <c r="I30" s="6">
        <f>IF('Log_working_3-way'!$D30="","",'True_Odds_Calculator_3-way'!O31/'True_Odds_Calculator_3-way'!B31-1)</f>
        <v>9.2967196910708569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4.400224185973256E-2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1.0440369147041713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22.215481092182092</v>
      </c>
      <c r="I31" s="6">
        <f>IF('Log_working_3-way'!$D31="","",'True_Odds_Calculator_3-way'!O32/'True_Odds_Calculator_3-way'!B32-1)</f>
        <v>8.7030991148498078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4.5274212488767507E-2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1.046466681110505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25.74601867462966</v>
      </c>
      <c r="I32" s="6">
        <f>IF('Log_working_3-way'!$D32="","",'True_Odds_Calculator_3-way'!O33/'True_Odds_Calculator_3-way'!B33-1)</f>
        <v>7.362754569836893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4.6688007288382627E-2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1.0414655921907723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12.946236285727279</v>
      </c>
      <c r="I33" s="6">
        <f>IF('Log_working_3-way'!$D33="","",'True_Odds_Calculator_3-way'!O34/'True_Odds_Calculator_3-way'!B34-1)</f>
        <v>8.4668470748532823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4.4576853867137389E-2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1.0465806782406977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4.1432697363401356</v>
      </c>
      <c r="I34" s="6">
        <f>IF('Log_working_3-way'!$D34="","",'True_Odds_Calculator_3-way'!O35/'True_Odds_Calculator_3-way'!B35-1)</f>
        <v>6.3312737739296034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4.6661280336376842E-2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1.0312500792448553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17.455011453117191</v>
      </c>
      <c r="I35" s="6">
        <f>IF('Log_working_3-way'!$D35="","",'True_Odds_Calculator_3-way'!O36/'True_Odds_Calculator_3-way'!B36-1)</f>
        <v>8.4511646055949097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3.327213179833266E-2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1.0322187107455483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19.35003684883473</v>
      </c>
      <c r="I36" s="6">
        <f>IF('Log_working_3-way'!$D36="","",'True_Odds_Calculator_3-way'!O37/'True_Odds_Calculator_3-way'!B37-1)</f>
        <v>7.5156614146820147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3.4003033408211758E-2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1.0420834218394024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36.157634207073109</v>
      </c>
      <c r="I37" s="6">
        <f>IF('Log_working_3-way'!$D37="","",'True_Odds_Calculator_3-way'!O38/'True_Odds_Calculator_3-way'!B38-1)</f>
        <v>5.9228057147075184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3.8245823739948781E-2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1.0299414861716654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3.2342099152443904E-2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1.0326332739154411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3.3505835872181144E-2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1.0352579357498426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25.005292541628112</v>
      </c>
      <c r="I42" s="6">
        <f>IF('Log_working_3-way'!$D42="","",'True_Odds_Calculator_3-way'!O41/'True_Odds_Calculator_3-way'!B41-1)</f>
        <v>6.9075195255763715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3.5867562225111227E-2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1.0385804415443034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32.877679689181534</v>
      </c>
      <c r="I43" s="6">
        <f>IF('Log_working_3-way'!$D43="","",'True_Odds_Calculator_3-way'!O42/'True_Odds_Calculator_3-way'!B42-1)</f>
        <v>5.4272266553480293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3.6713852697243921E-2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1.0391500669732512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36.709936505870694</v>
      </c>
      <c r="I44" s="6">
        <f>IF('Log_working_3-way'!$D44="","",'True_Odds_Calculator_3-way'!O43/'True_Odds_Calculator_3-way'!B43-1)</f>
        <v>5.1873057173548442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3.5644871922655197E-2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1.0590465178936324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26.003340330228429</v>
      </c>
      <c r="I45" s="6">
        <f>IF('Log_working_3-way'!$D45="","",'True_Odds_Calculator_3-way'!O44/'True_Odds_Calculator_3-way'!B44-1)</f>
        <v>7.2953046493931915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5.9322485709888184E-2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1.069093394233144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21.976370134139639</v>
      </c>
      <c r="I46" s="6">
        <f>IF('Log_working_3-way'!$D46="","",'True_Odds_Calculator_3-way'!O45/'True_Odds_Calculator_3-way'!B45-1)</f>
        <v>8.5484944710179391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7.1087491154887328E-2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1.0262878117498864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8.7600272678591509</v>
      </c>
      <c r="I47" s="6">
        <f>IF('Log_working_3-way'!$D47="","",'True_Odds_Calculator_3-way'!O46/'True_Odds_Calculator_3-way'!B46-1)</f>
        <v>6.1640491874007166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2.8059984782661251E-2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1.0261987943573516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19.773196572733099</v>
      </c>
      <c r="I48" s="6">
        <f>IF('Log_working_3-way'!$D48="","",'True_Odds_Calculator_3-way'!O47/'True_Odds_Calculator_3-way'!B47-1)</f>
        <v>5.894129155577418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2.7528152733238942E-2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1.0275697117477012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6.6750559240945728</v>
      </c>
      <c r="I49" s="6">
        <f>IF('Log_working_3-way'!$D49="","",'True_Odds_Calculator_3-way'!O48/'True_Odds_Calculator_3-way'!B48-1)</f>
        <v>4.5938322009790715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2.8321243079682201E-2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1.0294049444195812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31.144581335796254</v>
      </c>
      <c r="I50" s="6">
        <f>IF('Log_working_3-way'!$D50="","",'True_Odds_Calculator_3-way'!O49/'True_Odds_Calculator_3-way'!B49-1)</f>
        <v>5.052259280244324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2.8588179786764645E-2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1.0567880511840679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58.35417230826431</v>
      </c>
      <c r="I51" s="6">
        <f>IF('Log_working_3-way'!$D51="","",'True_Odds_Calculator_3-way'!O50/'True_Odds_Calculator_3-way'!B50-1)</f>
        <v>1.2597662270844232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3.8952182284980763E-2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1.0253353491657731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15.738802516528619</v>
      </c>
      <c r="I52" s="6">
        <f>IF('Log_working_3-way'!$D52="","",'True_Odds_Calculator_3-way'!O51/'True_Odds_Calculator_3-way'!B51-1)</f>
        <v>6.2576546699102611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2.7144853899404131E-2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1.039194838600179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52.603709342281022</v>
      </c>
      <c r="I53" s="6">
        <f>IF('Log_working_3-way'!$D53="","",'True_Odds_Calculator_3-way'!O52/'True_Odds_Calculator_3-way'!B52-1)</f>
        <v>2.1588302252349765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2.8950919645866824E-2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1.028401718807775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23.097733132471213</v>
      </c>
      <c r="I54" s="6">
        <f>IF('Log_working_3-way'!$D54="","",'True_Odds_Calculator_3-way'!O53/'True_Odds_Calculator_3-way'!B53-1)</f>
        <v>5.0545177970595292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2.9374872120651263E-2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1.030222343538711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29.331876453977287</v>
      </c>
      <c r="I55" s="6">
        <f>IF('Log_working_3-way'!$D55="","",'True_Odds_Calculator_3-way'!O54/'True_Odds_Calculator_3-way'!B54-1)</f>
        <v>6.0990770888377375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2.97327009987709E-2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1.0312233690781767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28.653044389066803</v>
      </c>
      <c r="I56" s="6">
        <f>IF('Log_working_3-way'!$D56="","",'True_Odds_Calculator_3-way'!O55/'True_Odds_Calculator_3-way'!B55-1)</f>
        <v>5.2579774487246373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3.1012395567884266E-2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1.0333213388014684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35.551086106196969</v>
      </c>
      <c r="I57" s="6">
        <f>IF('Log_working_3-way'!$D57="","",'True_Odds_Calculator_3-way'!O56/'True_Odds_Calculator_3-way'!B56-1)</f>
        <v>5.0092931286078777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3.0887215501754328E-2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1.0282213108268552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23.49232200034578</v>
      </c>
      <c r="I58" s="6">
        <f>IF('Log_working_3-way'!$D58="","",'True_Odds_Calculator_3-way'!O57/'True_Odds_Calculator_3-way'!B57-1)</f>
        <v>6.0467407497453038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2.9123750530171577E-2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1.0360539142679106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41.543670033784551</v>
      </c>
      <c r="I59" s="6">
        <f>IF('Log_working_3-way'!$D59="","",'True_Odds_Calculator_3-way'!O58/'True_Odds_Calculator_3-way'!B58-1)</f>
        <v>3.898564425907443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3.1270901052878886E-2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1.0295572682665375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28.015510729776111</v>
      </c>
      <c r="I60" s="6">
        <f>IF('Log_working_3-way'!$D60="","",'True_Odds_Calculator_3-way'!O59/'True_Odds_Calculator_3-way'!B59-1)</f>
        <v>4.6693297324877614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2.9539874871307381E-2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1.0356499726352111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39.887051635183226</v>
      </c>
      <c r="I61" s="6">
        <f>IF('Log_working_3-way'!$D61="","",'True_Odds_Calculator_3-way'!O60/'True_Odds_Calculator_3-way'!B60-1)</f>
        <v>3.6025855040559209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3.1689257308452401E-2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1.0377358017700025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35.11346268246924</v>
      </c>
      <c r="I62" s="6">
        <f>IF('Log_working_3-way'!$D62="","",'True_Odds_Calculator_3-way'!O61/'True_Odds_Calculator_3-way'!B61-1)</f>
        <v>3.8395034095368912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3.5399533072832057E-2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1.0337120274026368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41.510596313441198</v>
      </c>
      <c r="I63" s="6">
        <f>IF('Log_working_3-way'!$D63="","",'True_Odds_Calculator_3-way'!O62/'True_Odds_Calculator_3-way'!B62-1)</f>
        <v>3.8947562506894213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2.9218267421297961E-2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1.0304442409295569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30.536677564053832</v>
      </c>
      <c r="I64" s="6">
        <f>IF('Log_working_3-way'!$D64="","",'True_Odds_Calculator_3-way'!O63/'True_Odds_Calculator_3-way'!B63-1)</f>
        <v>6.2099103466746426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2.9495498693401734E-2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1.0537386414058891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1.898246944770055</v>
      </c>
      <c r="I65" s="6">
        <f>IF('Log_working_3-way'!$D65="","",'True_Odds_Calculator_3-way'!O64/'True_Odds_Calculator_3-way'!B64-1)</f>
        <v>5.9462324059285221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4.9847348380662737E-2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1.0406499356525538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13.821618046767471</v>
      </c>
      <c r="I66" s="6">
        <f>IF('Log_working_3-way'!$D66="","",'True_Odds_Calculator_3-way'!O65/'True_Odds_Calculator_3-way'!B65-1)</f>
        <v>7.8658332829469693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4.3616996607833691E-2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1.0412160606429117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12.361380185332136</v>
      </c>
      <c r="I67" s="6">
        <f>IF('Log_working_3-way'!$D67="","",'True_Odds_Calculator_3-way'!O66/'True_Odds_Calculator_3-way'!B66-1)</f>
        <v>8.5389303800687255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4.4344421867888117E-2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1.0479326078518796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28.905618894047894</v>
      </c>
      <c r="I68" s="6">
        <f>IF('Log_working_3-way'!$D68="","",'True_Odds_Calculator_3-way'!O67/'True_Odds_Calculator_3-way'!B67-1)</f>
        <v>6.5606452387970933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4.7026973949639173E-2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1.0671419402944473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13.164770834726934</v>
      </c>
      <c r="I69" s="6">
        <f>IF('Log_working_3-way'!$D69="","",'True_Odds_Calculator_3-way'!O68/'True_Odds_Calculator_3-way'!B68-1)</f>
        <v>7.900380246389247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7.1172822708849504E-2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1.0619574316414548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3.0603049492598409</v>
      </c>
      <c r="I70" s="6">
        <f>IF('Log_working_3-way'!$D70="","",'True_Odds_Calculator_3-way'!O69/'True_Odds_Calculator_3-way'!B69-1)</f>
        <v>7.1656341411857145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6.0380980638011561E-2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1.0683508775325956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18.464902151249497</v>
      </c>
      <c r="I71" s="6">
        <f>IF('Log_working_3-way'!$D71="","",'True_Odds_Calculator_3-way'!O70/'True_Odds_Calculator_3-way'!B70-1)</f>
        <v>8.9052103690869657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7.1371244629473862E-2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1.0424429856357265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16.076636972880973</v>
      </c>
      <c r="I72" s="6">
        <f>IF('Log_working_3-way'!$D72="","",'True_Odds_Calculator_3-way'!O71/'True_Odds_Calculator_3-way'!B71-1)</f>
        <v>8.564863451127346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4.5208071750343359E-2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1.0405239507378776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12.494242710131253</v>
      </c>
      <c r="I73" s="6">
        <f>IF('Log_working_3-way'!$D73="","",'True_Odds_Calculator_3-way'!O72/'True_Odds_Calculator_3-way'!B72-1)</f>
        <v>9.0998017011888468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4.3623665838298908E-2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1.0417226699787514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11.116706974835305</v>
      </c>
      <c r="I74" s="6">
        <f>IF('Log_working_3-way'!$D74="","",'True_Odds_Calculator_3-way'!O73/'True_Odds_Calculator_3-way'!B73-1)</f>
        <v>8.461129894386799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4.486913013202054E-2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1.035586694532352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9.1007738616537406</v>
      </c>
      <c r="I75" s="6">
        <f>IF('Log_working_3-way'!$D75="","",'True_Odds_Calculator_3-way'!O74/'True_Odds_Calculator_3-way'!B74-1)</f>
        <v>7.4371598905680312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3.8077896386501831E-2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1.0870297220021887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52.30015902823731</v>
      </c>
      <c r="I76" s="6">
        <f>IF('Log_working_3-way'!$D76="","",'True_Odds_Calculator_3-way'!O75/'True_Odds_Calculator_3-way'!B75-1)</f>
        <v>3.582534058152202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6.3901266709412319E-2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1.041650497969995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16.006546939464975</v>
      </c>
      <c r="I77" s="6">
        <f>IF('Log_working_3-way'!$D77="","",'True_Odds_Calculator_3-way'!O76/'True_Odds_Calculator_3-way'!B76-1)</f>
        <v>8.0089577648631689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4.444980236002527E-2</v>
      </c>
    </row>
    <row r="78" spans="4:11" x14ac:dyDescent="0.25">
      <c r="D78" t="str">
        <f>solve_for_c('True_Odds_Calculator_3-way'!A77,'True_Odds_Calculator_3-way'!B77,'True_Odds_Calculator_3-way'!C77,'Log_working_3-way'!B$1,'Log_working_3-way'!B$2)</f>
        <v/>
      </c>
      <c r="F78" s="6" t="str">
        <f>IF('Log_working_3-way'!D78="","",1/'True_Odds_Calculator_3-way'!N77+1/'True_Odds_Calculator_3-way'!O77+1/'True_Odds_Calculator_3-way'!#REF!-1)</f>
        <v/>
      </c>
      <c r="H78" s="6" t="str">
        <f>IF('Log_working_3-way'!$D78="","",'True_Odds_Calculator_3-way'!N77/'True_Odds_Calculator_3-way'!A77-1)</f>
        <v/>
      </c>
      <c r="I78" s="6" t="str">
        <f>IF('Log_working_3-way'!$D78="","",'True_Odds_Calculator_3-way'!O77/'True_Odds_Calculator_3-way'!B77-1)</f>
        <v/>
      </c>
      <c r="J78" s="6" t="str">
        <f>IF('Log_working_3-way'!$D78="","",'True_Odds_Calculator_3-way'!#REF!/'True_Odds_Calculator_3-way'!C77-1)</f>
        <v/>
      </c>
      <c r="K78" s="6" t="str">
        <f>IF('Log_working_3-way'!$D78="","",1/'True_Odds_Calculator_3-way'!A77+1/'True_Odds_Calculator_3-way'!B77+1/'True_Odds_Calculator_3-way'!C77-1)</f>
        <v/>
      </c>
    </row>
    <row r="79" spans="4:11" x14ac:dyDescent="0.25">
      <c r="D79" t="str">
        <f>solve_for_c('True_Odds_Calculator_3-way'!A78,'True_Odds_Calculator_3-way'!B78,'True_Odds_Calculator_3-way'!C78,'Log_working_3-way'!B$1,'Log_working_3-way'!B$2)</f>
        <v/>
      </c>
      <c r="F79" s="6" t="str">
        <f>IF('Log_working_3-way'!D79="","",1/'True_Odds_Calculator_3-way'!N78+1/'True_Odds_Calculator_3-way'!O78+1/'True_Odds_Calculator_3-way'!#REF!-1)</f>
        <v/>
      </c>
      <c r="H79" s="6" t="str">
        <f>IF('Log_working_3-way'!$D79="","",'True_Odds_Calculator_3-way'!N78/'True_Odds_Calculator_3-way'!A78-1)</f>
        <v/>
      </c>
      <c r="I79" s="6" t="str">
        <f>IF('Log_working_3-way'!$D79="","",'True_Odds_Calculator_3-way'!O78/'True_Odds_Calculator_3-way'!B78-1)</f>
        <v/>
      </c>
      <c r="J79" s="6" t="str">
        <f>IF('Log_working_3-way'!$D79="","",'True_Odds_Calculator_3-way'!#REF!/'True_Odds_Calculator_3-way'!C78-1)</f>
        <v/>
      </c>
      <c r="K79" s="6" t="str">
        <f>IF('Log_working_3-way'!$D79="","",1/'True_Odds_Calculator_3-way'!A78+1/'True_Odds_Calculator_3-way'!B78+1/'True_Odds_Calculator_3-way'!C78-1)</f>
        <v/>
      </c>
    </row>
    <row r="80" spans="4:11" x14ac:dyDescent="0.25">
      <c r="D80" t="str">
        <f>solve_for_c('True_Odds_Calculator_3-way'!A79,'True_Odds_Calculator_3-way'!B79,'True_Odds_Calculator_3-way'!C79,'Log_working_3-way'!B$1,'Log_working_3-way'!B$2)</f>
        <v/>
      </c>
      <c r="F80" s="6" t="str">
        <f>IF('Log_working_3-way'!D80="","",1/'True_Odds_Calculator_3-way'!N79+1/'True_Odds_Calculator_3-way'!O79+1/'True_Odds_Calculator_3-way'!#REF!-1)</f>
        <v/>
      </c>
      <c r="H80" s="6" t="str">
        <f>IF('Log_working_3-way'!$D80="","",'True_Odds_Calculator_3-way'!N79/'True_Odds_Calculator_3-way'!A79-1)</f>
        <v/>
      </c>
      <c r="I80" s="6" t="str">
        <f>IF('Log_working_3-way'!$D80="","",'True_Odds_Calculator_3-way'!O79/'True_Odds_Calculator_3-way'!B79-1)</f>
        <v/>
      </c>
      <c r="J80" s="6" t="str">
        <f>IF('Log_working_3-way'!$D80="","",'True_Odds_Calculator_3-way'!#REF!/'True_Odds_Calculator_3-way'!C79-1)</f>
        <v/>
      </c>
      <c r="K80" s="6" t="str">
        <f>IF('Log_working_3-way'!$D80="","",1/'True_Odds_Calculator_3-way'!A79+1/'True_Odds_Calculator_3-way'!B79+1/'True_Odds_Calculator_3-way'!C79-1)</f>
        <v/>
      </c>
    </row>
    <row r="81" spans="4:11" x14ac:dyDescent="0.25">
      <c r="D81" t="str">
        <f>solve_for_c('True_Odds_Calculator_3-way'!A80,'True_Odds_Calculator_3-way'!B80,'True_Odds_Calculator_3-way'!C80,'Log_working_3-way'!B$1,'Log_working_3-way'!B$2)</f>
        <v/>
      </c>
      <c r="F81" s="6" t="str">
        <f>IF('Log_working_3-way'!D81="","",1/'True_Odds_Calculator_3-way'!N80+1/'True_Odds_Calculator_3-way'!O80+1/'True_Odds_Calculator_3-way'!#REF!-1)</f>
        <v/>
      </c>
      <c r="H81" s="6" t="str">
        <f>IF('Log_working_3-way'!$D81="","",'True_Odds_Calculator_3-way'!N80/'True_Odds_Calculator_3-way'!A80-1)</f>
        <v/>
      </c>
      <c r="I81" s="6" t="str">
        <f>IF('Log_working_3-way'!$D81="","",'True_Odds_Calculator_3-way'!O80/'True_Odds_Calculator_3-way'!B80-1)</f>
        <v/>
      </c>
      <c r="J81" s="6" t="str">
        <f>IF('Log_working_3-way'!$D81="","",'True_Odds_Calculator_3-way'!#REF!/'True_Odds_Calculator_3-way'!C80-1)</f>
        <v/>
      </c>
      <c r="K81" s="6" t="str">
        <f>IF('Log_working_3-way'!$D81="","",1/'True_Odds_Calculator_3-way'!A80+1/'True_Odds_Calculator_3-way'!B80+1/'True_Odds_Calculator_3-way'!C80-1)</f>
        <v/>
      </c>
    </row>
    <row r="82" spans="4:11" x14ac:dyDescent="0.25">
      <c r="D82" t="str">
        <f>solve_for_c('True_Odds_Calculator_3-way'!A81,'True_Odds_Calculator_3-way'!B81,'True_Odds_Calculator_3-way'!C81,'Log_working_3-way'!B$1,'Log_working_3-way'!B$2)</f>
        <v/>
      </c>
      <c r="F82" s="6" t="str">
        <f>IF('Log_working_3-way'!D82="","",1/'True_Odds_Calculator_3-way'!N81+1/'True_Odds_Calculator_3-way'!O81+1/'True_Odds_Calculator_3-way'!#REF!-1)</f>
        <v/>
      </c>
      <c r="H82" s="6" t="str">
        <f>IF('Log_working_3-way'!$D82="","",'True_Odds_Calculator_3-way'!N81/'True_Odds_Calculator_3-way'!A81-1)</f>
        <v/>
      </c>
      <c r="I82" s="6" t="str">
        <f>IF('Log_working_3-way'!$D82="","",'True_Odds_Calculator_3-way'!O81/'True_Odds_Calculator_3-way'!B81-1)</f>
        <v/>
      </c>
      <c r="J82" s="6" t="str">
        <f>IF('Log_working_3-way'!$D82="","",'True_Odds_Calculator_3-way'!#REF!/'True_Odds_Calculator_3-way'!C81-1)</f>
        <v/>
      </c>
      <c r="K82" s="6" t="str">
        <f>IF('Log_working_3-way'!$D82="","",1/'True_Odds_Calculator_3-way'!A81+1/'True_Odds_Calculator_3-way'!B81+1/'True_Odds_Calculator_3-way'!C81-1)</f>
        <v/>
      </c>
    </row>
    <row r="83" spans="4:11" x14ac:dyDescent="0.25">
      <c r="D83" t="str">
        <f>solve_for_c('True_Odds_Calculator_3-way'!A82,'True_Odds_Calculator_3-way'!B82,'True_Odds_Calculator_3-way'!C82,'Log_working_3-way'!B$1,'Log_working_3-way'!B$2)</f>
        <v/>
      </c>
      <c r="F83" s="6" t="str">
        <f>IF('Log_working_3-way'!D83="","",1/'True_Odds_Calculator_3-way'!N82+1/'True_Odds_Calculator_3-way'!O82+1/'True_Odds_Calculator_3-way'!#REF!-1)</f>
        <v/>
      </c>
      <c r="H83" s="6" t="str">
        <f>IF('Log_working_3-way'!$D83="","",'True_Odds_Calculator_3-way'!N82/'True_Odds_Calculator_3-way'!A82-1)</f>
        <v/>
      </c>
      <c r="I83" s="6" t="str">
        <f>IF('Log_working_3-way'!$D83="","",'True_Odds_Calculator_3-way'!O82/'True_Odds_Calculator_3-way'!B82-1)</f>
        <v/>
      </c>
      <c r="J83" s="6" t="str">
        <f>IF('Log_working_3-way'!$D83="","",'True_Odds_Calculator_3-way'!#REF!/'True_Odds_Calculator_3-way'!C82-1)</f>
        <v/>
      </c>
      <c r="K83" s="6" t="str">
        <f>IF('Log_working_3-way'!$D83="","",1/'True_Odds_Calculator_3-way'!A82+1/'True_Odds_Calculator_3-way'!B82+1/'True_Odds_Calculator_3-way'!C82-1)</f>
        <v/>
      </c>
    </row>
    <row r="84" spans="4:11" x14ac:dyDescent="0.25">
      <c r="D84" t="str">
        <f>solve_for_c('True_Odds_Calculator_3-way'!A83,'True_Odds_Calculator_3-way'!B83,'True_Odds_Calculator_3-way'!C83,'Log_working_3-way'!B$1,'Log_working_3-way'!B$2)</f>
        <v/>
      </c>
      <c r="F84" s="6" t="str">
        <f>IF('Log_working_3-way'!D84="","",1/'True_Odds_Calculator_3-way'!N83+1/'True_Odds_Calculator_3-way'!O83+1/'True_Odds_Calculator_3-way'!#REF!-1)</f>
        <v/>
      </c>
      <c r="H84" s="6" t="str">
        <f>IF('Log_working_3-way'!$D84="","",'True_Odds_Calculator_3-way'!N83/'True_Odds_Calculator_3-way'!A83-1)</f>
        <v/>
      </c>
      <c r="I84" s="6" t="str">
        <f>IF('Log_working_3-way'!$D84="","",'True_Odds_Calculator_3-way'!O83/'True_Odds_Calculator_3-way'!B83-1)</f>
        <v/>
      </c>
      <c r="J84" s="6" t="str">
        <f>IF('Log_working_3-way'!$D84="","",'True_Odds_Calculator_3-way'!#REF!/'True_Odds_Calculator_3-way'!C83-1)</f>
        <v/>
      </c>
      <c r="K84" s="6" t="str">
        <f>IF('Log_working_3-way'!$D84="","",1/'True_Odds_Calculator_3-way'!A83+1/'True_Odds_Calculator_3-way'!B83+1/'True_Odds_Calculator_3-way'!C83-1)</f>
        <v/>
      </c>
    </row>
    <row r="85" spans="4:11" x14ac:dyDescent="0.25">
      <c r="D85" t="str">
        <f>solve_for_c('True_Odds_Calculator_3-way'!A84,'True_Odds_Calculator_3-way'!B84,'True_Odds_Calculator_3-way'!C84,'Log_working_3-way'!B$1,'Log_working_3-way'!B$2)</f>
        <v/>
      </c>
      <c r="F85" s="6" t="str">
        <f>IF('Log_working_3-way'!D85="","",1/'True_Odds_Calculator_3-way'!N84+1/'True_Odds_Calculator_3-way'!O84+1/'True_Odds_Calculator_3-way'!#REF!-1)</f>
        <v/>
      </c>
      <c r="H85" s="6" t="str">
        <f>IF('Log_working_3-way'!$D85="","",'True_Odds_Calculator_3-way'!N84/'True_Odds_Calculator_3-way'!A84-1)</f>
        <v/>
      </c>
      <c r="I85" s="6" t="str">
        <f>IF('Log_working_3-way'!$D85="","",'True_Odds_Calculator_3-way'!O84/'True_Odds_Calculator_3-way'!B84-1)</f>
        <v/>
      </c>
      <c r="J85" s="6" t="str">
        <f>IF('Log_working_3-way'!$D85="","",'True_Odds_Calculator_3-way'!#REF!/'True_Odds_Calculator_3-way'!C84-1)</f>
        <v/>
      </c>
      <c r="K85" s="6" t="str">
        <f>IF('Log_working_3-way'!$D85="","",1/'True_Odds_Calculator_3-way'!A84+1/'True_Odds_Calculator_3-way'!B84+1/'True_Odds_Calculator_3-way'!C84-1)</f>
        <v/>
      </c>
    </row>
    <row r="86" spans="4:11" x14ac:dyDescent="0.25">
      <c r="D86" t="str">
        <f>solve_for_c('True_Odds_Calculator_3-way'!A85,'True_Odds_Calculator_3-way'!B85,'True_Odds_Calculator_3-way'!C85,'Log_working_3-way'!B$1,'Log_working_3-way'!B$2)</f>
        <v/>
      </c>
      <c r="F86" s="6" t="str">
        <f>IF('Log_working_3-way'!D86="","",1/'True_Odds_Calculator_3-way'!N85+1/'True_Odds_Calculator_3-way'!O85+1/'True_Odds_Calculator_3-way'!#REF!-1)</f>
        <v/>
      </c>
      <c r="H86" s="6" t="str">
        <f>IF('Log_working_3-way'!$D86="","",'True_Odds_Calculator_3-way'!N85/'True_Odds_Calculator_3-way'!A85-1)</f>
        <v/>
      </c>
      <c r="I86" s="6" t="str">
        <f>IF('Log_working_3-way'!$D86="","",'True_Odds_Calculator_3-way'!O85/'True_Odds_Calculator_3-way'!B85-1)</f>
        <v/>
      </c>
      <c r="J86" s="6" t="str">
        <f>IF('Log_working_3-way'!$D86="","",'True_Odds_Calculator_3-way'!#REF!/'True_Odds_Calculator_3-way'!C85-1)</f>
        <v/>
      </c>
      <c r="K86" s="6" t="str">
        <f>IF('Log_working_3-way'!$D86="","",1/'True_Odds_Calculator_3-way'!A85+1/'True_Odds_Calculator_3-way'!B85+1/'True_Odds_Calculator_3-way'!C85-1)</f>
        <v/>
      </c>
    </row>
    <row r="87" spans="4:11" x14ac:dyDescent="0.25">
      <c r="D87" t="str">
        <f>solve_for_c('True_Odds_Calculator_3-way'!A86,'True_Odds_Calculator_3-way'!B86,'True_Odds_Calculator_3-way'!C86,'Log_working_3-way'!B$1,'Log_working_3-way'!B$2)</f>
        <v/>
      </c>
      <c r="F87" s="6" t="str">
        <f>IF('Log_working_3-way'!D87="","",1/'True_Odds_Calculator_3-way'!N86+1/'True_Odds_Calculator_3-way'!O86+1/'True_Odds_Calculator_3-way'!#REF!-1)</f>
        <v/>
      </c>
      <c r="H87" s="6" t="str">
        <f>IF('Log_working_3-way'!$D87="","",'True_Odds_Calculator_3-way'!N86/'True_Odds_Calculator_3-way'!A86-1)</f>
        <v/>
      </c>
      <c r="I87" s="6" t="str">
        <f>IF('Log_working_3-way'!$D87="","",'True_Odds_Calculator_3-way'!O86/'True_Odds_Calculator_3-way'!B86-1)</f>
        <v/>
      </c>
      <c r="J87" s="6" t="str">
        <f>IF('Log_working_3-way'!$D87="","",'True_Odds_Calculator_3-way'!#REF!/'True_Odds_Calculator_3-way'!C86-1)</f>
        <v/>
      </c>
      <c r="K87" s="6" t="str">
        <f>IF('Log_working_3-way'!$D87="","",1/'True_Odds_Calculator_3-way'!A86+1/'True_Odds_Calculator_3-way'!B86+1/'True_Odds_Calculator_3-way'!C86-1)</f>
        <v/>
      </c>
    </row>
    <row r="88" spans="4:11" x14ac:dyDescent="0.25">
      <c r="D88" t="str">
        <f>solve_for_c('True_Odds_Calculator_3-way'!A87,'True_Odds_Calculator_3-way'!B87,'True_Odds_Calculator_3-way'!C87,'Log_working_3-way'!B$1,'Log_working_3-way'!B$2)</f>
        <v/>
      </c>
      <c r="F88" s="6" t="str">
        <f>IF('Log_working_3-way'!D88="","",1/'True_Odds_Calculator_3-way'!N87+1/'True_Odds_Calculator_3-way'!O87+1/'True_Odds_Calculator_3-way'!#REF!-1)</f>
        <v/>
      </c>
      <c r="H88" s="6" t="str">
        <f>IF('Log_working_3-way'!$D88="","",'True_Odds_Calculator_3-way'!N87/'True_Odds_Calculator_3-way'!A87-1)</f>
        <v/>
      </c>
      <c r="I88" s="6" t="str">
        <f>IF('Log_working_3-way'!$D88="","",'True_Odds_Calculator_3-way'!O87/'True_Odds_Calculator_3-way'!B87-1)</f>
        <v/>
      </c>
      <c r="J88" s="6" t="str">
        <f>IF('Log_working_3-way'!$D88="","",'True_Odds_Calculator_3-way'!#REF!/'True_Odds_Calculator_3-way'!C87-1)</f>
        <v/>
      </c>
      <c r="K88" s="6" t="str">
        <f>IF('Log_working_3-way'!$D88="","",1/'True_Odds_Calculator_3-way'!A87+1/'True_Odds_Calculator_3-way'!B87+1/'True_Odds_Calculator_3-way'!C87-1)</f>
        <v/>
      </c>
    </row>
    <row r="89" spans="4:11" x14ac:dyDescent="0.25">
      <c r="D89" t="str">
        <f>solve_for_c('True_Odds_Calculator_3-way'!A88,'True_Odds_Calculator_3-way'!B88,'True_Odds_Calculator_3-way'!C88,'Log_working_3-way'!B$1,'Log_working_3-way'!B$2)</f>
        <v/>
      </c>
      <c r="F89" s="6" t="str">
        <f>IF('Log_working_3-way'!D89="","",1/'True_Odds_Calculator_3-way'!N88+1/'True_Odds_Calculator_3-way'!O88+1/'True_Odds_Calculator_3-way'!#REF!-1)</f>
        <v/>
      </c>
      <c r="H89" s="6" t="str">
        <f>IF('Log_working_3-way'!$D89="","",'True_Odds_Calculator_3-way'!N88/'True_Odds_Calculator_3-way'!A88-1)</f>
        <v/>
      </c>
      <c r="I89" s="6" t="str">
        <f>IF('Log_working_3-way'!$D89="","",'True_Odds_Calculator_3-way'!O88/'True_Odds_Calculator_3-way'!B88-1)</f>
        <v/>
      </c>
      <c r="J89" s="6" t="str">
        <f>IF('Log_working_3-way'!$D89="","",'True_Odds_Calculator_3-way'!#REF!/'True_Odds_Calculator_3-way'!C88-1)</f>
        <v/>
      </c>
      <c r="K89" s="6" t="str">
        <f>IF('Log_working_3-way'!$D89="","",1/'True_Odds_Calculator_3-way'!A88+1/'True_Odds_Calculator_3-way'!B88+1/'True_Odds_Calculator_3-way'!C88-1)</f>
        <v/>
      </c>
    </row>
    <row r="90" spans="4:11" x14ac:dyDescent="0.25">
      <c r="D90" t="str">
        <f>solve_for_c('True_Odds_Calculator_3-way'!A89,'True_Odds_Calculator_3-way'!B89,'True_Odds_Calculator_3-way'!C89,'Log_working_3-way'!B$1,'Log_working_3-way'!B$2)</f>
        <v/>
      </c>
      <c r="F90" s="6" t="str">
        <f>IF('Log_working_3-way'!D90="","",1/'True_Odds_Calculator_3-way'!N89+1/'True_Odds_Calculator_3-way'!O89+1/'True_Odds_Calculator_3-way'!#REF!-1)</f>
        <v/>
      </c>
      <c r="H90" s="6" t="str">
        <f>IF('Log_working_3-way'!$D90="","",'True_Odds_Calculator_3-way'!N89/'True_Odds_Calculator_3-way'!A89-1)</f>
        <v/>
      </c>
      <c r="I90" s="6" t="str">
        <f>IF('Log_working_3-way'!$D90="","",'True_Odds_Calculator_3-way'!O89/'True_Odds_Calculator_3-way'!B89-1)</f>
        <v/>
      </c>
      <c r="J90" s="6" t="str">
        <f>IF('Log_working_3-way'!$D90="","",'True_Odds_Calculator_3-way'!#REF!/'True_Odds_Calculator_3-way'!C89-1)</f>
        <v/>
      </c>
      <c r="K90" s="6" t="str">
        <f>IF('Log_working_3-way'!$D90="","",1/'True_Odds_Calculator_3-way'!A89+1/'True_Odds_Calculator_3-way'!B89+1/'True_Odds_Calculator_3-way'!C89-1)</f>
        <v/>
      </c>
    </row>
    <row r="91" spans="4:11" x14ac:dyDescent="0.25">
      <c r="D91" t="str">
        <f>solve_for_c('True_Odds_Calculator_3-way'!A90,'True_Odds_Calculator_3-way'!B90,'True_Odds_Calculator_3-way'!C90,'Log_working_3-way'!B$1,'Log_working_3-way'!B$2)</f>
        <v/>
      </c>
      <c r="F91" s="6" t="str">
        <f>IF('Log_working_3-way'!D91="","",1/'True_Odds_Calculator_3-way'!N90+1/'True_Odds_Calculator_3-way'!O90+1/'True_Odds_Calculator_3-way'!#REF!-1)</f>
        <v/>
      </c>
      <c r="H91" s="6" t="str">
        <f>IF('Log_working_3-way'!$D91="","",'True_Odds_Calculator_3-way'!N90/'True_Odds_Calculator_3-way'!A90-1)</f>
        <v/>
      </c>
      <c r="I91" s="6" t="str">
        <f>IF('Log_working_3-way'!$D91="","",'True_Odds_Calculator_3-way'!O90/'True_Odds_Calculator_3-way'!B90-1)</f>
        <v/>
      </c>
      <c r="J91" s="6" t="str">
        <f>IF('Log_working_3-way'!$D91="","",'True_Odds_Calculator_3-way'!#REF!/'True_Odds_Calculator_3-way'!C90-1)</f>
        <v/>
      </c>
      <c r="K91" s="6" t="str">
        <f>IF('Log_working_3-way'!$D91="","",1/'True_Odds_Calculator_3-way'!A90+1/'True_Odds_Calculator_3-way'!B90+1/'True_Odds_Calculator_3-way'!C90-1)</f>
        <v/>
      </c>
    </row>
    <row r="92" spans="4:11" x14ac:dyDescent="0.25">
      <c r="D92" t="str">
        <f>solve_for_c('True_Odds_Calculator_3-way'!A91,'True_Odds_Calculator_3-way'!B91,'True_Odds_Calculator_3-way'!C91,'Log_working_3-way'!B$1,'Log_working_3-way'!B$2)</f>
        <v/>
      </c>
      <c r="F92" s="6" t="str">
        <f>IF('Log_working_3-way'!D92="","",1/'True_Odds_Calculator_3-way'!N91+1/'True_Odds_Calculator_3-way'!O91+1/'True_Odds_Calculator_3-way'!#REF!-1)</f>
        <v/>
      </c>
      <c r="H92" s="6" t="str">
        <f>IF('Log_working_3-way'!$D92="","",'True_Odds_Calculator_3-way'!N91/'True_Odds_Calculator_3-way'!A91-1)</f>
        <v/>
      </c>
      <c r="I92" s="6" t="str">
        <f>IF('Log_working_3-way'!$D92="","",'True_Odds_Calculator_3-way'!O91/'True_Odds_Calculator_3-way'!B91-1)</f>
        <v/>
      </c>
      <c r="J92" s="6" t="str">
        <f>IF('Log_working_3-way'!$D92="","",'True_Odds_Calculator_3-way'!#REF!/'True_Odds_Calculator_3-way'!C91-1)</f>
        <v/>
      </c>
      <c r="K92" s="6" t="str">
        <f>IF('Log_working_3-way'!$D92="","",1/'True_Odds_Calculator_3-way'!A91+1/'True_Odds_Calculator_3-way'!B91+1/'True_Odds_Calculator_3-way'!C91-1)</f>
        <v/>
      </c>
    </row>
    <row r="93" spans="4:11" x14ac:dyDescent="0.25">
      <c r="D93" t="str">
        <f>solve_for_c('True_Odds_Calculator_3-way'!A92,'True_Odds_Calculator_3-way'!B92,'True_Odds_Calculator_3-way'!C92,'Log_working_3-way'!B$1,'Log_working_3-way'!B$2)</f>
        <v/>
      </c>
      <c r="F93" s="6" t="str">
        <f>IF('Log_working_3-way'!D93="","",1/'True_Odds_Calculator_3-way'!N92+1/'True_Odds_Calculator_3-way'!O92+1/'True_Odds_Calculator_3-way'!#REF!-1)</f>
        <v/>
      </c>
      <c r="H93" s="6" t="str">
        <f>IF('Log_working_3-way'!$D93="","",'True_Odds_Calculator_3-way'!N92/'True_Odds_Calculator_3-way'!A92-1)</f>
        <v/>
      </c>
      <c r="I93" s="6" t="str">
        <f>IF('Log_working_3-way'!$D93="","",'True_Odds_Calculator_3-way'!O92/'True_Odds_Calculator_3-way'!B92-1)</f>
        <v/>
      </c>
      <c r="J93" s="6" t="str">
        <f>IF('Log_working_3-way'!$D93="","",'True_Odds_Calculator_3-way'!#REF!/'True_Odds_Calculator_3-way'!C92-1)</f>
        <v/>
      </c>
      <c r="K93" s="6" t="str">
        <f>IF('Log_working_3-way'!$D93="","",1/'True_Odds_Calculator_3-way'!A92+1/'True_Odds_Calculator_3-way'!B92+1/'True_Odds_Calculator_3-way'!C92-1)</f>
        <v/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2.02</v>
      </c>
      <c r="B2" s="4">
        <f>IF('True_Odds_Calculator_3-way'!B3="","",'True_Odds_Calculator_3-way'!B3)</f>
        <v>3.36</v>
      </c>
      <c r="C2" s="4">
        <f>IF('True_Odds_Calculator_3-way'!C3="","",'True_Odds_Calculator_3-way'!C3)</f>
        <v>3.94</v>
      </c>
      <c r="D2" s="9">
        <f>(K2/(AR2+K2-(AR2*K2)))</f>
        <v>0.4769592599311035</v>
      </c>
      <c r="E2" s="9">
        <f>(L2/(AR2+L2-(AR2*L2)))</f>
        <v>0.28270418279073972</v>
      </c>
      <c r="F2" s="9">
        <f>(M2/(AR2+M2-(AR2*M2)))</f>
        <v>0.24033655727815686</v>
      </c>
      <c r="G2" s="9">
        <f>AR2</f>
        <v>1.075112870976241</v>
      </c>
      <c r="H2" s="9">
        <f>IF(A2="","",1/D2)</f>
        <v>2.0966151283957659</v>
      </c>
      <c r="I2" s="9">
        <f>IF(B2="","",1/E2)</f>
        <v>3.5372663755039286</v>
      </c>
      <c r="J2" s="9">
        <f>IF(C2="","",1/F2)</f>
        <v>4.1608318406701486</v>
      </c>
      <c r="K2" s="11">
        <f>1/A2</f>
        <v>0.49504950495049505</v>
      </c>
      <c r="L2" s="11">
        <f>1/B2</f>
        <v>0.29761904761904762</v>
      </c>
      <c r="M2" s="11">
        <f>1/C2</f>
        <v>0.25380710659898476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-0.26465044981655539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0.2363361789405917</v>
      </c>
      <c r="Q2" s="11">
        <f>2*'OddsRatio_working_3-way'!K2*'OddsRatio_working_3-way'!L2*'OddsRatio_working_3-way'!M2</f>
        <v>7.4789930044491026E-2</v>
      </c>
      <c r="R2" s="11">
        <f>O2/N2</f>
        <v>0</v>
      </c>
      <c r="S2" s="11">
        <f>P2/N2</f>
        <v>-0.89301257226054231</v>
      </c>
      <c r="T2" s="11">
        <f>Q2/N2</f>
        <v>-0.28259891527232345</v>
      </c>
      <c r="U2" s="11">
        <f>'OddsRatio_working_3-way'!S2-'OddsRatio_working_3-way'!R2^2/3</f>
        <v>-0.89301257226054231</v>
      </c>
      <c r="V2" s="11">
        <f>'OddsRatio_working_3-way'!S2*'OddsRatio_working_3-way'!R2/3-2*'OddsRatio_working_3-way'!R2^3/27-'OddsRatio_working_3-way'!T2</f>
        <v>0.28259891527232345</v>
      </c>
      <c r="W2" s="11">
        <f>'OddsRatio_working_3-way'!V2^2+4*'OddsRatio_working_3-way'!U2^3/27</f>
        <v>-2.5641858217756677E-2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0.16240690035436497</v>
      </c>
      <c r="Y2" s="11">
        <f>IF('OddsRatio_working_3-way'!W2&gt;=0,IF('OddsRatio_working_3-way'!V2+SQRT('OddsRatio_working_3-way'!W2)&gt;0,0,PI()),ACOS('OddsRatio_working_3-way'!V2/(2*'OddsRatio_working_3-way'!X2)))</f>
        <v>0.51552588691339341</v>
      </c>
      <c r="Z2" s="11">
        <f>'OddsRatio_working_3-way'!X2^(1/3)*COS('OddsRatio_working_3-way'!Y2/3)</f>
        <v>0.53755643548812049</v>
      </c>
      <c r="AA2" s="11">
        <f>'OddsRatio_working_3-way'!X2^(1/3)*COS(('OddsRatio_working_3-way'!Y2+2*PI())/3)</f>
        <v>-0.34957396060292145</v>
      </c>
      <c r="AB2" s="11">
        <f>'OddsRatio_working_3-way'!X2^(1/3)*COS(('OddsRatio_working_3-way'!Y2+4*PI())/3)</f>
        <v>-0.1879824748851994</v>
      </c>
      <c r="AC2" s="11">
        <f>'OddsRatio_working_3-way'!X2^(1/3)*SIN('OddsRatio_working_3-way'!Y2/3)</f>
        <v>9.3294887777878602E-2</v>
      </c>
      <c r="AD2" s="11">
        <f>'OddsRatio_working_3-way'!X2^(1/3)*SIN(('OddsRatio_working_3-way'!Y2+2*PI())/3)</f>
        <v>0.41889008521158377</v>
      </c>
      <c r="AE2" s="11">
        <f>'OddsRatio_working_3-way'!X2^(1/3)*SIN(('OddsRatio_working_3-way'!Y2+4*PI())/3)</f>
        <v>-0.51218497298946219</v>
      </c>
      <c r="AF2" s="11">
        <f>-'OddsRatio_working_3-way'!U2/(3*'OddsRatio_working_3-way'!X2^(1/3))*COS(('OddsRatio_working_3-way'!Y2)/3)</f>
        <v>0.53755643548812049</v>
      </c>
      <c r="AG2" s="11">
        <f>-'OddsRatio_working_3-way'!U2/(3*'OddsRatio_working_3-way'!X2^(1/3))*COS(('OddsRatio_working_3-way'!Y2+2*PI())/3)</f>
        <v>-0.34957396060292145</v>
      </c>
      <c r="AH2" s="11">
        <f>-'OddsRatio_working_3-way'!U2/(3*'OddsRatio_working_3-way'!X2^(1/3))*COS(('OddsRatio_working_3-way'!Y2+4*PI())/3)</f>
        <v>-0.1879824748851994</v>
      </c>
      <c r="AI2" s="11">
        <f>'OddsRatio_working_3-way'!U2/(3*'OddsRatio_working_3-way'!X2^(1/3))*SIN(('OddsRatio_working_3-way'!Y2)/3)</f>
        <v>-9.3294887777878602E-2</v>
      </c>
      <c r="AJ2" s="11">
        <f>'OddsRatio_working_3-way'!U2/(3*'OddsRatio_working_3-way'!X2^(1/3))*SIN(('OddsRatio_working_3-way'!Y2+2*PI())/3)</f>
        <v>-0.41889008521158377</v>
      </c>
      <c r="AK2" s="11">
        <f>'OddsRatio_working_3-way'!U2/(3*'OddsRatio_working_3-way'!X2^(1/3))*SIN(('OddsRatio_working_3-way'!Y2+4*PI())/3)</f>
        <v>0.51218497298946219</v>
      </c>
      <c r="AL2" s="11">
        <f>'OddsRatio_working_3-way'!Z2+'OddsRatio_working_3-way'!AF2</f>
        <v>1.075112870976241</v>
      </c>
      <c r="AM2" s="11">
        <f>'OddsRatio_working_3-way'!AA2+'OddsRatio_working_3-way'!AG2</f>
        <v>-0.6991479212058429</v>
      </c>
      <c r="AN2" s="11">
        <f>'OddsRatio_working_3-way'!AB2+'OddsRatio_working_3-way'!AH2</f>
        <v>-0.37596494977039879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1.075112870976241</v>
      </c>
      <c r="AS2" s="11">
        <f>IF(('OddsRatio_working_3-way'!X2=0),IF(Q2&gt;0,-Q2^(1/3),(-Q2)^(1/3)),'OddsRatio_working_3-way'!AM2-'OddsRatio_working_3-way'!R2/3)</f>
        <v>-0.6991479212058429</v>
      </c>
      <c r="AT2" s="11">
        <f>IF(('OddsRatio_working_3-way'!X2=0),IF(Q2&gt;0,-Q2^(1/3),(-Q2)^(1/3)),'OddsRatio_working_3-way'!AN2-'OddsRatio_working_3-way'!R2/3)</f>
        <v>-0.37596494977039879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2.94</v>
      </c>
      <c r="B3" s="4">
        <f>IF('True_Odds_Calculator_3-way'!B4="","",'True_Odds_Calculator_3-way'!B4)</f>
        <v>3.31</v>
      </c>
      <c r="C3" s="4">
        <f>IF('True_Odds_Calculator_3-way'!C4="","",'True_Odds_Calculator_3-way'!C4)</f>
        <v>2.4900000000000002</v>
      </c>
      <c r="D3" s="9">
        <f t="shared" ref="D3" si="0">(K3/(AR3+K3-(AR3*K3)))</f>
        <v>0.32557570281060799</v>
      </c>
      <c r="E3" s="9">
        <f t="shared" ref="E3" si="1">(L3/(AR3+L3-(AR3*L3)))</f>
        <v>0.28847051515859368</v>
      </c>
      <c r="F3" s="9">
        <f t="shared" ref="F3" si="2">(M3/(AR3+M3-(AR3*M3)))</f>
        <v>0.38595378203079816</v>
      </c>
      <c r="G3" s="9">
        <f t="shared" ref="G3" si="3">AR3</f>
        <v>1.0677743679971052</v>
      </c>
      <c r="H3" s="9">
        <f t="shared" ref="H3" si="4">IF(A3="","",1/D3)</f>
        <v>3.0714822739143841</v>
      </c>
      <c r="I3" s="9">
        <f t="shared" ref="I3" si="5">IF(B3="","",1/E3)</f>
        <v>3.4665587900733139</v>
      </c>
      <c r="J3" s="9">
        <f t="shared" ref="J3" si="6">IF(C3="","",1/F3)</f>
        <v>2.5909838083156869</v>
      </c>
      <c r="K3" s="11">
        <f t="shared" ref="K3" si="7">1/A3</f>
        <v>0.3401360544217687</v>
      </c>
      <c r="L3" s="11">
        <f t="shared" ref="L3" si="8">1/B3</f>
        <v>0.30211480362537763</v>
      </c>
      <c r="M3" s="11">
        <f t="shared" ref="M3" si="9">1/C3</f>
        <v>0.40160642570281119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-0.27556579360168343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0.23688481447007997</v>
      </c>
      <c r="Q3" s="11">
        <f>2*'OddsRatio_working_3-way'!K3*'OddsRatio_working_3-way'!L3*'OddsRatio_working_3-way'!M3</f>
        <v>8.2538262881560964E-2</v>
      </c>
      <c r="R3" s="11">
        <f t="shared" ref="R3" si="10">O3/N3</f>
        <v>0</v>
      </c>
      <c r="S3" s="11">
        <f t="shared" ref="S3" si="11">P3/N3</f>
        <v>-0.8596306942671017</v>
      </c>
      <c r="T3" s="11">
        <f t="shared" ref="T3" si="12">Q3/N3</f>
        <v>-0.29952288998853716</v>
      </c>
      <c r="U3" s="11">
        <f>'OddsRatio_working_3-way'!S3-'OddsRatio_working_3-way'!R3^2/3</f>
        <v>-0.8596306942671017</v>
      </c>
      <c r="V3" s="11">
        <f>'OddsRatio_working_3-way'!S3*'OddsRatio_working_3-way'!R3/3-2*'OddsRatio_working_3-way'!R3^3/27-'OddsRatio_working_3-way'!T3</f>
        <v>0.29952288998853716</v>
      </c>
      <c r="W3" s="11">
        <f>'OddsRatio_working_3-way'!V3^2+4*'OddsRatio_working_3-way'!U3^3/27</f>
        <v>-4.3952141162073716E-3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0.15338609433655703</v>
      </c>
      <c r="Y3" s="11">
        <f>IF('OddsRatio_working_3-way'!W3&gt;=0,IF('OddsRatio_working_3-way'!V3+SQRT('OddsRatio_working_3-way'!W3)&gt;0,0,PI()),ACOS('OddsRatio_working_3-way'!V3/(2*'OddsRatio_working_3-way'!X3)))</f>
        <v>0.2178281294549107</v>
      </c>
      <c r="Z3" s="11">
        <f>'OddsRatio_working_3-way'!X3^(1/3)*COS('OddsRatio_working_3-way'!Y3/3)</f>
        <v>0.53388718399855262</v>
      </c>
      <c r="AA3" s="11">
        <f>'OddsRatio_working_3-way'!X3^(1/3)*COS(('OddsRatio_working_3-way'!Y3+2*PI())/3)</f>
        <v>-0.30057437608688331</v>
      </c>
      <c r="AB3" s="11">
        <f>'OddsRatio_working_3-way'!X3^(1/3)*COS(('OddsRatio_working_3-way'!Y3+4*PI())/3)</f>
        <v>-0.23331280791166897</v>
      </c>
      <c r="AC3" s="11">
        <f>'OddsRatio_working_3-way'!X3^(1/3)*SIN('OddsRatio_working_3-way'!Y3/3)</f>
        <v>3.8833484492076277E-2</v>
      </c>
      <c r="AD3" s="11">
        <f>'OddsRatio_working_3-way'!X3^(1/3)*SIN(('OddsRatio_working_3-way'!Y3+2*PI())/3)</f>
        <v>0.44294312185164531</v>
      </c>
      <c r="AE3" s="11">
        <f>'OddsRatio_working_3-way'!X3^(1/3)*SIN(('OddsRatio_working_3-way'!Y3+4*PI())/3)</f>
        <v>-0.4817766063437216</v>
      </c>
      <c r="AF3" s="11">
        <f>-'OddsRatio_working_3-way'!U3/(3*'OddsRatio_working_3-way'!X3^(1/3))*COS(('OddsRatio_working_3-way'!Y3)/3)</f>
        <v>0.53388718399855251</v>
      </c>
      <c r="AG3" s="11">
        <f>-'OddsRatio_working_3-way'!U3/(3*'OddsRatio_working_3-way'!X3^(1/3))*COS(('OddsRatio_working_3-way'!Y3+2*PI())/3)</f>
        <v>-0.30057437608688325</v>
      </c>
      <c r="AH3" s="11">
        <f>-'OddsRatio_working_3-way'!U3/(3*'OddsRatio_working_3-way'!X3^(1/3))*COS(('OddsRatio_working_3-way'!Y3+4*PI())/3)</f>
        <v>-0.23331280791166895</v>
      </c>
      <c r="AI3" s="11">
        <f>'OddsRatio_working_3-way'!U3/(3*'OddsRatio_working_3-way'!X3^(1/3))*SIN(('OddsRatio_working_3-way'!Y3)/3)</f>
        <v>-3.8833484492076263E-2</v>
      </c>
      <c r="AJ3" s="11">
        <f>'OddsRatio_working_3-way'!U3/(3*'OddsRatio_working_3-way'!X3^(1/3))*SIN(('OddsRatio_working_3-way'!Y3+2*PI())/3)</f>
        <v>-0.44294312185164519</v>
      </c>
      <c r="AK3" s="11">
        <f>'OddsRatio_working_3-way'!U3/(3*'OddsRatio_working_3-way'!X3^(1/3))*SIN(('OddsRatio_working_3-way'!Y3+4*PI())/3)</f>
        <v>0.48177660634372149</v>
      </c>
      <c r="AL3" s="11">
        <f>'OddsRatio_working_3-way'!Z3+'OddsRatio_working_3-way'!AF3</f>
        <v>1.0677743679971052</v>
      </c>
      <c r="AM3" s="11">
        <f>'OddsRatio_working_3-way'!AA3+'OddsRatio_working_3-way'!AG3</f>
        <v>-0.60114875217376662</v>
      </c>
      <c r="AN3" s="11">
        <f>'OddsRatio_working_3-way'!AB3+'OddsRatio_working_3-way'!AH3</f>
        <v>-0.46662561582333795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1.0677743679971052</v>
      </c>
      <c r="AS3" s="11">
        <f>IF(('OddsRatio_working_3-way'!X3=0),IF(Q3&gt;0,-Q3^(1/3),(-Q3)^(1/3)),'OddsRatio_working_3-way'!AM3-'OddsRatio_working_3-way'!R3/3)</f>
        <v>-0.60114875217376662</v>
      </c>
      <c r="AT3" s="11">
        <f>IF(('OddsRatio_working_3-way'!X3=0),IF(Q3&gt;0,-Q3^(1/3),(-Q3)^(1/3)),'OddsRatio_working_3-way'!AN3-'OddsRatio_working_3-way'!R3/3)</f>
        <v>-0.46662561582333795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1.94</v>
      </c>
      <c r="B4" s="4">
        <f>IF('True_Odds_Calculator_3-way'!B5="","",'True_Odds_Calculator_3-way'!B5)</f>
        <v>3.29</v>
      </c>
      <c r="C4" s="4">
        <f>IF('True_Odds_Calculator_3-way'!C5="","",'True_Odds_Calculator_3-way'!C5)</f>
        <v>4.7699999999999996</v>
      </c>
      <c r="D4" s="9">
        <f t="shared" ref="D4:D67" si="13">(K4/(AR4+K4-(AR4*K4)))</f>
        <v>0.50380707466335994</v>
      </c>
      <c r="E4" s="9">
        <f t="shared" ref="E4:E67" si="14">(L4/(AR4+L4-(AR4*L4)))</f>
        <v>0.29417372817475207</v>
      </c>
      <c r="F4" s="9">
        <f t="shared" ref="F4:F67" si="15">(M4/(AR4+M4-(AR4*M4)))</f>
        <v>0.20201919716188774</v>
      </c>
      <c r="G4" s="9">
        <f t="shared" ref="G4:G67" si="16">AR4</f>
        <v>1.0477518890353621</v>
      </c>
      <c r="H4" s="9">
        <f t="shared" ref="H4:H67" si="17">IF(A4="","",1/D4)</f>
        <v>1.98488677569324</v>
      </c>
      <c r="I4" s="9">
        <f t="shared" ref="I4:I67" si="18">IF(B4="","",1/E4)</f>
        <v>3.399351825890979</v>
      </c>
      <c r="J4" s="9">
        <f t="shared" ref="J4:J67" si="19">IF(C4="","",1/F4)</f>
        <v>4.9500246216633155</v>
      </c>
      <c r="K4" s="11">
        <f t="shared" ref="K4:K67" si="20">1/A4</f>
        <v>0.51546391752577325</v>
      </c>
      <c r="L4" s="11">
        <f t="shared" ref="L4:L67" si="21">1/B4</f>
        <v>0.303951367781155</v>
      </c>
      <c r="M4" s="11">
        <f t="shared" ref="M4:M67" si="22">1/C4</f>
        <v>0.20964360587002098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-0.2665561329245435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0.22992279652338338</v>
      </c>
      <c r="Q4" s="11">
        <f>2*'OddsRatio_working_3-way'!K4*'OddsRatio_working_3-way'!L4*'OddsRatio_working_3-way'!M4</f>
        <v>6.5692227578109552E-2</v>
      </c>
      <c r="R4" s="11">
        <f t="shared" ref="R4:R67" si="23">O4/N4</f>
        <v>0</v>
      </c>
      <c r="S4" s="11">
        <f t="shared" ref="S4:S67" si="24">P4/N4</f>
        <v>-0.86256802273039335</v>
      </c>
      <c r="T4" s="11">
        <f t="shared" ref="T4:T67" si="25">Q4/N4</f>
        <v>-0.24644800649439816</v>
      </c>
      <c r="U4" s="11">
        <f>'OddsRatio_working_3-way'!S4-'OddsRatio_working_3-way'!R4^2/3</f>
        <v>-0.86256802273039335</v>
      </c>
      <c r="V4" s="11">
        <f>'OddsRatio_working_3-way'!S4*'OddsRatio_working_3-way'!R4/3-2*'OddsRatio_working_3-way'!R4^3/27-'OddsRatio_working_3-way'!T4</f>
        <v>0.24644800649439816</v>
      </c>
      <c r="W4" s="11">
        <f>'OddsRatio_working_3-way'!V4^2+4*'OddsRatio_working_3-way'!U4^3/27</f>
        <v>-3.434055938393854E-2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0.15417293803469651</v>
      </c>
      <c r="Y4" s="11">
        <f>IF('OddsRatio_working_3-way'!W4&gt;=0,IF('OddsRatio_working_3-way'!V4+SQRT('OddsRatio_working_3-way'!W4)&gt;0,0,PI()),ACOS('OddsRatio_working_3-way'!V4/(2*'OddsRatio_working_3-way'!X4)))</f>
        <v>0.64473622754605564</v>
      </c>
      <c r="Z4" s="11">
        <f>'OddsRatio_working_3-way'!X4^(1/3)*COS('OddsRatio_working_3-way'!Y4/3)</f>
        <v>0.52387594451768105</v>
      </c>
      <c r="AA4" s="11">
        <f>'OddsRatio_working_3-way'!X4^(1/3)*COS(('OddsRatio_working_3-way'!Y4+2*PI())/3)</f>
        <v>-0.36097080393288217</v>
      </c>
      <c r="AB4" s="11">
        <f>'OddsRatio_working_3-way'!X4^(1/3)*COS(('OddsRatio_working_3-way'!Y4+4*PI())/3)</f>
        <v>-0.16290514058479902</v>
      </c>
      <c r="AC4" s="11">
        <f>'OddsRatio_working_3-way'!X4^(1/3)*SIN('OddsRatio_working_3-way'!Y4/3)</f>
        <v>0.11435326405123758</v>
      </c>
      <c r="AD4" s="11">
        <f>'OddsRatio_working_3-way'!X4^(1/3)*SIN(('OddsRatio_working_3-way'!Y4+2*PI())/3)</f>
        <v>0.39651324435826013</v>
      </c>
      <c r="AE4" s="11">
        <f>'OddsRatio_working_3-way'!X4^(1/3)*SIN(('OddsRatio_working_3-way'!Y4+4*PI())/3)</f>
        <v>-0.51086650840949765</v>
      </c>
      <c r="AF4" s="11">
        <f>-'OddsRatio_working_3-way'!U4/(3*'OddsRatio_working_3-way'!X4^(1/3))*COS(('OddsRatio_working_3-way'!Y4)/3)</f>
        <v>0.52387594451768094</v>
      </c>
      <c r="AG4" s="11">
        <f>-'OddsRatio_working_3-way'!U4/(3*'OddsRatio_working_3-way'!X4^(1/3))*COS(('OddsRatio_working_3-way'!Y4+2*PI())/3)</f>
        <v>-0.36097080393288206</v>
      </c>
      <c r="AH4" s="11">
        <f>-'OddsRatio_working_3-way'!U4/(3*'OddsRatio_working_3-way'!X4^(1/3))*COS(('OddsRatio_working_3-way'!Y4+4*PI())/3)</f>
        <v>-0.16290514058479896</v>
      </c>
      <c r="AI4" s="11">
        <f>'OddsRatio_working_3-way'!U4/(3*'OddsRatio_working_3-way'!X4^(1/3))*SIN(('OddsRatio_working_3-way'!Y4)/3)</f>
        <v>-0.11435326405123757</v>
      </c>
      <c r="AJ4" s="11">
        <f>'OddsRatio_working_3-way'!U4/(3*'OddsRatio_working_3-way'!X4^(1/3))*SIN(('OddsRatio_working_3-way'!Y4+2*PI())/3)</f>
        <v>-0.39651324435826002</v>
      </c>
      <c r="AK4" s="11">
        <f>'OddsRatio_working_3-way'!U4/(3*'OddsRatio_working_3-way'!X4^(1/3))*SIN(('OddsRatio_working_3-way'!Y4+4*PI())/3)</f>
        <v>0.51086650840949754</v>
      </c>
      <c r="AL4" s="11">
        <f>'OddsRatio_working_3-way'!Z4+'OddsRatio_working_3-way'!AF4</f>
        <v>1.0477518890353621</v>
      </c>
      <c r="AM4" s="11">
        <f>'OddsRatio_working_3-way'!AA4+'OddsRatio_working_3-way'!AG4</f>
        <v>-0.72194160786576422</v>
      </c>
      <c r="AN4" s="11">
        <f>'OddsRatio_working_3-way'!AB4+'OddsRatio_working_3-way'!AH4</f>
        <v>-0.32581028116959798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1.0477518890353621</v>
      </c>
      <c r="AS4" s="11">
        <f>IF(('OddsRatio_working_3-way'!X4=0),IF(Q4&gt;0,-Q4^(1/3),(-Q4)^(1/3)),'OddsRatio_working_3-way'!AM4-'OddsRatio_working_3-way'!R4/3)</f>
        <v>-0.72194160786576422</v>
      </c>
      <c r="AT4" s="11">
        <f>IF(('OddsRatio_working_3-way'!X4=0),IF(Q4&gt;0,-Q4^(1/3),(-Q4)^(1/3)),'OddsRatio_working_3-way'!AN4-'OddsRatio_working_3-way'!R4/3)</f>
        <v>-0.32581028116959798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1.2</v>
      </c>
      <c r="B5" s="4">
        <f>IF('True_Odds_Calculator_3-way'!B6="","",'True_Odds_Calculator_3-way'!B6)</f>
        <v>6.81</v>
      </c>
      <c r="C5" s="4">
        <f>IF('True_Odds_Calculator_3-way'!C6="","",'True_Odds_Calculator_3-way'!C6)</f>
        <v>17.64</v>
      </c>
      <c r="D5" s="9">
        <f t="shared" si="13"/>
        <v>0.81645649975498291</v>
      </c>
      <c r="E5" s="9">
        <f t="shared" si="14"/>
        <v>0.1327918059272013</v>
      </c>
      <c r="F5" s="9">
        <f t="shared" si="15"/>
        <v>5.0751694317815614E-2</v>
      </c>
      <c r="G5" s="9">
        <f t="shared" si="16"/>
        <v>1.1240249805108915</v>
      </c>
      <c r="H5" s="9">
        <f t="shared" si="17"/>
        <v>1.2248049961021783</v>
      </c>
      <c r="I5" s="9">
        <f t="shared" si="18"/>
        <v>7.5305851367682797</v>
      </c>
      <c r="J5" s="9">
        <f t="shared" si="19"/>
        <v>19.703775675701237</v>
      </c>
      <c r="K5" s="11">
        <f t="shared" si="20"/>
        <v>0.83333333333333337</v>
      </c>
      <c r="L5" s="11">
        <f t="shared" si="21"/>
        <v>0.14684287812041116</v>
      </c>
      <c r="M5" s="11">
        <f t="shared" si="22"/>
        <v>5.6689342403628114E-2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-0.13413203427887699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0.15712354447407939</v>
      </c>
      <c r="Q5" s="11">
        <f>2*'OddsRatio_working_3-way'!K5*'OddsRatio_working_3-way'!L5*'OddsRatio_working_3-way'!M5</f>
        <v>1.3874043662170366E-2</v>
      </c>
      <c r="R5" s="11">
        <f t="shared" si="23"/>
        <v>0</v>
      </c>
      <c r="S5" s="11">
        <f t="shared" si="24"/>
        <v>-1.1714095392559263</v>
      </c>
      <c r="T5" s="11">
        <f t="shared" si="25"/>
        <v>-0.10343572090560055</v>
      </c>
      <c r="U5" s="11">
        <f>'OddsRatio_working_3-way'!S5-'OddsRatio_working_3-way'!R5^2/3</f>
        <v>-1.1714095392559263</v>
      </c>
      <c r="V5" s="11">
        <f>'OddsRatio_working_3-way'!S5*'OddsRatio_working_3-way'!R5/3-2*'OddsRatio_working_3-way'!R5^3/27-'OddsRatio_working_3-way'!T5</f>
        <v>0.10343572090560055</v>
      </c>
      <c r="W5" s="11">
        <f>'OddsRatio_working_3-way'!V5^2+4*'OddsRatio_working_3-way'!U5^3/27</f>
        <v>-0.22743564887540454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0.24399518296201353</v>
      </c>
      <c r="Y5" s="11">
        <f>IF('OddsRatio_working_3-way'!W5&gt;=0,IF('OddsRatio_working_3-way'!V5+SQRT('OddsRatio_working_3-way'!W5)&gt;0,0,PI()),ACOS('OddsRatio_working_3-way'!V5/(2*'OddsRatio_working_3-way'!X5)))</f>
        <v>1.3572135416655566</v>
      </c>
      <c r="Z5" s="11">
        <f>'OddsRatio_working_3-way'!X5^(1/3)*COS('OddsRatio_working_3-way'!Y5/3)</f>
        <v>0.56201249025544575</v>
      </c>
      <c r="AA5" s="11">
        <f>'OddsRatio_working_3-way'!X5^(1/3)*COS(('OddsRatio_working_3-way'!Y5+2*PI())/3)</f>
        <v>-0.5175624866679448</v>
      </c>
      <c r="AB5" s="11">
        <f>'OddsRatio_working_3-way'!X5^(1/3)*COS(('OddsRatio_working_3-way'!Y5+4*PI())/3)</f>
        <v>-4.4450003587501119E-2</v>
      </c>
      <c r="AC5" s="11">
        <f>'OddsRatio_working_3-way'!X5^(1/3)*SIN('OddsRatio_working_3-way'!Y5/3)</f>
        <v>0.27315161946346667</v>
      </c>
      <c r="AD5" s="11">
        <f>'OddsRatio_working_3-way'!X5^(1/3)*SIN(('OddsRatio_working_3-way'!Y5+2*PI())/3)</f>
        <v>0.35014128407363709</v>
      </c>
      <c r="AE5" s="11">
        <f>'OddsRatio_working_3-way'!X5^(1/3)*SIN(('OddsRatio_working_3-way'!Y5+4*PI())/3)</f>
        <v>-0.62329290353710365</v>
      </c>
      <c r="AF5" s="11">
        <f>-'OddsRatio_working_3-way'!U5/(3*'OddsRatio_working_3-way'!X5^(1/3))*COS(('OddsRatio_working_3-way'!Y5)/3)</f>
        <v>0.56201249025544586</v>
      </c>
      <c r="AG5" s="11">
        <f>-'OddsRatio_working_3-way'!U5/(3*'OddsRatio_working_3-way'!X5^(1/3))*COS(('OddsRatio_working_3-way'!Y5+2*PI())/3)</f>
        <v>-0.51756248666794491</v>
      </c>
      <c r="AH5" s="11">
        <f>-'OddsRatio_working_3-way'!U5/(3*'OddsRatio_working_3-way'!X5^(1/3))*COS(('OddsRatio_working_3-way'!Y5+4*PI())/3)</f>
        <v>-4.4450003587501126E-2</v>
      </c>
      <c r="AI5" s="11">
        <f>'OddsRatio_working_3-way'!U5/(3*'OddsRatio_working_3-way'!X5^(1/3))*SIN(('OddsRatio_working_3-way'!Y5)/3)</f>
        <v>-0.27315161946346672</v>
      </c>
      <c r="AJ5" s="11">
        <f>'OddsRatio_working_3-way'!U5/(3*'OddsRatio_working_3-way'!X5^(1/3))*SIN(('OddsRatio_working_3-way'!Y5+2*PI())/3)</f>
        <v>-0.35014128407363715</v>
      </c>
      <c r="AK5" s="11">
        <f>'OddsRatio_working_3-way'!U5/(3*'OddsRatio_working_3-way'!X5^(1/3))*SIN(('OddsRatio_working_3-way'!Y5+4*PI())/3)</f>
        <v>0.62329290353710376</v>
      </c>
      <c r="AL5" s="11">
        <f>'OddsRatio_working_3-way'!Z5+'OddsRatio_working_3-way'!AF5</f>
        <v>1.1240249805108915</v>
      </c>
      <c r="AM5" s="11">
        <f>'OddsRatio_working_3-way'!AA5+'OddsRatio_working_3-way'!AG5</f>
        <v>-1.0351249733358898</v>
      </c>
      <c r="AN5" s="11">
        <f>'OddsRatio_working_3-way'!AB5+'OddsRatio_working_3-way'!AH5</f>
        <v>-8.8900007175002238E-2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1.1240249805108915</v>
      </c>
      <c r="AS5" s="11">
        <f>IF(('OddsRatio_working_3-way'!X5=0),IF(Q5&gt;0,-Q5^(1/3),(-Q5)^(1/3)),'OddsRatio_working_3-way'!AM5-'OddsRatio_working_3-way'!R5/3)</f>
        <v>-1.0351249733358898</v>
      </c>
      <c r="AT5" s="11">
        <f>IF(('OddsRatio_working_3-way'!X5=0),IF(Q5&gt;0,-Q5^(1/3),(-Q5)^(1/3)),'OddsRatio_working_3-way'!AN5-'OddsRatio_working_3-way'!R5/3)</f>
        <v>-8.8900007175002238E-2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4.0599999999999996</v>
      </c>
      <c r="B6" s="4">
        <f>IF('True_Odds_Calculator_3-way'!B7="","",'True_Odds_Calculator_3-way'!B7)</f>
        <v>3.41</v>
      </c>
      <c r="C6" s="4">
        <f>IF('True_Odds_Calculator_3-way'!C7="","",'True_Odds_Calculator_3-way'!C7)</f>
        <v>2.04</v>
      </c>
      <c r="D6" s="9">
        <f t="shared" si="13"/>
        <v>0.23775550645444876</v>
      </c>
      <c r="E6" s="9">
        <f t="shared" si="14"/>
        <v>0.28368890467485569</v>
      </c>
      <c r="F6" s="9">
        <f t="shared" si="15"/>
        <v>0.4785555888706956</v>
      </c>
      <c r="G6" s="9">
        <f t="shared" si="16"/>
        <v>1.0477128854315274</v>
      </c>
      <c r="H6" s="9">
        <f t="shared" si="17"/>
        <v>4.2060014294204731</v>
      </c>
      <c r="I6" s="9">
        <f t="shared" si="18"/>
        <v>3.5249880538899814</v>
      </c>
      <c r="J6" s="9">
        <f t="shared" si="19"/>
        <v>2.089621400848789</v>
      </c>
      <c r="K6" s="11">
        <f t="shared" si="20"/>
        <v>0.24630541871921185</v>
      </c>
      <c r="L6" s="11">
        <f t="shared" si="21"/>
        <v>0.29325513196480935</v>
      </c>
      <c r="M6" s="11">
        <f t="shared" si="22"/>
        <v>0.49019607843137253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-0.2715571414125364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0.23049972340033192</v>
      </c>
      <c r="Q6" s="11">
        <f>2*'OddsRatio_working_3-way'!K6*'OddsRatio_working_3-way'!L6*'OddsRatio_working_3-way'!M6</f>
        <v>7.0814047127598131E-2</v>
      </c>
      <c r="R6" s="11">
        <f t="shared" si="23"/>
        <v>0</v>
      </c>
      <c r="S6" s="11">
        <f t="shared" si="24"/>
        <v>-0.84880744509741302</v>
      </c>
      <c r="T6" s="11">
        <f t="shared" si="25"/>
        <v>-0.26077033643545716</v>
      </c>
      <c r="U6" s="11">
        <f>'OddsRatio_working_3-way'!S6-'OddsRatio_working_3-way'!R6^2/3</f>
        <v>-0.84880744509741302</v>
      </c>
      <c r="V6" s="11">
        <f>'OddsRatio_working_3-way'!S6*'OddsRatio_working_3-way'!R6/3-2*'OddsRatio_working_3-way'!R6^3/27-'OddsRatio_working_3-way'!T6</f>
        <v>0.26077033643545716</v>
      </c>
      <c r="W6" s="11">
        <f>'OddsRatio_working_3-way'!V6^2+4*'OddsRatio_working_3-way'!U6^3/27</f>
        <v>-2.2597907506442999E-2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0.15049840187781441</v>
      </c>
      <c r="Y6" s="11">
        <f>IF('OddsRatio_working_3-way'!W6&gt;=0,IF('OddsRatio_working_3-way'!V6+SQRT('OddsRatio_working_3-way'!W6)&gt;0,0,PI()),ACOS('OddsRatio_working_3-way'!V6/(2*'OddsRatio_working_3-way'!X6)))</f>
        <v>0.52293753987695779</v>
      </c>
      <c r="Z6" s="11">
        <f>'OddsRatio_working_3-way'!X6^(1/3)*COS('OddsRatio_working_3-way'!Y6/3)</f>
        <v>0.5238564427157637</v>
      </c>
      <c r="AA6" s="11">
        <f>'OddsRatio_working_3-way'!X6^(1/3)*COS(('OddsRatio_working_3-way'!Y6+2*PI())/3)</f>
        <v>-0.34181990955660874</v>
      </c>
      <c r="AB6" s="11">
        <f>'OddsRatio_working_3-way'!X6^(1/3)*COS(('OddsRatio_working_3-way'!Y6+4*PI())/3)</f>
        <v>-0.18203653315915513</v>
      </c>
      <c r="AC6" s="11">
        <f>'OddsRatio_working_3-way'!X6^(1/3)*SIN('OddsRatio_working_3-way'!Y6/3)</f>
        <v>9.2250975375097258E-2</v>
      </c>
      <c r="AD6" s="11">
        <f>'OddsRatio_working_3-way'!X6^(1/3)*SIN(('OddsRatio_working_3-way'!Y6+2*PI())/3)</f>
        <v>0.40754749964045039</v>
      </c>
      <c r="AE6" s="11">
        <f>'OddsRatio_working_3-way'!X6^(1/3)*SIN(('OddsRatio_working_3-way'!Y6+4*PI())/3)</f>
        <v>-0.49979847501554753</v>
      </c>
      <c r="AF6" s="11">
        <f>-'OddsRatio_working_3-way'!U6/(3*'OddsRatio_working_3-way'!X6^(1/3))*COS(('OddsRatio_working_3-way'!Y6)/3)</f>
        <v>0.52385644271576359</v>
      </c>
      <c r="AG6" s="11">
        <f>-'OddsRatio_working_3-way'!U6/(3*'OddsRatio_working_3-way'!X6^(1/3))*COS(('OddsRatio_working_3-way'!Y6+2*PI())/3)</f>
        <v>-0.34181990955660868</v>
      </c>
      <c r="AH6" s="11">
        <f>-'OddsRatio_working_3-way'!U6/(3*'OddsRatio_working_3-way'!X6^(1/3))*COS(('OddsRatio_working_3-way'!Y6+4*PI())/3)</f>
        <v>-0.18203653315915511</v>
      </c>
      <c r="AI6" s="11">
        <f>'OddsRatio_working_3-way'!U6/(3*'OddsRatio_working_3-way'!X6^(1/3))*SIN(('OddsRatio_working_3-way'!Y6)/3)</f>
        <v>-9.2250975375097244E-2</v>
      </c>
      <c r="AJ6" s="11">
        <f>'OddsRatio_working_3-way'!U6/(3*'OddsRatio_working_3-way'!X6^(1/3))*SIN(('OddsRatio_working_3-way'!Y6+2*PI())/3)</f>
        <v>-0.40754749964045028</v>
      </c>
      <c r="AK6" s="11">
        <f>'OddsRatio_working_3-way'!U6/(3*'OddsRatio_working_3-way'!X6^(1/3))*SIN(('OddsRatio_working_3-way'!Y6+4*PI())/3)</f>
        <v>0.49979847501554742</v>
      </c>
      <c r="AL6" s="11">
        <f>'OddsRatio_working_3-way'!Z6+'OddsRatio_working_3-way'!AF6</f>
        <v>1.0477128854315274</v>
      </c>
      <c r="AM6" s="11">
        <f>'OddsRatio_working_3-way'!AA6+'OddsRatio_working_3-way'!AG6</f>
        <v>-0.68363981911321736</v>
      </c>
      <c r="AN6" s="11">
        <f>'OddsRatio_working_3-way'!AB6+'OddsRatio_working_3-way'!AH6</f>
        <v>-0.36407306631831027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1.0477128854315274</v>
      </c>
      <c r="AS6" s="11">
        <f>IF(('OddsRatio_working_3-way'!X6=0),IF(Q6&gt;0,-Q6^(1/3),(-Q6)^(1/3)),'OddsRatio_working_3-way'!AM6-'OddsRatio_working_3-way'!R6/3)</f>
        <v>-0.68363981911321736</v>
      </c>
      <c r="AT6" s="11">
        <f>IF(('OddsRatio_working_3-way'!X6=0),IF(Q6&gt;0,-Q6^(1/3),(-Q6)^(1/3)),'OddsRatio_working_3-way'!AN6-'OddsRatio_working_3-way'!R6/3)</f>
        <v>-0.36407306631831027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1.28</v>
      </c>
      <c r="B7" s="4">
        <f>IF('True_Odds_Calculator_3-way'!B8="","",'True_Odds_Calculator_3-way'!B8)</f>
        <v>5.9</v>
      </c>
      <c r="C7" s="4">
        <f>IF('True_Odds_Calculator_3-way'!C8="","",'True_Odds_Calculator_3-way'!C8)</f>
        <v>12.14</v>
      </c>
      <c r="D7" s="9">
        <f t="shared" si="13"/>
        <v>0.76618560786851819</v>
      </c>
      <c r="E7" s="9">
        <f t="shared" si="14"/>
        <v>0.15771829352957745</v>
      </c>
      <c r="F7" s="9">
        <f t="shared" si="15"/>
        <v>7.6096098601904361E-2</v>
      </c>
      <c r="G7" s="9">
        <f t="shared" si="16"/>
        <v>1.0898813445382252</v>
      </c>
      <c r="H7" s="9">
        <f t="shared" si="17"/>
        <v>1.3051667764707031</v>
      </c>
      <c r="I7" s="9">
        <f t="shared" si="18"/>
        <v>6.340418588237303</v>
      </c>
      <c r="J7" s="9">
        <f t="shared" si="19"/>
        <v>13.141278178155828</v>
      </c>
      <c r="K7" s="11">
        <f t="shared" si="20"/>
        <v>0.78125</v>
      </c>
      <c r="L7" s="11">
        <f t="shared" si="21"/>
        <v>0.16949152542372881</v>
      </c>
      <c r="M7" s="11">
        <f t="shared" si="22"/>
        <v>8.2372322899505759E-2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-0.16670884176137157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0.17800798592689804</v>
      </c>
      <c r="Q7" s="11">
        <f>2*'OddsRatio_working_3-way'!K7*'OddsRatio_working_3-way'!L7*'OddsRatio_working_3-way'!M7</f>
        <v>2.181470415770809E-2</v>
      </c>
      <c r="R7" s="11">
        <f t="shared" si="23"/>
        <v>0</v>
      </c>
      <c r="S7" s="11">
        <f t="shared" si="24"/>
        <v>-1.0677777138041673</v>
      </c>
      <c r="T7" s="11">
        <f t="shared" si="25"/>
        <v>-0.1308551119858048</v>
      </c>
      <c r="U7" s="11">
        <f>'OddsRatio_working_3-way'!S7-'OddsRatio_working_3-way'!R7^2/3</f>
        <v>-1.0677777138041673</v>
      </c>
      <c r="V7" s="11">
        <f>'OddsRatio_working_3-way'!S7*'OddsRatio_working_3-way'!R7/3-2*'OddsRatio_working_3-way'!R7^3/27-'OddsRatio_working_3-way'!T7</f>
        <v>0.1308551119858048</v>
      </c>
      <c r="W7" s="11">
        <f>'OddsRatio_working_3-way'!V7^2+4*'OddsRatio_working_3-way'!U7^3/27</f>
        <v>-0.16323634046612231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0.21234370769988678</v>
      </c>
      <c r="Y7" s="11">
        <f>IF('OddsRatio_working_3-way'!W7&gt;=0,IF('OddsRatio_working_3-way'!V7+SQRT('OddsRatio_working_3-way'!W7)&gt;0,0,PI()),ACOS('OddsRatio_working_3-way'!V7/(2*'OddsRatio_working_3-way'!X7)))</f>
        <v>1.2575790195227923</v>
      </c>
      <c r="Z7" s="11">
        <f>'OddsRatio_working_3-way'!X7^(1/3)*COS('OddsRatio_working_3-way'!Y7/3)</f>
        <v>0.54494067226911258</v>
      </c>
      <c r="AA7" s="11">
        <f>'OddsRatio_working_3-way'!X7^(1/3)*COS(('OddsRatio_working_3-way'!Y7+2*PI())/3)</f>
        <v>-0.48276578599310072</v>
      </c>
      <c r="AB7" s="11">
        <f>'OddsRatio_working_3-way'!X7^(1/3)*COS(('OddsRatio_working_3-way'!Y7+4*PI())/3)</f>
        <v>-6.2174886276011691E-2</v>
      </c>
      <c r="AC7" s="11">
        <f>'OddsRatio_working_3-way'!X7^(1/3)*SIN('OddsRatio_working_3-way'!Y7/3)</f>
        <v>0.24282826917036829</v>
      </c>
      <c r="AD7" s="11">
        <f>'OddsRatio_working_3-way'!X7^(1/3)*SIN(('OddsRatio_working_3-way'!Y7+2*PI())/3)</f>
        <v>0.35051833115523756</v>
      </c>
      <c r="AE7" s="11">
        <f>'OddsRatio_working_3-way'!X7^(1/3)*SIN(('OddsRatio_working_3-way'!Y7+4*PI())/3)</f>
        <v>-0.59334660032560571</v>
      </c>
      <c r="AF7" s="11">
        <f>-'OddsRatio_working_3-way'!U7/(3*'OddsRatio_working_3-way'!X7^(1/3))*COS(('OddsRatio_working_3-way'!Y7)/3)</f>
        <v>0.54494067226911258</v>
      </c>
      <c r="AG7" s="11">
        <f>-'OddsRatio_working_3-way'!U7/(3*'OddsRatio_working_3-way'!X7^(1/3))*COS(('OddsRatio_working_3-way'!Y7+2*PI())/3)</f>
        <v>-0.48276578599310072</v>
      </c>
      <c r="AH7" s="11">
        <f>-'OddsRatio_working_3-way'!U7/(3*'OddsRatio_working_3-way'!X7^(1/3))*COS(('OddsRatio_working_3-way'!Y7+4*PI())/3)</f>
        <v>-6.2174886276011691E-2</v>
      </c>
      <c r="AI7" s="11">
        <f>'OddsRatio_working_3-way'!U7/(3*'OddsRatio_working_3-way'!X7^(1/3))*SIN(('OddsRatio_working_3-way'!Y7)/3)</f>
        <v>-0.24282826917036829</v>
      </c>
      <c r="AJ7" s="11">
        <f>'OddsRatio_working_3-way'!U7/(3*'OddsRatio_working_3-way'!X7^(1/3))*SIN(('OddsRatio_working_3-way'!Y7+2*PI())/3)</f>
        <v>-0.35051833115523756</v>
      </c>
      <c r="AK7" s="11">
        <f>'OddsRatio_working_3-way'!U7/(3*'OddsRatio_working_3-way'!X7^(1/3))*SIN(('OddsRatio_working_3-way'!Y7+4*PI())/3)</f>
        <v>0.59334660032560571</v>
      </c>
      <c r="AL7" s="11">
        <f>'OddsRatio_working_3-way'!Z7+'OddsRatio_working_3-way'!AF7</f>
        <v>1.0898813445382252</v>
      </c>
      <c r="AM7" s="11">
        <f>'OddsRatio_working_3-way'!AA7+'OddsRatio_working_3-way'!AG7</f>
        <v>-0.96553157198620143</v>
      </c>
      <c r="AN7" s="11">
        <f>'OddsRatio_working_3-way'!AB7+'OddsRatio_working_3-way'!AH7</f>
        <v>-0.12434977255202338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1.0898813445382252</v>
      </c>
      <c r="AS7" s="11">
        <f>IF(('OddsRatio_working_3-way'!X7=0),IF(Q7&gt;0,-Q7^(1/3),(-Q7)^(1/3)),'OddsRatio_working_3-way'!AM7-'OddsRatio_working_3-way'!R7/3)</f>
        <v>-0.96553157198620143</v>
      </c>
      <c r="AT7" s="11">
        <f>IF(('OddsRatio_working_3-way'!X7=0),IF(Q7&gt;0,-Q7^(1/3),(-Q7)^(1/3)),'OddsRatio_working_3-way'!AN7-'OddsRatio_working_3-way'!R7/3)</f>
        <v>-0.12434977255202338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2.68</v>
      </c>
      <c r="B8" s="4">
        <f>IF('True_Odds_Calculator_3-way'!B9="","",'True_Odds_Calculator_3-way'!B9)</f>
        <v>3.11</v>
      </c>
      <c r="C8" s="4">
        <f>IF('True_Odds_Calculator_3-way'!C9="","",'True_Odds_Calculator_3-way'!C9)</f>
        <v>2.87</v>
      </c>
      <c r="D8" s="9">
        <f t="shared" si="13"/>
        <v>0.3582621173965575</v>
      </c>
      <c r="E8" s="9">
        <f t="shared" si="14"/>
        <v>0.30771808650021509</v>
      </c>
      <c r="F8" s="9">
        <f t="shared" si="15"/>
        <v>0.33401979610322741</v>
      </c>
      <c r="G8" s="9">
        <f t="shared" si="16"/>
        <v>1.0662216749536575</v>
      </c>
      <c r="H8" s="9">
        <f t="shared" si="17"/>
        <v>2.7912524139221451</v>
      </c>
      <c r="I8" s="9">
        <f t="shared" si="18"/>
        <v>3.2497277341522173</v>
      </c>
      <c r="J8" s="9">
        <f t="shared" si="19"/>
        <v>2.9938345321633397</v>
      </c>
      <c r="K8" s="11">
        <f t="shared" si="20"/>
        <v>0.37313432835820892</v>
      </c>
      <c r="L8" s="11">
        <f t="shared" si="21"/>
        <v>0.32154340836012862</v>
      </c>
      <c r="M8" s="11">
        <f t="shared" si="22"/>
        <v>0.34843205574912889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-0.27711259403710808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0.23661340830494665</v>
      </c>
      <c r="Q8" s="11">
        <f>2*'OddsRatio_working_3-way'!K8*'OddsRatio_working_3-way'!L8*'OddsRatio_working_3-way'!M8</f>
        <v>8.3608978199627787E-2</v>
      </c>
      <c r="R8" s="11">
        <f t="shared" si="23"/>
        <v>0</v>
      </c>
      <c r="S8" s="11">
        <f t="shared" si="24"/>
        <v>-0.85385295867593014</v>
      </c>
      <c r="T8" s="11">
        <f t="shared" si="25"/>
        <v>-0.30171482638725444</v>
      </c>
      <c r="U8" s="11">
        <f>'OddsRatio_working_3-way'!S8-'OddsRatio_working_3-way'!R8^2/3</f>
        <v>-0.85385295867593014</v>
      </c>
      <c r="V8" s="11">
        <f>'OddsRatio_working_3-way'!S8*'OddsRatio_working_3-way'!R8/3-2*'OddsRatio_working_3-way'!R8^3/27-'OddsRatio_working_3-way'!T8</f>
        <v>0.30171482638725444</v>
      </c>
      <c r="W8" s="11">
        <f>'OddsRatio_working_3-way'!V8^2+4*'OddsRatio_working_3-way'!U8^3/27</f>
        <v>-1.1924895557820503E-3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0.15184229155415918</v>
      </c>
      <c r="Y8" s="11">
        <f>IF('OddsRatio_working_3-way'!W8&gt;=0,IF('OddsRatio_working_3-way'!V8+SQRT('OddsRatio_working_3-way'!W8)&gt;0,0,PI()),ACOS('OddsRatio_working_3-way'!V8/(2*'OddsRatio_working_3-way'!X8)))</f>
        <v>0.11395803279646644</v>
      </c>
      <c r="Z8" s="11">
        <f>'OddsRatio_working_3-way'!X8^(1/3)*COS('OddsRatio_working_3-way'!Y8/3)</f>
        <v>0.53311083747682875</v>
      </c>
      <c r="AA8" s="11">
        <f>'OddsRatio_working_3-way'!X8^(1/3)*COS(('OddsRatio_working_3-way'!Y8+2*PI())/3)</f>
        <v>-0.28410152635658098</v>
      </c>
      <c r="AB8" s="11">
        <f>'OddsRatio_working_3-way'!X8^(1/3)*COS(('OddsRatio_working_3-way'!Y8+4*PI())/3)</f>
        <v>-0.24900931112024791</v>
      </c>
      <c r="AC8" s="11">
        <f>'OddsRatio_working_3-way'!X8^(1/3)*SIN('OddsRatio_working_3-way'!Y8/3)</f>
        <v>2.0260499913157252E-2</v>
      </c>
      <c r="AD8" s="11">
        <f>'OddsRatio_working_3-way'!X8^(1/3)*SIN(('OddsRatio_working_3-way'!Y8+2*PI())/3)</f>
        <v>0.45155727833115228</v>
      </c>
      <c r="AE8" s="11">
        <f>'OddsRatio_working_3-way'!X8^(1/3)*SIN(('OddsRatio_working_3-way'!Y8+4*PI())/3)</f>
        <v>-0.47181777824430943</v>
      </c>
      <c r="AF8" s="11">
        <f>-'OddsRatio_working_3-way'!U8/(3*'OddsRatio_working_3-way'!X8^(1/3))*COS(('OddsRatio_working_3-way'!Y8)/3)</f>
        <v>0.53311083747682864</v>
      </c>
      <c r="AG8" s="11">
        <f>-'OddsRatio_working_3-way'!U8/(3*'OddsRatio_working_3-way'!X8^(1/3))*COS(('OddsRatio_working_3-way'!Y8+2*PI())/3)</f>
        <v>-0.28410152635658092</v>
      </c>
      <c r="AH8" s="11">
        <f>-'OddsRatio_working_3-way'!U8/(3*'OddsRatio_working_3-way'!X8^(1/3))*COS(('OddsRatio_working_3-way'!Y8+4*PI())/3)</f>
        <v>-0.24900931112024785</v>
      </c>
      <c r="AI8" s="11">
        <f>'OddsRatio_working_3-way'!U8/(3*'OddsRatio_working_3-way'!X8^(1/3))*SIN(('OddsRatio_working_3-way'!Y8)/3)</f>
        <v>-2.0260499913157249E-2</v>
      </c>
      <c r="AJ8" s="11">
        <f>'OddsRatio_working_3-way'!U8/(3*'OddsRatio_working_3-way'!X8^(1/3))*SIN(('OddsRatio_working_3-way'!Y8+2*PI())/3)</f>
        <v>-0.45155727833115217</v>
      </c>
      <c r="AK8" s="11">
        <f>'OddsRatio_working_3-way'!U8/(3*'OddsRatio_working_3-way'!X8^(1/3))*SIN(('OddsRatio_working_3-way'!Y8+4*PI())/3)</f>
        <v>0.47181777824430932</v>
      </c>
      <c r="AL8" s="11">
        <f>'OddsRatio_working_3-way'!Z8+'OddsRatio_working_3-way'!AF8</f>
        <v>1.0662216749536575</v>
      </c>
      <c r="AM8" s="11">
        <f>'OddsRatio_working_3-way'!AA8+'OddsRatio_working_3-way'!AG8</f>
        <v>-0.56820305271316185</v>
      </c>
      <c r="AN8" s="11">
        <f>'OddsRatio_working_3-way'!AB8+'OddsRatio_working_3-way'!AH8</f>
        <v>-0.49801862224049576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1.0662216749536575</v>
      </c>
      <c r="AS8" s="11">
        <f>IF(('OddsRatio_working_3-way'!X8=0),IF(Q8&gt;0,-Q8^(1/3),(-Q8)^(1/3)),'OddsRatio_working_3-way'!AM8-'OddsRatio_working_3-way'!R8/3)</f>
        <v>-0.56820305271316185</v>
      </c>
      <c r="AT8" s="11">
        <f>IF(('OddsRatio_working_3-way'!X8=0),IF(Q8&gt;0,-Q8^(1/3),(-Q8)^(1/3)),'OddsRatio_working_3-way'!AN8-'OddsRatio_working_3-way'!R8/3)</f>
        <v>-0.49801862224049576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2.9</v>
      </c>
      <c r="B9" s="4">
        <f>IF('True_Odds_Calculator_3-way'!B10="","",'True_Odds_Calculator_3-way'!B10)</f>
        <v>3.15</v>
      </c>
      <c r="C9" s="4">
        <f>IF('True_Odds_Calculator_3-way'!C10="","",'True_Odds_Calculator_3-way'!C10)</f>
        <v>2.7</v>
      </c>
      <c r="D9" s="9">
        <f t="shared" si="13"/>
        <v>0.33390983199508584</v>
      </c>
      <c r="E9" s="9">
        <f t="shared" si="14"/>
        <v>0.3070030294352753</v>
      </c>
      <c r="F9" s="9">
        <f t="shared" si="15"/>
        <v>0.35908713856963886</v>
      </c>
      <c r="G9" s="9">
        <f t="shared" si="16"/>
        <v>1.0499055105371224</v>
      </c>
      <c r="H9" s="9">
        <f t="shared" si="17"/>
        <v>2.9948204700205325</v>
      </c>
      <c r="I9" s="9">
        <f t="shared" si="18"/>
        <v>3.2572968476548132</v>
      </c>
      <c r="J9" s="9">
        <f t="shared" si="19"/>
        <v>2.7848393679131087</v>
      </c>
      <c r="K9" s="11">
        <f t="shared" si="20"/>
        <v>0.34482758620689657</v>
      </c>
      <c r="L9" s="11">
        <f t="shared" si="21"/>
        <v>0.31746031746031744</v>
      </c>
      <c r="M9" s="11">
        <f t="shared" si="22"/>
        <v>0.37037037037037035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-0.28155851527499043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0.23312858561900709</v>
      </c>
      <c r="Q9" s="11">
        <f>2*'OddsRatio_working_3-way'!K9*'OddsRatio_working_3-way'!L9*'OddsRatio_working_3-way'!M9</f>
        <v>8.1088203693567673E-2</v>
      </c>
      <c r="R9" s="11">
        <f t="shared" si="23"/>
        <v>0</v>
      </c>
      <c r="S9" s="11">
        <f t="shared" si="24"/>
        <v>-0.8279933760529915</v>
      </c>
      <c r="T9" s="11">
        <f t="shared" si="25"/>
        <v>-0.28799769601843178</v>
      </c>
      <c r="U9" s="11">
        <f>'OddsRatio_working_3-way'!S9-'OddsRatio_working_3-way'!R9^2/3</f>
        <v>-0.8279933760529915</v>
      </c>
      <c r="V9" s="11">
        <f>'OddsRatio_working_3-way'!S9*'OddsRatio_working_3-way'!R9/3-2*'OddsRatio_working_3-way'!R9^3/27-'OddsRatio_working_3-way'!T9</f>
        <v>0.28799769601843178</v>
      </c>
      <c r="W9" s="11">
        <f>'OddsRatio_working_3-way'!V9^2+4*'OddsRatio_working_3-way'!U9^3/27</f>
        <v>-1.153612761072273E-3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0.14499679795860779</v>
      </c>
      <c r="Y9" s="11">
        <f>IF('OddsRatio_working_3-way'!W9&gt;=0,IF('OddsRatio_working_3-way'!V9+SQRT('OddsRatio_working_3-way'!W9)&gt;0,0,PI()),ACOS('OddsRatio_working_3-way'!V9/(2*'OddsRatio_working_3-way'!X9)))</f>
        <v>0.11739229025256592</v>
      </c>
      <c r="Z9" s="11">
        <f>'OddsRatio_working_3-way'!X9^(1/3)*COS('OddsRatio_working_3-way'!Y9/3)</f>
        <v>0.52495275526856122</v>
      </c>
      <c r="AA9" s="11">
        <f>'OddsRatio_working_3-way'!X9^(1/3)*COS(('OddsRatio_working_3-way'!Y9+2*PI())/3)</f>
        <v>-0.28027518560581144</v>
      </c>
      <c r="AB9" s="11">
        <f>'OddsRatio_working_3-way'!X9^(1/3)*COS(('OddsRatio_working_3-way'!Y9+4*PI())/3)</f>
        <v>-0.24467756966274989</v>
      </c>
      <c r="AC9" s="11">
        <f>'OddsRatio_working_3-way'!X9^(1/3)*SIN('OddsRatio_working_3-way'!Y9/3)</f>
        <v>2.0552293147235553E-2</v>
      </c>
      <c r="AD9" s="11">
        <f>'OddsRatio_working_3-way'!X9^(1/3)*SIN(('OddsRatio_working_3-way'!Y9+2*PI())/3)</f>
        <v>0.44434627527559156</v>
      </c>
      <c r="AE9" s="11">
        <f>'OddsRatio_working_3-way'!X9^(1/3)*SIN(('OddsRatio_working_3-way'!Y9+4*PI())/3)</f>
        <v>-0.46489856842282706</v>
      </c>
      <c r="AF9" s="11">
        <f>-'OddsRatio_working_3-way'!U9/(3*'OddsRatio_working_3-way'!X9^(1/3))*COS(('OddsRatio_working_3-way'!Y9)/3)</f>
        <v>0.52495275526856122</v>
      </c>
      <c r="AG9" s="11">
        <f>-'OddsRatio_working_3-way'!U9/(3*'OddsRatio_working_3-way'!X9^(1/3))*COS(('OddsRatio_working_3-way'!Y9+2*PI())/3)</f>
        <v>-0.28027518560581144</v>
      </c>
      <c r="AH9" s="11">
        <f>-'OddsRatio_working_3-way'!U9/(3*'OddsRatio_working_3-way'!X9^(1/3))*COS(('OddsRatio_working_3-way'!Y9+4*PI())/3)</f>
        <v>-0.24467756966274989</v>
      </c>
      <c r="AI9" s="11">
        <f>'OddsRatio_working_3-way'!U9/(3*'OddsRatio_working_3-way'!X9^(1/3))*SIN(('OddsRatio_working_3-way'!Y9)/3)</f>
        <v>-2.0552293147235553E-2</v>
      </c>
      <c r="AJ9" s="11">
        <f>'OddsRatio_working_3-way'!U9/(3*'OddsRatio_working_3-way'!X9^(1/3))*SIN(('OddsRatio_working_3-way'!Y9+2*PI())/3)</f>
        <v>-0.44434627527559156</v>
      </c>
      <c r="AK9" s="11">
        <f>'OddsRatio_working_3-way'!U9/(3*'OddsRatio_working_3-way'!X9^(1/3))*SIN(('OddsRatio_working_3-way'!Y9+4*PI())/3)</f>
        <v>0.46489856842282706</v>
      </c>
      <c r="AL9" s="11">
        <f>'OddsRatio_working_3-way'!Z9+'OddsRatio_working_3-way'!AF9</f>
        <v>1.0499055105371224</v>
      </c>
      <c r="AM9" s="11">
        <f>'OddsRatio_working_3-way'!AA9+'OddsRatio_working_3-way'!AG9</f>
        <v>-0.56055037121162288</v>
      </c>
      <c r="AN9" s="11">
        <f>'OddsRatio_working_3-way'!AB9+'OddsRatio_working_3-way'!AH9</f>
        <v>-0.48935513932549979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1.0499055105371224</v>
      </c>
      <c r="AS9" s="11">
        <f>IF(('OddsRatio_working_3-way'!X9=0),IF(Q9&gt;0,-Q9^(1/3),(-Q9)^(1/3)),'OddsRatio_working_3-way'!AM9-'OddsRatio_working_3-way'!R9/3)</f>
        <v>-0.56055037121162288</v>
      </c>
      <c r="AT9" s="11">
        <f>IF(('OddsRatio_working_3-way'!X9=0),IF(Q9&gt;0,-Q9^(1/3),(-Q9)^(1/3)),'OddsRatio_working_3-way'!AN9-'OddsRatio_working_3-way'!R9/3)</f>
        <v>-0.48935513932549979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1.76</v>
      </c>
      <c r="B10" s="4">
        <f>IF('True_Odds_Calculator_3-way'!B11="","",'True_Odds_Calculator_3-way'!B11)</f>
        <v>3.86</v>
      </c>
      <c r="C10" s="4">
        <f>IF('True_Odds_Calculator_3-way'!C11="","",'True_Odds_Calculator_3-way'!C11)</f>
        <v>4.91</v>
      </c>
      <c r="D10" s="9">
        <f t="shared" si="13"/>
        <v>0.55539994393173187</v>
      </c>
      <c r="E10" s="9">
        <f t="shared" si="14"/>
        <v>0.24922589424289493</v>
      </c>
      <c r="F10" s="9">
        <f t="shared" si="15"/>
        <v>0.19537416182537296</v>
      </c>
      <c r="G10" s="9">
        <f t="shared" si="16"/>
        <v>1.0532951617401376</v>
      </c>
      <c r="H10" s="9">
        <f t="shared" si="17"/>
        <v>1.8005043229225048</v>
      </c>
      <c r="I10" s="9">
        <f t="shared" si="18"/>
        <v>4.0124241625767931</v>
      </c>
      <c r="J10" s="9">
        <f t="shared" si="19"/>
        <v>5.1183840824039377</v>
      </c>
      <c r="K10" s="11">
        <f t="shared" si="20"/>
        <v>0.56818181818181823</v>
      </c>
      <c r="L10" s="11">
        <f t="shared" si="21"/>
        <v>0.2590673575129534</v>
      </c>
      <c r="M10" s="11">
        <f t="shared" si="22"/>
        <v>0.20366598778004072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-0.25478562308073816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0.22574259420391352</v>
      </c>
      <c r="Q10" s="11">
        <f>2*'OddsRatio_working_3-way'!K10*'OddsRatio_working_3-way'!L10*'OddsRatio_working_3-way'!M10</f>
        <v>5.995819235163706E-2</v>
      </c>
      <c r="R10" s="11">
        <f t="shared" si="23"/>
        <v>0</v>
      </c>
      <c r="S10" s="11">
        <f t="shared" si="24"/>
        <v>-0.88600993837230257</v>
      </c>
      <c r="T10" s="11">
        <f t="shared" si="25"/>
        <v>-0.23532800487976166</v>
      </c>
      <c r="U10" s="11">
        <f>'OddsRatio_working_3-way'!S10-'OddsRatio_working_3-way'!R10^2/3</f>
        <v>-0.88600993837230257</v>
      </c>
      <c r="V10" s="11">
        <f>'OddsRatio_working_3-way'!S10*'OddsRatio_working_3-way'!R10/3-2*'OddsRatio_working_3-way'!R10^3/27-'OddsRatio_working_3-way'!T10</f>
        <v>0.23532800487976166</v>
      </c>
      <c r="W10" s="11">
        <f>'OddsRatio_working_3-way'!V10^2+4*'OddsRatio_working_3-way'!U10^3/27</f>
        <v>-4.7662191009688201E-2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0.16050035894849063</v>
      </c>
      <c r="Y10" s="11">
        <f>IF('OddsRatio_working_3-way'!W10&gt;=0,IF('OddsRatio_working_3-way'!V10+SQRT('OddsRatio_working_3-way'!W10)&gt;0,0,PI()),ACOS('OddsRatio_working_3-way'!V10/(2*'OddsRatio_working_3-way'!X10)))</f>
        <v>0.74791659434220448</v>
      </c>
      <c r="Z10" s="11">
        <f>'OddsRatio_working_3-way'!X10^(1/3)*COS('OddsRatio_working_3-way'!Y10/3)</f>
        <v>0.5266475808700688</v>
      </c>
      <c r="AA10" s="11">
        <f>'OddsRatio_working_3-way'!X10^(1/3)*COS(('OddsRatio_working_3-way'!Y10+2*PI())/3)</f>
        <v>-0.37944540240220426</v>
      </c>
      <c r="AB10" s="11">
        <f>'OddsRatio_working_3-way'!X10^(1/3)*COS(('OddsRatio_working_3-way'!Y10+4*PI())/3)</f>
        <v>-0.14720217846786487</v>
      </c>
      <c r="AC10" s="11">
        <f>'OddsRatio_working_3-way'!X10^(1/3)*SIN('OddsRatio_working_3-way'!Y10/3)</f>
        <v>0.13408568785595756</v>
      </c>
      <c r="AD10" s="11">
        <f>'OddsRatio_working_3-way'!X10^(1/3)*SIN(('OddsRatio_working_3-way'!Y10+2*PI())/3)</f>
        <v>0.38904733994712032</v>
      </c>
      <c r="AE10" s="11">
        <f>'OddsRatio_working_3-way'!X10^(1/3)*SIN(('OddsRatio_working_3-way'!Y10+4*PI())/3)</f>
        <v>-0.5231330278030778</v>
      </c>
      <c r="AF10" s="11">
        <f>-'OddsRatio_working_3-way'!U10/(3*'OddsRatio_working_3-way'!X10^(1/3))*COS(('OddsRatio_working_3-way'!Y10)/3)</f>
        <v>0.52664758087006869</v>
      </c>
      <c r="AG10" s="11">
        <f>-'OddsRatio_working_3-way'!U10/(3*'OddsRatio_working_3-way'!X10^(1/3))*COS(('OddsRatio_working_3-way'!Y10+2*PI())/3)</f>
        <v>-0.37944540240220415</v>
      </c>
      <c r="AH10" s="11">
        <f>-'OddsRatio_working_3-way'!U10/(3*'OddsRatio_working_3-way'!X10^(1/3))*COS(('OddsRatio_working_3-way'!Y10+4*PI())/3)</f>
        <v>-0.14720217846786485</v>
      </c>
      <c r="AI10" s="11">
        <f>'OddsRatio_working_3-way'!U10/(3*'OddsRatio_working_3-way'!X10^(1/3))*SIN(('OddsRatio_working_3-way'!Y10)/3)</f>
        <v>-0.13408568785595754</v>
      </c>
      <c r="AJ10" s="11">
        <f>'OddsRatio_working_3-way'!U10/(3*'OddsRatio_working_3-way'!X10^(1/3))*SIN(('OddsRatio_working_3-way'!Y10+2*PI())/3)</f>
        <v>-0.38904733994712026</v>
      </c>
      <c r="AK10" s="11">
        <f>'OddsRatio_working_3-way'!U10/(3*'OddsRatio_working_3-way'!X10^(1/3))*SIN(('OddsRatio_working_3-way'!Y10+4*PI())/3)</f>
        <v>0.52313302780307769</v>
      </c>
      <c r="AL10" s="11">
        <f>'OddsRatio_working_3-way'!Z10+'OddsRatio_working_3-way'!AF10</f>
        <v>1.0532951617401376</v>
      </c>
      <c r="AM10" s="11">
        <f>'OddsRatio_working_3-way'!AA10+'OddsRatio_working_3-way'!AG10</f>
        <v>-0.7588908048044084</v>
      </c>
      <c r="AN10" s="11">
        <f>'OddsRatio_working_3-way'!AB10+'OddsRatio_working_3-way'!AH10</f>
        <v>-0.29440435693572975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1.0532951617401376</v>
      </c>
      <c r="AS10" s="11">
        <f>IF(('OddsRatio_working_3-way'!X10=0),IF(Q10&gt;0,-Q10^(1/3),(-Q10)^(1/3)),'OddsRatio_working_3-way'!AM10-'OddsRatio_working_3-way'!R10/3)</f>
        <v>-0.7588908048044084</v>
      </c>
      <c r="AT10" s="11">
        <f>IF(('OddsRatio_working_3-way'!X10=0),IF(Q10&gt;0,-Q10^(1/3),(-Q10)^(1/3)),'OddsRatio_working_3-way'!AN10-'OddsRatio_working_3-way'!R10/3)</f>
        <v>-0.29440435693572975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2.87</v>
      </c>
      <c r="B11" s="4">
        <f>IF('True_Odds_Calculator_3-way'!B12="","",'True_Odds_Calculator_3-way'!B12)</f>
        <v>3.18</v>
      </c>
      <c r="C11" s="4">
        <f>IF('True_Odds_Calculator_3-way'!C12="","",'True_Odds_Calculator_3-way'!C12)</f>
        <v>2.74</v>
      </c>
      <c r="D11" s="9">
        <f t="shared" si="13"/>
        <v>0.33905062992981511</v>
      </c>
      <c r="E11" s="9">
        <f t="shared" si="14"/>
        <v>0.30556962661949999</v>
      </c>
      <c r="F11" s="9">
        <f t="shared" si="15"/>
        <v>0.35537974345068496</v>
      </c>
      <c r="G11" s="9">
        <f t="shared" si="16"/>
        <v>1.0424663156451417</v>
      </c>
      <c r="H11" s="9">
        <f t="shared" si="17"/>
        <v>2.9494120102564154</v>
      </c>
      <c r="I11" s="9">
        <f t="shared" si="18"/>
        <v>3.272576568106409</v>
      </c>
      <c r="J11" s="9">
        <f t="shared" si="19"/>
        <v>2.8138913892225461</v>
      </c>
      <c r="K11" s="11">
        <f t="shared" si="20"/>
        <v>0.34843205574912889</v>
      </c>
      <c r="L11" s="11">
        <f t="shared" si="21"/>
        <v>0.31446540880503143</v>
      </c>
      <c r="M11" s="11">
        <f t="shared" si="22"/>
        <v>0.36496350364963503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-0.28365325324018786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0.23153624417980267</v>
      </c>
      <c r="Q11" s="11">
        <f>2*'OddsRatio_working_3-way'!K11*'OddsRatio_working_3-way'!L11*'OddsRatio_working_3-way'!M11</f>
        <v>7.9977977264180516E-2</v>
      </c>
      <c r="R11" s="11">
        <f t="shared" si="23"/>
        <v>0</v>
      </c>
      <c r="S11" s="11">
        <f t="shared" si="24"/>
        <v>-0.81626507552778083</v>
      </c>
      <c r="T11" s="11">
        <f t="shared" si="25"/>
        <v>-0.28195684819612454</v>
      </c>
      <c r="U11" s="11">
        <f>'OddsRatio_working_3-way'!S11-'OddsRatio_working_3-way'!R11^2/3</f>
        <v>-0.81626507552778083</v>
      </c>
      <c r="V11" s="11">
        <f>'OddsRatio_working_3-way'!S11*'OddsRatio_working_3-way'!R11/3-2*'OddsRatio_working_3-way'!R11^3/27-'OddsRatio_working_3-way'!T11</f>
        <v>0.28195684819612454</v>
      </c>
      <c r="W11" s="11">
        <f>'OddsRatio_working_3-way'!V11^2+4*'OddsRatio_working_3-way'!U11^3/27</f>
        <v>-1.073398632242456E-3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0.14192697319126382</v>
      </c>
      <c r="Y11" s="11">
        <f>IF('OddsRatio_working_3-way'!W11&gt;=0,IF('OddsRatio_working_3-way'!V11+SQRT('OddsRatio_working_3-way'!W11)&gt;0,0,PI()),ACOS('OddsRatio_working_3-way'!V11/(2*'OddsRatio_working_3-way'!X11)))</f>
        <v>0.11567902240693595</v>
      </c>
      <c r="Z11" s="11">
        <f>'OddsRatio_working_3-way'!X11^(1/3)*COS('OddsRatio_working_3-way'!Y11/3)</f>
        <v>0.52123315782257085</v>
      </c>
      <c r="AA11" s="11">
        <f>'OddsRatio_working_3-way'!X11^(1/3)*COS(('OddsRatio_working_3-way'!Y11+2*PI())/3)</f>
        <v>-0.27803109215967703</v>
      </c>
      <c r="AB11" s="11">
        <f>'OddsRatio_working_3-way'!X11^(1/3)*COS(('OddsRatio_working_3-way'!Y11+4*PI())/3)</f>
        <v>-0.24320206566289351</v>
      </c>
      <c r="AC11" s="11">
        <f>'OddsRatio_working_3-way'!X11^(1/3)*SIN('OddsRatio_working_3-way'!Y11/3)</f>
        <v>2.0108547823530502E-2</v>
      </c>
      <c r="AD11" s="11">
        <f>'OddsRatio_working_3-way'!X11^(1/3)*SIN(('OddsRatio_working_3-way'!Y11+2*PI())/3)</f>
        <v>0.44134688205736472</v>
      </c>
      <c r="AE11" s="11">
        <f>'OddsRatio_working_3-way'!X11^(1/3)*SIN(('OddsRatio_working_3-way'!Y11+4*PI())/3)</f>
        <v>-0.46145542988089527</v>
      </c>
      <c r="AF11" s="11">
        <f>-'OddsRatio_working_3-way'!U11/(3*'OddsRatio_working_3-way'!X11^(1/3))*COS(('OddsRatio_working_3-way'!Y11)/3)</f>
        <v>0.52123315782257096</v>
      </c>
      <c r="AG11" s="11">
        <f>-'OddsRatio_working_3-way'!U11/(3*'OddsRatio_working_3-way'!X11^(1/3))*COS(('OddsRatio_working_3-way'!Y11+2*PI())/3)</f>
        <v>-0.27803109215967708</v>
      </c>
      <c r="AH11" s="11">
        <f>-'OddsRatio_working_3-way'!U11/(3*'OddsRatio_working_3-way'!X11^(1/3))*COS(('OddsRatio_working_3-way'!Y11+4*PI())/3)</f>
        <v>-0.24320206566289357</v>
      </c>
      <c r="AI11" s="11">
        <f>'OddsRatio_working_3-way'!U11/(3*'OddsRatio_working_3-way'!X11^(1/3))*SIN(('OddsRatio_working_3-way'!Y11)/3)</f>
        <v>-2.0108547823530509E-2</v>
      </c>
      <c r="AJ11" s="11">
        <f>'OddsRatio_working_3-way'!U11/(3*'OddsRatio_working_3-way'!X11^(1/3))*SIN(('OddsRatio_working_3-way'!Y11+2*PI())/3)</f>
        <v>-0.44134688205736483</v>
      </c>
      <c r="AK11" s="11">
        <f>'OddsRatio_working_3-way'!U11/(3*'OddsRatio_working_3-way'!X11^(1/3))*SIN(('OddsRatio_working_3-way'!Y11+4*PI())/3)</f>
        <v>0.46145542988089538</v>
      </c>
      <c r="AL11" s="11">
        <f>'OddsRatio_working_3-way'!Z11+'OddsRatio_working_3-way'!AF11</f>
        <v>1.0424663156451417</v>
      </c>
      <c r="AM11" s="11">
        <f>'OddsRatio_working_3-way'!AA11+'OddsRatio_working_3-way'!AG11</f>
        <v>-0.55606218431935406</v>
      </c>
      <c r="AN11" s="11">
        <f>'OddsRatio_working_3-way'!AB11+'OddsRatio_working_3-way'!AH11</f>
        <v>-0.48640413132578708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1.0424663156451417</v>
      </c>
      <c r="AS11" s="11">
        <f>IF(('OddsRatio_working_3-way'!X11=0),IF(Q11&gt;0,-Q11^(1/3),(-Q11)^(1/3)),'OddsRatio_working_3-way'!AM11-'OddsRatio_working_3-way'!R11/3)</f>
        <v>-0.55606218431935406</v>
      </c>
      <c r="AT11" s="11">
        <f>IF(('OddsRatio_working_3-way'!X11=0),IF(Q11&gt;0,-Q11^(1/3),(-Q11)^(1/3)),'OddsRatio_working_3-way'!AN11-'OddsRatio_working_3-way'!R11/3)</f>
        <v>-0.48640413132578708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1.27</v>
      </c>
      <c r="B12" s="4">
        <f>IF('True_Odds_Calculator_3-way'!B13="","",'True_Odds_Calculator_3-way'!B13)</f>
        <v>6.36</v>
      </c>
      <c r="C12" s="4">
        <f>IF('True_Odds_Calculator_3-way'!C13="","",'True_Odds_Calculator_3-way'!C13)</f>
        <v>11.64</v>
      </c>
      <c r="D12" s="9">
        <f t="shared" si="13"/>
        <v>0.77348877669127869</v>
      </c>
      <c r="E12" s="9">
        <f t="shared" si="14"/>
        <v>0.14676771865597968</v>
      </c>
      <c r="F12" s="9">
        <f t="shared" si="15"/>
        <v>7.9743504652741798E-2</v>
      </c>
      <c r="G12" s="9">
        <f t="shared" si="16"/>
        <v>1.0846058559344929</v>
      </c>
      <c r="H12" s="9">
        <f t="shared" si="17"/>
        <v>1.2928435811023129</v>
      </c>
      <c r="I12" s="9">
        <f t="shared" si="18"/>
        <v>6.8134873878088831</v>
      </c>
      <c r="J12" s="9">
        <f t="shared" si="19"/>
        <v>12.540206307143002</v>
      </c>
      <c r="K12" s="11">
        <f t="shared" si="20"/>
        <v>0.78740157480314954</v>
      </c>
      <c r="L12" s="11">
        <f t="shared" si="21"/>
        <v>0.15723270440251572</v>
      </c>
      <c r="M12" s="11">
        <f t="shared" si="22"/>
        <v>8.5910652920962199E-2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-0.16377830226969547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0.17305084967860826</v>
      </c>
      <c r="Q12" s="11">
        <f>2*'OddsRatio_working_3-way'!K12*'OddsRatio_working_3-way'!L12*'OddsRatio_working_3-way'!M12</f>
        <v>2.1272384717714601E-2</v>
      </c>
      <c r="R12" s="11">
        <f t="shared" si="23"/>
        <v>0</v>
      </c>
      <c r="S12" s="11">
        <f t="shared" si="24"/>
        <v>-1.0566164582268265</v>
      </c>
      <c r="T12" s="11">
        <f t="shared" si="25"/>
        <v>-0.12988524378940708</v>
      </c>
      <c r="U12" s="11">
        <f>'OddsRatio_working_3-way'!S12-'OddsRatio_working_3-way'!R12^2/3</f>
        <v>-1.0566164582268265</v>
      </c>
      <c r="V12" s="11">
        <f>'OddsRatio_working_3-way'!S12*'OddsRatio_working_3-way'!R12/3-2*'OddsRatio_working_3-way'!R12^3/27-'OddsRatio_working_3-way'!T12</f>
        <v>0.12988524378940708</v>
      </c>
      <c r="W12" s="11">
        <f>'OddsRatio_working_3-way'!V12^2+4*'OddsRatio_working_3-way'!U12^3/27</f>
        <v>-0.15789236039742252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0.20902304714531852</v>
      </c>
      <c r="Y12" s="11">
        <f>IF('OddsRatio_working_3-way'!W12&gt;=0,IF('OddsRatio_working_3-way'!V12+SQRT('OddsRatio_working_3-way'!W12)&gt;0,0,PI()),ACOS('OddsRatio_working_3-way'!V12/(2*'OddsRatio_working_3-way'!X12)))</f>
        <v>1.2548711568009456</v>
      </c>
      <c r="Z12" s="11">
        <f>'OddsRatio_working_3-way'!X12^(1/3)*COS('OddsRatio_working_3-way'!Y12/3)</f>
        <v>0.54230292796724644</v>
      </c>
      <c r="AA12" s="11">
        <f>'OddsRatio_working_3-way'!X12^(1/3)*COS(('OddsRatio_working_3-way'!Y12+2*PI())/3)</f>
        <v>-0.47992111047305014</v>
      </c>
      <c r="AB12" s="11">
        <f>'OddsRatio_working_3-way'!X12^(1/3)*COS(('OddsRatio_working_3-way'!Y12+4*PI())/3)</f>
        <v>-6.2381817494196523E-2</v>
      </c>
      <c r="AC12" s="11">
        <f>'OddsRatio_working_3-way'!X12^(1/3)*SIN('OddsRatio_working_3-way'!Y12/3)</f>
        <v>0.24106642319858743</v>
      </c>
      <c r="AD12" s="11">
        <f>'OddsRatio_working_3-way'!X12^(1/3)*SIN(('OddsRatio_working_3-way'!Y12+2*PI())/3)</f>
        <v>0.34911490056702438</v>
      </c>
      <c r="AE12" s="11">
        <f>'OddsRatio_working_3-way'!X12^(1/3)*SIN(('OddsRatio_working_3-way'!Y12+4*PI())/3)</f>
        <v>-0.5901813237656115</v>
      </c>
      <c r="AF12" s="11">
        <f>-'OddsRatio_working_3-way'!U12/(3*'OddsRatio_working_3-way'!X12^(1/3))*COS(('OddsRatio_working_3-way'!Y12)/3)</f>
        <v>0.54230292796724644</v>
      </c>
      <c r="AG12" s="11">
        <f>-'OddsRatio_working_3-way'!U12/(3*'OddsRatio_working_3-way'!X12^(1/3))*COS(('OddsRatio_working_3-way'!Y12+2*PI())/3)</f>
        <v>-0.47992111047305014</v>
      </c>
      <c r="AH12" s="11">
        <f>-'OddsRatio_working_3-way'!U12/(3*'OddsRatio_working_3-way'!X12^(1/3))*COS(('OddsRatio_working_3-way'!Y12+4*PI())/3)</f>
        <v>-6.2381817494196523E-2</v>
      </c>
      <c r="AI12" s="11">
        <f>'OddsRatio_working_3-way'!U12/(3*'OddsRatio_working_3-way'!X12^(1/3))*SIN(('OddsRatio_working_3-way'!Y12)/3)</f>
        <v>-0.24106642319858743</v>
      </c>
      <c r="AJ12" s="11">
        <f>'OddsRatio_working_3-way'!U12/(3*'OddsRatio_working_3-way'!X12^(1/3))*SIN(('OddsRatio_working_3-way'!Y12+2*PI())/3)</f>
        <v>-0.34911490056702438</v>
      </c>
      <c r="AK12" s="11">
        <f>'OddsRatio_working_3-way'!U12/(3*'OddsRatio_working_3-way'!X12^(1/3))*SIN(('OddsRatio_working_3-way'!Y12+4*PI())/3)</f>
        <v>0.5901813237656115</v>
      </c>
      <c r="AL12" s="11">
        <f>'OddsRatio_working_3-way'!Z12+'OddsRatio_working_3-way'!AF12</f>
        <v>1.0846058559344929</v>
      </c>
      <c r="AM12" s="11">
        <f>'OddsRatio_working_3-way'!AA12+'OddsRatio_working_3-way'!AG12</f>
        <v>-0.95984222094610028</v>
      </c>
      <c r="AN12" s="11">
        <f>'OddsRatio_working_3-way'!AB12+'OddsRatio_working_3-way'!AH12</f>
        <v>-0.12476363498839305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1.0846058559344929</v>
      </c>
      <c r="AS12" s="11">
        <f>IF(('OddsRatio_working_3-way'!X12=0),IF(Q12&gt;0,-Q12^(1/3),(-Q12)^(1/3)),'OddsRatio_working_3-way'!AM12-'OddsRatio_working_3-way'!R12/3)</f>
        <v>-0.95984222094610028</v>
      </c>
      <c r="AT12" s="11">
        <f>IF(('OddsRatio_working_3-way'!X12=0),IF(Q12&gt;0,-Q12^(1/3),(-Q12)^(1/3)),'OddsRatio_working_3-way'!AN12-'OddsRatio_working_3-way'!R12/3)</f>
        <v>-0.12476363498839305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1.88</v>
      </c>
      <c r="B13" s="4">
        <f>IF('True_Odds_Calculator_3-way'!B14="","",'True_Odds_Calculator_3-way'!B14)</f>
        <v>3.82</v>
      </c>
      <c r="C13" s="4">
        <f>IF('True_Odds_Calculator_3-way'!C14="","",'True_Odds_Calculator_3-way'!C14)</f>
        <v>4.26</v>
      </c>
      <c r="D13" s="9">
        <f t="shared" si="13"/>
        <v>0.5204409006811701</v>
      </c>
      <c r="E13" s="9">
        <f t="shared" si="14"/>
        <v>0.25298386797331923</v>
      </c>
      <c r="F13" s="9">
        <f t="shared" si="15"/>
        <v>0.22657523134551058</v>
      </c>
      <c r="G13" s="9">
        <f t="shared" si="16"/>
        <v>1.0470997211017865</v>
      </c>
      <c r="H13" s="9">
        <f t="shared" si="17"/>
        <v>1.9214477545695721</v>
      </c>
      <c r="I13" s="9">
        <f t="shared" si="18"/>
        <v>3.952821213507038</v>
      </c>
      <c r="J13" s="9">
        <f t="shared" si="19"/>
        <v>4.4135450907918239</v>
      </c>
      <c r="K13" s="11">
        <f t="shared" si="20"/>
        <v>0.53191489361702127</v>
      </c>
      <c r="L13" s="11">
        <f t="shared" si="21"/>
        <v>0.26178010471204188</v>
      </c>
      <c r="M13" s="11">
        <f t="shared" si="22"/>
        <v>0.23474178403755869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-0.26443477619644562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0.2274984428123828</v>
      </c>
      <c r="Q13" s="11">
        <f>2*'OddsRatio_working_3-way'!K13*'OddsRatio_working_3-way'!L13*'OddsRatio_working_3-way'!M13</f>
        <v>6.5373115750684718E-2</v>
      </c>
      <c r="R13" s="11">
        <f t="shared" si="23"/>
        <v>0</v>
      </c>
      <c r="S13" s="11">
        <f t="shared" si="24"/>
        <v>-0.86031968292769767</v>
      </c>
      <c r="T13" s="11">
        <f t="shared" si="25"/>
        <v>-0.24721829969186718</v>
      </c>
      <c r="U13" s="11">
        <f>'OddsRatio_working_3-way'!S13-'OddsRatio_working_3-way'!R13^2/3</f>
        <v>-0.86031968292769767</v>
      </c>
      <c r="V13" s="11">
        <f>'OddsRatio_working_3-way'!S13*'OddsRatio_working_3-way'!R13/3-2*'OddsRatio_working_3-way'!R13^3/27-'OddsRatio_working_3-way'!T13</f>
        <v>0.24721829969186718</v>
      </c>
      <c r="W13" s="11">
        <f>'OddsRatio_working_3-way'!V13^2+4*'OddsRatio_working_3-way'!U13^3/27</f>
        <v>-3.3218753213218571E-2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0.15357053828433079</v>
      </c>
      <c r="Y13" s="11">
        <f>IF('OddsRatio_working_3-way'!W13&gt;=0,IF('OddsRatio_working_3-way'!V13+SQRT('OddsRatio_working_3-way'!W13)&gt;0,0,PI()),ACOS('OddsRatio_working_3-way'!V13/(2*'OddsRatio_working_3-way'!X13)))</f>
        <v>0.63528694184241707</v>
      </c>
      <c r="Z13" s="11">
        <f>'OddsRatio_working_3-way'!X13^(1/3)*COS('OddsRatio_working_3-way'!Y13/3)</f>
        <v>0.52354986055089325</v>
      </c>
      <c r="AA13" s="11">
        <f>'OddsRatio_working_3-way'!X13^(1/3)*COS(('OddsRatio_working_3-way'!Y13+2*PI())/3)</f>
        <v>-0.35925097025337976</v>
      </c>
      <c r="AB13" s="11">
        <f>'OddsRatio_working_3-way'!X13^(1/3)*COS(('OddsRatio_working_3-way'!Y13+4*PI())/3)</f>
        <v>-0.1642988902975136</v>
      </c>
      <c r="AC13" s="11">
        <f>'OddsRatio_working_3-way'!X13^(1/3)*SIN('OddsRatio_working_3-way'!Y13/3)</f>
        <v>0.11255563584159682</v>
      </c>
      <c r="AD13" s="11">
        <f>'OddsRatio_working_3-way'!X13^(1/3)*SIN(('OddsRatio_working_3-way'!Y13+2*PI())/3)</f>
        <v>0.39712966146407547</v>
      </c>
      <c r="AE13" s="11">
        <f>'OddsRatio_working_3-way'!X13^(1/3)*SIN(('OddsRatio_working_3-way'!Y13+4*PI())/3)</f>
        <v>-0.50968529730567225</v>
      </c>
      <c r="AF13" s="11">
        <f>-'OddsRatio_working_3-way'!U13/(3*'OddsRatio_working_3-way'!X13^(1/3))*COS(('OddsRatio_working_3-way'!Y13)/3)</f>
        <v>0.52354986055089314</v>
      </c>
      <c r="AG13" s="11">
        <f>-'OddsRatio_working_3-way'!U13/(3*'OddsRatio_working_3-way'!X13^(1/3))*COS(('OddsRatio_working_3-way'!Y13+2*PI())/3)</f>
        <v>-0.35925097025337971</v>
      </c>
      <c r="AH13" s="11">
        <f>-'OddsRatio_working_3-way'!U13/(3*'OddsRatio_working_3-way'!X13^(1/3))*COS(('OddsRatio_working_3-way'!Y13+4*PI())/3)</f>
        <v>-0.16429889029751354</v>
      </c>
      <c r="AI13" s="11">
        <f>'OddsRatio_working_3-way'!U13/(3*'OddsRatio_working_3-way'!X13^(1/3))*SIN(('OddsRatio_working_3-way'!Y13)/3)</f>
        <v>-0.11255563584159681</v>
      </c>
      <c r="AJ13" s="11">
        <f>'OddsRatio_working_3-way'!U13/(3*'OddsRatio_working_3-way'!X13^(1/3))*SIN(('OddsRatio_working_3-way'!Y13+2*PI())/3)</f>
        <v>-0.39712966146407541</v>
      </c>
      <c r="AK13" s="11">
        <f>'OddsRatio_working_3-way'!U13/(3*'OddsRatio_working_3-way'!X13^(1/3))*SIN(('OddsRatio_working_3-way'!Y13+4*PI())/3)</f>
        <v>0.50968529730567225</v>
      </c>
      <c r="AL13" s="11">
        <f>'OddsRatio_working_3-way'!Z13+'OddsRatio_working_3-way'!AF13</f>
        <v>1.0470997211017865</v>
      </c>
      <c r="AM13" s="11">
        <f>'OddsRatio_working_3-way'!AA13+'OddsRatio_working_3-way'!AG13</f>
        <v>-0.71850194050675942</v>
      </c>
      <c r="AN13" s="11">
        <f>'OddsRatio_working_3-way'!AB13+'OddsRatio_working_3-way'!AH13</f>
        <v>-0.32859778059502714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1.0470997211017865</v>
      </c>
      <c r="AS13" s="11">
        <f>IF(('OddsRatio_working_3-way'!X13=0),IF(Q13&gt;0,-Q13^(1/3),(-Q13)^(1/3)),'OddsRatio_working_3-way'!AM13-'OddsRatio_working_3-way'!R13/3)</f>
        <v>-0.71850194050675942</v>
      </c>
      <c r="AT13" s="11">
        <f>IF(('OddsRatio_working_3-way'!X13=0),IF(Q13&gt;0,-Q13^(1/3),(-Q13)^(1/3)),'OddsRatio_working_3-way'!AN13-'OddsRatio_working_3-way'!R13/3)</f>
        <v>-0.32859778059502714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2.88</v>
      </c>
      <c r="B14" s="4">
        <f>IF('True_Odds_Calculator_3-way'!B15="","",'True_Odds_Calculator_3-way'!B15)</f>
        <v>3.4</v>
      </c>
      <c r="C14" s="4">
        <f>IF('True_Odds_Calculator_3-way'!C15="","",'True_Odds_Calculator_3-way'!C15)</f>
        <v>2.59</v>
      </c>
      <c r="D14" s="9">
        <f t="shared" si="13"/>
        <v>0.33795622132067826</v>
      </c>
      <c r="E14" s="9">
        <f t="shared" si="14"/>
        <v>0.28564866800153266</v>
      </c>
      <c r="F14" s="9">
        <f t="shared" si="15"/>
        <v>0.37639511067778891</v>
      </c>
      <c r="G14" s="9">
        <f t="shared" si="16"/>
        <v>1.0420016673457679</v>
      </c>
      <c r="H14" s="9">
        <f t="shared" si="17"/>
        <v>2.9589631346100442</v>
      </c>
      <c r="I14" s="9">
        <f t="shared" si="18"/>
        <v>3.500804001629843</v>
      </c>
      <c r="J14" s="9">
        <f t="shared" si="19"/>
        <v>2.6567826510797712</v>
      </c>
      <c r="K14" s="11">
        <f t="shared" si="20"/>
        <v>0.34722222222222221</v>
      </c>
      <c r="L14" s="11">
        <f t="shared" si="21"/>
        <v>0.29411764705882354</v>
      </c>
      <c r="M14" s="11">
        <f t="shared" si="22"/>
        <v>0.38610038610038611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-0.28287531228707696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0.23145519469048881</v>
      </c>
      <c r="Q14" s="11">
        <f>2*'OddsRatio_working_3-way'!K14*'OddsRatio_working_3-way'!L14*'OddsRatio_working_3-way'!M14</f>
        <v>7.8860372978020038E-2</v>
      </c>
      <c r="R14" s="11">
        <f t="shared" si="23"/>
        <v>0</v>
      </c>
      <c r="S14" s="11">
        <f t="shared" si="24"/>
        <v>-0.81822338195280797</v>
      </c>
      <c r="T14" s="11">
        <f t="shared" si="25"/>
        <v>-0.2787813907846024</v>
      </c>
      <c r="U14" s="11">
        <f>'OddsRatio_working_3-way'!S14-'OddsRatio_working_3-way'!R14^2/3</f>
        <v>-0.81822338195280797</v>
      </c>
      <c r="V14" s="11">
        <f>'OddsRatio_working_3-way'!S14*'OddsRatio_working_3-way'!R14/3-2*'OddsRatio_working_3-way'!R14^3/27-'OddsRatio_working_3-way'!T14</f>
        <v>0.2787813907846024</v>
      </c>
      <c r="W14" s="11">
        <f>'OddsRatio_working_3-way'!V14^2+4*'OddsRatio_working_3-way'!U14^3/27</f>
        <v>-3.435301358407819E-3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0.14243802617823392</v>
      </c>
      <c r="Y14" s="11">
        <f>IF('OddsRatio_working_3-way'!W14&gt;=0,IF('OddsRatio_working_3-way'!V14+SQRT('OddsRatio_working_3-way'!W14)&gt;0,0,PI()),ACOS('OddsRatio_working_3-way'!V14/(2*'OddsRatio_working_3-way'!X14)))</f>
        <v>0.20722357249412982</v>
      </c>
      <c r="Z14" s="11">
        <f>'OddsRatio_working_3-way'!X14^(1/3)*COS('OddsRatio_working_3-way'!Y14/3)</f>
        <v>0.52100083367288386</v>
      </c>
      <c r="AA14" s="11">
        <f>'OddsRatio_working_3-way'!X14^(1/3)*COS(('OddsRatio_working_3-way'!Y14+2*PI())/3)</f>
        <v>-0.29171650199012383</v>
      </c>
      <c r="AB14" s="11">
        <f>'OddsRatio_working_3-way'!X14^(1/3)*COS(('OddsRatio_working_3-way'!Y14+4*PI())/3)</f>
        <v>-0.22928433168275997</v>
      </c>
      <c r="AC14" s="11">
        <f>'OddsRatio_working_3-way'!X14^(1/3)*SIN('OddsRatio_working_3-way'!Y14/3)</f>
        <v>3.6045230333049141E-2</v>
      </c>
      <c r="AD14" s="11">
        <f>'OddsRatio_working_3-way'!X14^(1/3)*SIN(('OddsRatio_working_3-way'!Y14+2*PI())/3)</f>
        <v>0.433177342187064</v>
      </c>
      <c r="AE14" s="11">
        <f>'OddsRatio_working_3-way'!X14^(1/3)*SIN(('OddsRatio_working_3-way'!Y14+4*PI())/3)</f>
        <v>-0.46922257252011301</v>
      </c>
      <c r="AF14" s="11">
        <f>-'OddsRatio_working_3-way'!U14/(3*'OddsRatio_working_3-way'!X14^(1/3))*COS(('OddsRatio_working_3-way'!Y14)/3)</f>
        <v>0.52100083367288397</v>
      </c>
      <c r="AG14" s="11">
        <f>-'OddsRatio_working_3-way'!U14/(3*'OddsRatio_working_3-way'!X14^(1/3))*COS(('OddsRatio_working_3-way'!Y14+2*PI())/3)</f>
        <v>-0.29171650199012389</v>
      </c>
      <c r="AH14" s="11">
        <f>-'OddsRatio_working_3-way'!U14/(3*'OddsRatio_working_3-way'!X14^(1/3))*COS(('OddsRatio_working_3-way'!Y14+4*PI())/3)</f>
        <v>-0.22928433168276002</v>
      </c>
      <c r="AI14" s="11">
        <f>'OddsRatio_working_3-way'!U14/(3*'OddsRatio_working_3-way'!X14^(1/3))*SIN(('OddsRatio_working_3-way'!Y14)/3)</f>
        <v>-3.6045230333049148E-2</v>
      </c>
      <c r="AJ14" s="11">
        <f>'OddsRatio_working_3-way'!U14/(3*'OddsRatio_working_3-way'!X14^(1/3))*SIN(('OddsRatio_working_3-way'!Y14+2*PI())/3)</f>
        <v>-0.43317734218706405</v>
      </c>
      <c r="AK14" s="11">
        <f>'OddsRatio_working_3-way'!U14/(3*'OddsRatio_working_3-way'!X14^(1/3))*SIN(('OddsRatio_working_3-way'!Y14+4*PI())/3)</f>
        <v>0.46922257252011312</v>
      </c>
      <c r="AL14" s="11">
        <f>'OddsRatio_working_3-way'!Z14+'OddsRatio_working_3-way'!AF14</f>
        <v>1.0420016673457679</v>
      </c>
      <c r="AM14" s="11">
        <f>'OddsRatio_working_3-way'!AA14+'OddsRatio_working_3-way'!AG14</f>
        <v>-0.58343300398024778</v>
      </c>
      <c r="AN14" s="11">
        <f>'OddsRatio_working_3-way'!AB14+'OddsRatio_working_3-way'!AH14</f>
        <v>-0.45856866336551999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1.0420016673457679</v>
      </c>
      <c r="AS14" s="11">
        <f>IF(('OddsRatio_working_3-way'!X14=0),IF(Q14&gt;0,-Q14^(1/3),(-Q14)^(1/3)),'OddsRatio_working_3-way'!AM14-'OddsRatio_working_3-way'!R14/3)</f>
        <v>-0.58343300398024778</v>
      </c>
      <c r="AT14" s="11">
        <f>IF(('OddsRatio_working_3-way'!X14=0),IF(Q14&gt;0,-Q14^(1/3),(-Q14)^(1/3)),'OddsRatio_working_3-way'!AN14-'OddsRatio_working_3-way'!R14/3)</f>
        <v>-0.45856866336551999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3.33</v>
      </c>
      <c r="B15" s="4">
        <f>IF('True_Odds_Calculator_3-way'!B16="","",'True_Odds_Calculator_3-way'!B16)</f>
        <v>3.4</v>
      </c>
      <c r="C15" s="4">
        <f>IF('True_Odds_Calculator_3-way'!C16="","",'True_Odds_Calculator_3-way'!C16)</f>
        <v>2.31</v>
      </c>
      <c r="D15" s="9">
        <f t="shared" si="13"/>
        <v>0.29166231604941295</v>
      </c>
      <c r="E15" s="9">
        <f t="shared" si="14"/>
        <v>0.2855849172847566</v>
      </c>
      <c r="F15" s="9">
        <f t="shared" si="15"/>
        <v>0.4227527666658305</v>
      </c>
      <c r="G15" s="9">
        <f t="shared" si="16"/>
        <v>1.0423272838128979</v>
      </c>
      <c r="H15" s="9">
        <f t="shared" si="17"/>
        <v>3.4286225712840519</v>
      </c>
      <c r="I15" s="9">
        <f t="shared" si="18"/>
        <v>3.5015854811509546</v>
      </c>
      <c r="J15" s="9">
        <f t="shared" si="19"/>
        <v>2.3654487417948959</v>
      </c>
      <c r="K15" s="11">
        <f t="shared" si="20"/>
        <v>0.3003003003003003</v>
      </c>
      <c r="L15" s="11">
        <f t="shared" si="21"/>
        <v>0.29411764705882354</v>
      </c>
      <c r="M15" s="11">
        <f t="shared" si="22"/>
        <v>0.4329004329004329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-0.28009369185839783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0.23094140741199565</v>
      </c>
      <c r="Q15" s="11">
        <f>2*'OddsRatio_working_3-way'!K15*'OddsRatio_working_3-way'!L15*'OddsRatio_working_3-way'!M15</f>
        <v>7.6470664705958827E-2</v>
      </c>
      <c r="R15" s="11">
        <f t="shared" si="23"/>
        <v>0</v>
      </c>
      <c r="S15" s="11">
        <f t="shared" si="24"/>
        <v>-0.824514846727604</v>
      </c>
      <c r="T15" s="11">
        <f t="shared" si="25"/>
        <v>-0.27301816116808081</v>
      </c>
      <c r="U15" s="11">
        <f>'OddsRatio_working_3-way'!S15-'OddsRatio_working_3-way'!R15^2/3</f>
        <v>-0.824514846727604</v>
      </c>
      <c r="V15" s="11">
        <f>'OddsRatio_working_3-way'!S15*'OddsRatio_working_3-way'!R15/3-2*'OddsRatio_working_3-way'!R15^3/27-'OddsRatio_working_3-way'!T15</f>
        <v>0.27301816116808081</v>
      </c>
      <c r="W15" s="11">
        <f>'OddsRatio_working_3-way'!V15^2+4*'OddsRatio_working_3-way'!U15^3/27</f>
        <v>-8.5019110942718412E-3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0.14408402706569523</v>
      </c>
      <c r="Y15" s="11">
        <f>IF('OddsRatio_working_3-way'!W15&gt;=0,IF('OddsRatio_working_3-way'!V15+SQRT('OddsRatio_working_3-way'!W15)&gt;0,0,PI()),ACOS('OddsRatio_working_3-way'!V15/(2*'OddsRatio_working_3-way'!X15)))</f>
        <v>0.32570029873449946</v>
      </c>
      <c r="Z15" s="11">
        <f>'OddsRatio_working_3-way'!X15^(1/3)*COS('OddsRatio_working_3-way'!Y15/3)</f>
        <v>0.52116364190644893</v>
      </c>
      <c r="AA15" s="11">
        <f>'OddsRatio_working_3-way'!X15^(1/3)*COS(('OddsRatio_working_3-way'!Y15+2*PI())/3)</f>
        <v>-0.30977588002549544</v>
      </c>
      <c r="AB15" s="11">
        <f>'OddsRatio_working_3-way'!X15^(1/3)*COS(('OddsRatio_working_3-way'!Y15+4*PI())/3)</f>
        <v>-0.21138776188095354</v>
      </c>
      <c r="AC15" s="11">
        <f>'OddsRatio_working_3-way'!X15^(1/3)*SIN('OddsRatio_working_3-way'!Y15/3)</f>
        <v>5.6804406495811963E-2</v>
      </c>
      <c r="AD15" s="11">
        <f>'OddsRatio_working_3-way'!X15^(1/3)*SIN(('OddsRatio_working_3-way'!Y15+2*PI())/3)</f>
        <v>0.42293875017189492</v>
      </c>
      <c r="AE15" s="11">
        <f>'OddsRatio_working_3-way'!X15^(1/3)*SIN(('OddsRatio_working_3-way'!Y15+4*PI())/3)</f>
        <v>-0.47974315666770695</v>
      </c>
      <c r="AF15" s="11">
        <f>-'OddsRatio_working_3-way'!U15/(3*'OddsRatio_working_3-way'!X15^(1/3))*COS(('OddsRatio_working_3-way'!Y15)/3)</f>
        <v>0.52116364190644882</v>
      </c>
      <c r="AG15" s="11">
        <f>-'OddsRatio_working_3-way'!U15/(3*'OddsRatio_working_3-way'!X15^(1/3))*COS(('OddsRatio_working_3-way'!Y15+2*PI())/3)</f>
        <v>-0.30977588002549539</v>
      </c>
      <c r="AH15" s="11">
        <f>-'OddsRatio_working_3-way'!U15/(3*'OddsRatio_working_3-way'!X15^(1/3))*COS(('OddsRatio_working_3-way'!Y15+4*PI())/3)</f>
        <v>-0.21138776188095351</v>
      </c>
      <c r="AI15" s="11">
        <f>'OddsRatio_working_3-way'!U15/(3*'OddsRatio_working_3-way'!X15^(1/3))*SIN(('OddsRatio_working_3-way'!Y15)/3)</f>
        <v>-5.6804406495811949E-2</v>
      </c>
      <c r="AJ15" s="11">
        <f>'OddsRatio_working_3-way'!U15/(3*'OddsRatio_working_3-way'!X15^(1/3))*SIN(('OddsRatio_working_3-way'!Y15+2*PI())/3)</f>
        <v>-0.42293875017189486</v>
      </c>
      <c r="AK15" s="11">
        <f>'OddsRatio_working_3-way'!U15/(3*'OddsRatio_working_3-way'!X15^(1/3))*SIN(('OddsRatio_working_3-way'!Y15+4*PI())/3)</f>
        <v>0.47974315666770684</v>
      </c>
      <c r="AL15" s="11">
        <f>'OddsRatio_working_3-way'!Z15+'OddsRatio_working_3-way'!AF15</f>
        <v>1.0423272838128979</v>
      </c>
      <c r="AM15" s="11">
        <f>'OddsRatio_working_3-way'!AA15+'OddsRatio_working_3-way'!AG15</f>
        <v>-0.61955176005099077</v>
      </c>
      <c r="AN15" s="11">
        <f>'OddsRatio_working_3-way'!AB15+'OddsRatio_working_3-way'!AH15</f>
        <v>-0.42277552376190708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1.0423272838128979</v>
      </c>
      <c r="AS15" s="11">
        <f>IF(('OddsRatio_working_3-way'!X15=0),IF(Q15&gt;0,-Q15^(1/3),(-Q15)^(1/3)),'OddsRatio_working_3-way'!AM15-'OddsRatio_working_3-way'!R15/3)</f>
        <v>-0.61955176005099077</v>
      </c>
      <c r="AT15" s="11">
        <f>IF(('OddsRatio_working_3-way'!X15=0),IF(Q15&gt;0,-Q15^(1/3),(-Q15)^(1/3)),'OddsRatio_working_3-way'!AN15-'OddsRatio_working_3-way'!R15/3)</f>
        <v>-0.42277552376190708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1.95</v>
      </c>
      <c r="B16" s="4">
        <f>IF('True_Odds_Calculator_3-way'!B17="","",'True_Odds_Calculator_3-way'!B17)</f>
        <v>3.35</v>
      </c>
      <c r="C16" s="4">
        <f>IF('True_Odds_Calculator_3-way'!C17="","",'True_Odds_Calculator_3-way'!C17)</f>
        <v>4.37</v>
      </c>
      <c r="D16" s="9">
        <f t="shared" si="13"/>
        <v>0.49688759677751515</v>
      </c>
      <c r="E16" s="9">
        <f t="shared" si="14"/>
        <v>0.28533328231535426</v>
      </c>
      <c r="F16" s="9">
        <f t="shared" si="15"/>
        <v>0.21777912090713064</v>
      </c>
      <c r="G16" s="9">
        <f t="shared" si="16"/>
        <v>1.0658185207815078</v>
      </c>
      <c r="H16" s="9">
        <f t="shared" si="17"/>
        <v>2.0125275947424321</v>
      </c>
      <c r="I16" s="9">
        <f t="shared" si="18"/>
        <v>3.5046735238365438</v>
      </c>
      <c r="J16" s="9">
        <f t="shared" si="19"/>
        <v>4.5918084150336815</v>
      </c>
      <c r="K16" s="11">
        <f t="shared" si="20"/>
        <v>0.51282051282051289</v>
      </c>
      <c r="L16" s="11">
        <f t="shared" si="21"/>
        <v>0.29850746268656714</v>
      </c>
      <c r="M16" s="11">
        <f t="shared" si="22"/>
        <v>0.22883295194508008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-0.26354847834406558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0.2336495659355047</v>
      </c>
      <c r="Q16" s="11">
        <f>2*'OddsRatio_working_3-way'!K16*'OddsRatio_working_3-way'!L16*'OddsRatio_working_3-way'!M16</f>
        <v>7.0059839860721035E-2</v>
      </c>
      <c r="R16" s="11">
        <f t="shared" si="23"/>
        <v>0</v>
      </c>
      <c r="S16" s="11">
        <f t="shared" si="24"/>
        <v>-0.88655251361562593</v>
      </c>
      <c r="T16" s="11">
        <f t="shared" si="25"/>
        <v>-0.2658328376658548</v>
      </c>
      <c r="U16" s="11">
        <f>'OddsRatio_working_3-way'!S16-'OddsRatio_working_3-way'!R16^2/3</f>
        <v>-0.88655251361562593</v>
      </c>
      <c r="V16" s="11">
        <f>'OddsRatio_working_3-way'!S16*'OddsRatio_working_3-way'!R16/3-2*'OddsRatio_working_3-way'!R16^3/27-'OddsRatio_working_3-way'!T16</f>
        <v>0.2658328376658548</v>
      </c>
      <c r="W16" s="11">
        <f>'OddsRatio_working_3-way'!V16^2+4*'OddsRatio_working_3-way'!U16^3/27</f>
        <v>-3.2563781013246043E-2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0.16064781246155108</v>
      </c>
      <c r="Y16" s="11">
        <f>IF('OddsRatio_working_3-way'!W16&gt;=0,IF('OddsRatio_working_3-way'!V16+SQRT('OddsRatio_working_3-way'!W16)&gt;0,0,PI()),ACOS('OddsRatio_working_3-way'!V16/(2*'OddsRatio_working_3-way'!X16)))</f>
        <v>0.59637376953653976</v>
      </c>
      <c r="Z16" s="11">
        <f>'OddsRatio_working_3-way'!X16^(1/3)*COS('OddsRatio_working_3-way'!Y16/3)</f>
        <v>0.53290926039075392</v>
      </c>
      <c r="AA16" s="11">
        <f>'OddsRatio_working_3-way'!X16^(1/3)*COS(('OddsRatio_working_3-way'!Y16+2*PI())/3)</f>
        <v>-0.35942730653762917</v>
      </c>
      <c r="AB16" s="11">
        <f>'OddsRatio_working_3-way'!X16^(1/3)*COS(('OddsRatio_working_3-way'!Y16+4*PI())/3)</f>
        <v>-0.1734819538531249</v>
      </c>
      <c r="AC16" s="11">
        <f>'OddsRatio_working_3-way'!X16^(1/3)*SIN('OddsRatio_working_3-way'!Y16/3)</f>
        <v>0.10735559942695841</v>
      </c>
      <c r="AD16" s="11">
        <f>'OddsRatio_working_3-way'!X16^(1/3)*SIN(('OddsRatio_working_3-way'!Y16+2*PI())/3)</f>
        <v>0.40783515769688999</v>
      </c>
      <c r="AE16" s="11">
        <f>'OddsRatio_working_3-way'!X16^(1/3)*SIN(('OddsRatio_working_3-way'!Y16+4*PI())/3)</f>
        <v>-0.51519075712384854</v>
      </c>
      <c r="AF16" s="11">
        <f>-'OddsRatio_working_3-way'!U16/(3*'OddsRatio_working_3-way'!X16^(1/3))*COS(('OddsRatio_working_3-way'!Y16)/3)</f>
        <v>0.53290926039075392</v>
      </c>
      <c r="AG16" s="11">
        <f>-'OddsRatio_working_3-way'!U16/(3*'OddsRatio_working_3-way'!X16^(1/3))*COS(('OddsRatio_working_3-way'!Y16+2*PI())/3)</f>
        <v>-0.35942730653762917</v>
      </c>
      <c r="AH16" s="11">
        <f>-'OddsRatio_working_3-way'!U16/(3*'OddsRatio_working_3-way'!X16^(1/3))*COS(('OddsRatio_working_3-way'!Y16+4*PI())/3)</f>
        <v>-0.1734819538531249</v>
      </c>
      <c r="AI16" s="11">
        <f>'OddsRatio_working_3-way'!U16/(3*'OddsRatio_working_3-way'!X16^(1/3))*SIN(('OddsRatio_working_3-way'!Y16)/3)</f>
        <v>-0.10735559942695841</v>
      </c>
      <c r="AJ16" s="11">
        <f>'OddsRatio_working_3-way'!U16/(3*'OddsRatio_working_3-way'!X16^(1/3))*SIN(('OddsRatio_working_3-way'!Y16+2*PI())/3)</f>
        <v>-0.40783515769688999</v>
      </c>
      <c r="AK16" s="11">
        <f>'OddsRatio_working_3-way'!U16/(3*'OddsRatio_working_3-way'!X16^(1/3))*SIN(('OddsRatio_working_3-way'!Y16+4*PI())/3)</f>
        <v>0.51519075712384854</v>
      </c>
      <c r="AL16" s="11">
        <f>'OddsRatio_working_3-way'!Z16+'OddsRatio_working_3-way'!AF16</f>
        <v>1.0658185207815078</v>
      </c>
      <c r="AM16" s="11">
        <f>'OddsRatio_working_3-way'!AA16+'OddsRatio_working_3-way'!AG16</f>
        <v>-0.71885461307525833</v>
      </c>
      <c r="AN16" s="11">
        <f>'OddsRatio_working_3-way'!AB16+'OddsRatio_working_3-way'!AH16</f>
        <v>-0.3469639077062498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1.0658185207815078</v>
      </c>
      <c r="AS16" s="11">
        <f>IF(('OddsRatio_working_3-way'!X16=0),IF(Q16&gt;0,-Q16^(1/3),(-Q16)^(1/3)),'OddsRatio_working_3-way'!AM16-'OddsRatio_working_3-way'!R16/3)</f>
        <v>-0.71885461307525833</v>
      </c>
      <c r="AT16" s="11">
        <f>IF(('OddsRatio_working_3-way'!X16=0),IF(Q16&gt;0,-Q16^(1/3),(-Q16)^(1/3)),'OddsRatio_working_3-way'!AN16-'OddsRatio_working_3-way'!R16/3)</f>
        <v>-0.3469639077062498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3.68</v>
      </c>
      <c r="B17" s="4">
        <f>IF('True_Odds_Calculator_3-way'!B18="","",'True_Odds_Calculator_3-way'!B18)</f>
        <v>3.48</v>
      </c>
      <c r="C17" s="4">
        <f>IF('True_Odds_Calculator_3-way'!C18="","",'True_Odds_Calculator_3-way'!C18)</f>
        <v>2.13</v>
      </c>
      <c r="D17" s="9">
        <f t="shared" si="13"/>
        <v>0.26309204915215911</v>
      </c>
      <c r="E17" s="9">
        <f t="shared" si="14"/>
        <v>0.27840226107137656</v>
      </c>
      <c r="F17" s="9">
        <f t="shared" si="15"/>
        <v>0.45850568977646422</v>
      </c>
      <c r="G17" s="9">
        <f t="shared" si="16"/>
        <v>1.0451309881371857</v>
      </c>
      <c r="H17" s="9">
        <f t="shared" si="17"/>
        <v>3.8009510482076587</v>
      </c>
      <c r="I17" s="9">
        <f t="shared" si="18"/>
        <v>3.5919248505802215</v>
      </c>
      <c r="J17" s="9">
        <f t="shared" si="19"/>
        <v>2.1809980165950198</v>
      </c>
      <c r="K17" s="11">
        <f t="shared" si="20"/>
        <v>0.27173913043478259</v>
      </c>
      <c r="L17" s="11">
        <f t="shared" si="21"/>
        <v>0.28735632183908044</v>
      </c>
      <c r="M17" s="11">
        <f t="shared" si="22"/>
        <v>0.46948356807511737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-0.27533299078160445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0.23059186369256685</v>
      </c>
      <c r="Q17" s="11">
        <f>2*'OddsRatio_working_3-way'!K17*'OddsRatio_working_3-way'!L17*'OddsRatio_working_3-way'!M17</f>
        <v>7.3320147438018082E-2</v>
      </c>
      <c r="R17" s="11">
        <f t="shared" si="23"/>
        <v>0</v>
      </c>
      <c r="S17" s="11">
        <f t="shared" si="24"/>
        <v>-0.83750175755535783</v>
      </c>
      <c r="T17" s="11">
        <f t="shared" si="25"/>
        <v>-0.26629626631330933</v>
      </c>
      <c r="U17" s="11">
        <f>'OddsRatio_working_3-way'!S17-'OddsRatio_working_3-way'!R17^2/3</f>
        <v>-0.83750175755535783</v>
      </c>
      <c r="V17" s="11">
        <f>'OddsRatio_working_3-way'!S17*'OddsRatio_working_3-way'!R17/3-2*'OddsRatio_working_3-way'!R17^3/27-'OddsRatio_working_3-way'!T17</f>
        <v>0.26629626631330933</v>
      </c>
      <c r="W17" s="11">
        <f>'OddsRatio_working_3-way'!V17^2+4*'OddsRatio_working_3-way'!U17^3/27</f>
        <v>-1.6113177460731667E-2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0.14750159229067719</v>
      </c>
      <c r="Y17" s="11">
        <f>IF('OddsRatio_working_3-way'!W17&gt;=0,IF('OddsRatio_working_3-way'!V17+SQRT('OddsRatio_working_3-way'!W17)&gt;0,0,PI()),ACOS('OddsRatio_working_3-way'!V17/(2*'OddsRatio_working_3-way'!X17)))</f>
        <v>0.44481690921874728</v>
      </c>
      <c r="Z17" s="11">
        <f>'OddsRatio_working_3-way'!X17^(1/3)*COS('OddsRatio_working_3-way'!Y17/3)</f>
        <v>0.52256549406859287</v>
      </c>
      <c r="AA17" s="11">
        <f>'OddsRatio_working_3-way'!X17^(1/3)*COS(('OddsRatio_working_3-way'!Y17+2*PI())/3)</f>
        <v>-0.32888021514867927</v>
      </c>
      <c r="AB17" s="11">
        <f>'OddsRatio_working_3-way'!X17^(1/3)*COS(('OddsRatio_working_3-way'!Y17+4*PI())/3)</f>
        <v>-0.19368527891991358</v>
      </c>
      <c r="AC17" s="11">
        <f>'OddsRatio_working_3-way'!X17^(1/3)*SIN('OddsRatio_working_3-way'!Y17/3)</f>
        <v>7.8054832824752049E-2</v>
      </c>
      <c r="AD17" s="11">
        <f>'OddsRatio_working_3-way'!X17^(1/3)*SIN(('OddsRatio_working_3-way'!Y17+2*PI())/3)</f>
        <v>0.41352757659219186</v>
      </c>
      <c r="AE17" s="11">
        <f>'OddsRatio_working_3-way'!X17^(1/3)*SIN(('OddsRatio_working_3-way'!Y17+4*PI())/3)</f>
        <v>-0.49158240941694392</v>
      </c>
      <c r="AF17" s="11">
        <f>-'OddsRatio_working_3-way'!U17/(3*'OddsRatio_working_3-way'!X17^(1/3))*COS(('OddsRatio_working_3-way'!Y17)/3)</f>
        <v>0.52256549406859287</v>
      </c>
      <c r="AG17" s="11">
        <f>-'OddsRatio_working_3-way'!U17/(3*'OddsRatio_working_3-way'!X17^(1/3))*COS(('OddsRatio_working_3-way'!Y17+2*PI())/3)</f>
        <v>-0.32888021514867927</v>
      </c>
      <c r="AH17" s="11">
        <f>-'OddsRatio_working_3-way'!U17/(3*'OddsRatio_working_3-way'!X17^(1/3))*COS(('OddsRatio_working_3-way'!Y17+4*PI())/3)</f>
        <v>-0.19368527891991358</v>
      </c>
      <c r="AI17" s="11">
        <f>'OddsRatio_working_3-way'!U17/(3*'OddsRatio_working_3-way'!X17^(1/3))*SIN(('OddsRatio_working_3-way'!Y17)/3)</f>
        <v>-7.8054832824752049E-2</v>
      </c>
      <c r="AJ17" s="11">
        <f>'OddsRatio_working_3-way'!U17/(3*'OddsRatio_working_3-way'!X17^(1/3))*SIN(('OddsRatio_working_3-way'!Y17+2*PI())/3)</f>
        <v>-0.41352757659219186</v>
      </c>
      <c r="AK17" s="11">
        <f>'OddsRatio_working_3-way'!U17/(3*'OddsRatio_working_3-way'!X17^(1/3))*SIN(('OddsRatio_working_3-way'!Y17+4*PI())/3)</f>
        <v>0.49158240941694392</v>
      </c>
      <c r="AL17" s="11">
        <f>'OddsRatio_working_3-way'!Z17+'OddsRatio_working_3-way'!AF17</f>
        <v>1.0451309881371857</v>
      </c>
      <c r="AM17" s="11">
        <f>'OddsRatio_working_3-way'!AA17+'OddsRatio_working_3-way'!AG17</f>
        <v>-0.65776043029735853</v>
      </c>
      <c r="AN17" s="11">
        <f>'OddsRatio_working_3-way'!AB17+'OddsRatio_working_3-way'!AH17</f>
        <v>-0.38737055783982716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1.0451309881371857</v>
      </c>
      <c r="AS17" s="11">
        <f>IF(('OddsRatio_working_3-way'!X17=0),IF(Q17&gt;0,-Q17^(1/3),(-Q17)^(1/3)),'OddsRatio_working_3-way'!AM17-'OddsRatio_working_3-way'!R17/3)</f>
        <v>-0.65776043029735853</v>
      </c>
      <c r="AT17" s="11">
        <f>IF(('OddsRatio_working_3-way'!X17=0),IF(Q17&gt;0,-Q17^(1/3),(-Q17)^(1/3)),'OddsRatio_working_3-way'!AN17-'OddsRatio_working_3-way'!R17/3)</f>
        <v>-0.38737055783982716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1.49</v>
      </c>
      <c r="B18" s="4">
        <f>IF('True_Odds_Calculator_3-way'!B19="","",'True_Odds_Calculator_3-way'!B19)</f>
        <v>4.71</v>
      </c>
      <c r="C18" s="4">
        <f>IF('True_Odds_Calculator_3-way'!C19="","",'True_Odds_Calculator_3-way'!C19)</f>
        <v>6.7</v>
      </c>
      <c r="D18" s="9">
        <f t="shared" si="13"/>
        <v>0.65687268866336346</v>
      </c>
      <c r="E18" s="9">
        <f t="shared" si="14"/>
        <v>0.20181433536813109</v>
      </c>
      <c r="F18" s="9">
        <f t="shared" si="15"/>
        <v>0.1413129759685052</v>
      </c>
      <c r="G18" s="9">
        <f t="shared" si="16"/>
        <v>1.0660510493734838</v>
      </c>
      <c r="H18" s="9">
        <f t="shared" si="17"/>
        <v>1.522365014193007</v>
      </c>
      <c r="I18" s="9">
        <f t="shared" si="18"/>
        <v>4.9550493931756252</v>
      </c>
      <c r="J18" s="9">
        <f t="shared" si="19"/>
        <v>7.0764909814288579</v>
      </c>
      <c r="K18" s="11">
        <f t="shared" si="20"/>
        <v>0.67114093959731547</v>
      </c>
      <c r="L18" s="11">
        <f t="shared" si="21"/>
        <v>0.21231422505307856</v>
      </c>
      <c r="M18" s="11">
        <f t="shared" si="22"/>
        <v>0.14925373134328357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-0.22037527491002196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0.21054901612996874</v>
      </c>
      <c r="Q18" s="11">
        <f>2*'OddsRatio_working_3-way'!K18*'OddsRatio_working_3-way'!L18*'OddsRatio_working_3-way'!M18</f>
        <v>4.2535154773731057E-2</v>
      </c>
      <c r="R18" s="11">
        <f t="shared" si="23"/>
        <v>0</v>
      </c>
      <c r="S18" s="11">
        <f t="shared" si="24"/>
        <v>-0.95541124663796684</v>
      </c>
      <c r="T18" s="11">
        <f t="shared" si="25"/>
        <v>-0.19301237305817512</v>
      </c>
      <c r="U18" s="11">
        <f>'OddsRatio_working_3-way'!S18-'OddsRatio_working_3-way'!R18^2/3</f>
        <v>-0.95541124663796684</v>
      </c>
      <c r="V18" s="11">
        <f>'OddsRatio_working_3-way'!S18*'OddsRatio_working_3-way'!R18/3-2*'OddsRatio_working_3-way'!R18^3/27-'OddsRatio_working_3-way'!T18</f>
        <v>0.19301237305817512</v>
      </c>
      <c r="W18" s="11">
        <f>'OddsRatio_working_3-way'!V18^2+4*'OddsRatio_working_3-way'!U18^3/27</f>
        <v>-9.1947640328556401E-2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0.17972299274307152</v>
      </c>
      <c r="Y18" s="11">
        <f>IF('OddsRatio_working_3-way'!W18&gt;=0,IF('OddsRatio_working_3-way'!V18+SQRT('OddsRatio_working_3-way'!W18)&gt;0,0,PI()),ACOS('OddsRatio_working_3-way'!V18/(2*'OddsRatio_working_3-way'!X18)))</f>
        <v>1.0039529003409273</v>
      </c>
      <c r="Z18" s="11">
        <f>'OddsRatio_working_3-way'!X18^(1/3)*COS('OddsRatio_working_3-way'!Y18/3)</f>
        <v>0.53302552468674191</v>
      </c>
      <c r="AA18" s="11">
        <f>'OddsRatio_working_3-way'!X18^(1/3)*COS(('OddsRatio_working_3-way'!Y18+2*PI())/3)</f>
        <v>-0.42702959692407555</v>
      </c>
      <c r="AB18" s="11">
        <f>'OddsRatio_working_3-way'!X18^(1/3)*COS(('OddsRatio_working_3-way'!Y18+4*PI())/3)</f>
        <v>-0.10599592776266656</v>
      </c>
      <c r="AC18" s="11">
        <f>'OddsRatio_working_3-way'!X18^(1/3)*SIN('OddsRatio_working_3-way'!Y18/3)</f>
        <v>0.18534887530927296</v>
      </c>
      <c r="AD18" s="11">
        <f>'OddsRatio_working_3-way'!X18^(1/3)*SIN(('OddsRatio_working_3-way'!Y18+2*PI())/3)</f>
        <v>0.36893920758961157</v>
      </c>
      <c r="AE18" s="11">
        <f>'OddsRatio_working_3-way'!X18^(1/3)*SIN(('OddsRatio_working_3-way'!Y18+4*PI())/3)</f>
        <v>-0.55428808289888432</v>
      </c>
      <c r="AF18" s="11">
        <f>-'OddsRatio_working_3-way'!U18/(3*'OddsRatio_working_3-way'!X18^(1/3))*COS(('OddsRatio_working_3-way'!Y18)/3)</f>
        <v>0.53302552468674191</v>
      </c>
      <c r="AG18" s="11">
        <f>-'OddsRatio_working_3-way'!U18/(3*'OddsRatio_working_3-way'!X18^(1/3))*COS(('OddsRatio_working_3-way'!Y18+2*PI())/3)</f>
        <v>-0.42702959692407555</v>
      </c>
      <c r="AH18" s="11">
        <f>-'OddsRatio_working_3-way'!U18/(3*'OddsRatio_working_3-way'!X18^(1/3))*COS(('OddsRatio_working_3-way'!Y18+4*PI())/3)</f>
        <v>-0.10599592776266656</v>
      </c>
      <c r="AI18" s="11">
        <f>'OddsRatio_working_3-way'!U18/(3*'OddsRatio_working_3-way'!X18^(1/3))*SIN(('OddsRatio_working_3-way'!Y18)/3)</f>
        <v>-0.18534887530927296</v>
      </c>
      <c r="AJ18" s="11">
        <f>'OddsRatio_working_3-way'!U18/(3*'OddsRatio_working_3-way'!X18^(1/3))*SIN(('OddsRatio_working_3-way'!Y18+2*PI())/3)</f>
        <v>-0.36893920758961157</v>
      </c>
      <c r="AK18" s="11">
        <f>'OddsRatio_working_3-way'!U18/(3*'OddsRatio_working_3-way'!X18^(1/3))*SIN(('OddsRatio_working_3-way'!Y18+4*PI())/3)</f>
        <v>0.55428808289888432</v>
      </c>
      <c r="AL18" s="11">
        <f>'OddsRatio_working_3-way'!Z18+'OddsRatio_working_3-way'!AF18</f>
        <v>1.0660510493734838</v>
      </c>
      <c r="AM18" s="11">
        <f>'OddsRatio_working_3-way'!AA18+'OddsRatio_working_3-way'!AG18</f>
        <v>-0.8540591938481511</v>
      </c>
      <c r="AN18" s="11">
        <f>'OddsRatio_working_3-way'!AB18+'OddsRatio_working_3-way'!AH18</f>
        <v>-0.21199185552533312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1.0660510493734838</v>
      </c>
      <c r="AS18" s="11">
        <f>IF(('OddsRatio_working_3-way'!X18=0),IF(Q18&gt;0,-Q18^(1/3),(-Q18)^(1/3)),'OddsRatio_working_3-way'!AM18-'OddsRatio_working_3-way'!R18/3)</f>
        <v>-0.8540591938481511</v>
      </c>
      <c r="AT18" s="11">
        <f>IF(('OddsRatio_working_3-way'!X18=0),IF(Q18&gt;0,-Q18^(1/3),(-Q18)^(1/3)),'OddsRatio_working_3-way'!AN18-'OddsRatio_working_3-way'!R18/3)</f>
        <v>-0.21199185552533312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2.77</v>
      </c>
      <c r="B19" s="4">
        <f>IF('True_Odds_Calculator_3-way'!B20="","",'True_Odds_Calculator_3-way'!B20)</f>
        <v>3.06</v>
      </c>
      <c r="C19" s="4">
        <f>IF('True_Odds_Calculator_3-way'!C20="","",'True_Odds_Calculator_3-way'!C20)</f>
        <v>2.95</v>
      </c>
      <c r="D19" s="9">
        <f t="shared" si="13"/>
        <v>0.35184486030971701</v>
      </c>
      <c r="E19" s="9">
        <f t="shared" si="14"/>
        <v>0.31806769056985373</v>
      </c>
      <c r="F19" s="9">
        <f t="shared" si="15"/>
        <v>0.33008744912042937</v>
      </c>
      <c r="G19" s="9">
        <f t="shared" si="16"/>
        <v>1.0407693440098658</v>
      </c>
      <c r="H19" s="9">
        <f t="shared" si="17"/>
        <v>2.8421617388974623</v>
      </c>
      <c r="I19" s="9">
        <f t="shared" si="18"/>
        <v>3.143984848660323</v>
      </c>
      <c r="J19" s="9">
        <f t="shared" si="19"/>
        <v>3.0295002208192385</v>
      </c>
      <c r="K19" s="11">
        <f t="shared" si="20"/>
        <v>0.36101083032490977</v>
      </c>
      <c r="L19" s="11">
        <f t="shared" si="21"/>
        <v>0.32679738562091504</v>
      </c>
      <c r="M19" s="11">
        <f t="shared" si="22"/>
        <v>0.33898305084745761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-0.28434911870885549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0.2311557105658556</v>
      </c>
      <c r="Q19" s="11">
        <f>2*'OddsRatio_working_3-way'!K19*'OddsRatio_working_3-way'!L19*'OddsRatio_working_3-way'!M19</f>
        <v>7.998467493628221E-2</v>
      </c>
      <c r="R19" s="11">
        <f t="shared" si="23"/>
        <v>0</v>
      </c>
      <c r="S19" s="11">
        <f t="shared" si="24"/>
        <v>-0.8129292315568436</v>
      </c>
      <c r="T19" s="11">
        <f t="shared" si="25"/>
        <v>-0.2812903915421604</v>
      </c>
      <c r="U19" s="11">
        <f>'OddsRatio_working_3-way'!S19-'OddsRatio_working_3-way'!R19^2/3</f>
        <v>-0.8129292315568436</v>
      </c>
      <c r="V19" s="11">
        <f>'OddsRatio_working_3-way'!S19*'OddsRatio_working_3-way'!R19/3-2*'OddsRatio_working_3-way'!R19^3/27-'OddsRatio_working_3-way'!T19</f>
        <v>0.2812903915421604</v>
      </c>
      <c r="W19" s="11">
        <f>'OddsRatio_working_3-way'!V19^2+4*'OddsRatio_working_3-way'!U19^3/27</f>
        <v>-4.6497221468987104E-4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0.14105783972242714</v>
      </c>
      <c r="Y19" s="11">
        <f>IF('OddsRatio_working_3-way'!W19&gt;=0,IF('OddsRatio_working_3-way'!V19+SQRT('OddsRatio_working_3-way'!W19)&gt;0,0,PI()),ACOS('OddsRatio_working_3-way'!V19/(2*'OddsRatio_working_3-way'!X19)))</f>
        <v>7.6508564622912001E-2</v>
      </c>
      <c r="Z19" s="11">
        <f>'OddsRatio_working_3-way'!X19^(1/3)*COS('OddsRatio_working_3-way'!Y19/3)</f>
        <v>0.52038467200493288</v>
      </c>
      <c r="AA19" s="11">
        <f>'OddsRatio_working_3-way'!X19^(1/3)*COS(('OddsRatio_working_3-way'!Y19+2*PI())/3)</f>
        <v>-0.27168810678783445</v>
      </c>
      <c r="AB19" s="11">
        <f>'OddsRatio_working_3-way'!X19^(1/3)*COS(('OddsRatio_working_3-way'!Y19+4*PI())/3)</f>
        <v>-0.24869656521709854</v>
      </c>
      <c r="AC19" s="11">
        <f>'OddsRatio_working_3-way'!X19^(1/3)*SIN('OddsRatio_working_3-way'!Y19/3)</f>
        <v>1.3274172714948941E-2</v>
      </c>
      <c r="AD19" s="11">
        <f>'OddsRatio_working_3-way'!X19^(1/3)*SIN(('OddsRatio_working_3-way'!Y19+2*PI())/3)</f>
        <v>0.4440292593388302</v>
      </c>
      <c r="AE19" s="11">
        <f>'OddsRatio_working_3-way'!X19^(1/3)*SIN(('OddsRatio_working_3-way'!Y19+4*PI())/3)</f>
        <v>-0.45730343205377905</v>
      </c>
      <c r="AF19" s="11">
        <f>-'OddsRatio_working_3-way'!U19/(3*'OddsRatio_working_3-way'!X19^(1/3))*COS(('OddsRatio_working_3-way'!Y19)/3)</f>
        <v>0.52038467200493288</v>
      </c>
      <c r="AG19" s="11">
        <f>-'OddsRatio_working_3-way'!U19/(3*'OddsRatio_working_3-way'!X19^(1/3))*COS(('OddsRatio_working_3-way'!Y19+2*PI())/3)</f>
        <v>-0.27168810678783445</v>
      </c>
      <c r="AH19" s="11">
        <f>-'OddsRatio_working_3-way'!U19/(3*'OddsRatio_working_3-way'!X19^(1/3))*COS(('OddsRatio_working_3-way'!Y19+4*PI())/3)</f>
        <v>-0.24869656521709854</v>
      </c>
      <c r="AI19" s="11">
        <f>'OddsRatio_working_3-way'!U19/(3*'OddsRatio_working_3-way'!X19^(1/3))*SIN(('OddsRatio_working_3-way'!Y19)/3)</f>
        <v>-1.3274172714948941E-2</v>
      </c>
      <c r="AJ19" s="11">
        <f>'OddsRatio_working_3-way'!U19/(3*'OddsRatio_working_3-way'!X19^(1/3))*SIN(('OddsRatio_working_3-way'!Y19+2*PI())/3)</f>
        <v>-0.4440292593388302</v>
      </c>
      <c r="AK19" s="11">
        <f>'OddsRatio_working_3-way'!U19/(3*'OddsRatio_working_3-way'!X19^(1/3))*SIN(('OddsRatio_working_3-way'!Y19+4*PI())/3)</f>
        <v>0.45730343205377905</v>
      </c>
      <c r="AL19" s="11">
        <f>'OddsRatio_working_3-way'!Z19+'OddsRatio_working_3-way'!AF19</f>
        <v>1.0407693440098658</v>
      </c>
      <c r="AM19" s="11">
        <f>'OddsRatio_working_3-way'!AA19+'OddsRatio_working_3-way'!AG19</f>
        <v>-0.5433762135756689</v>
      </c>
      <c r="AN19" s="11">
        <f>'OddsRatio_working_3-way'!AB19+'OddsRatio_working_3-way'!AH19</f>
        <v>-0.49739313043419708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1.0407693440098658</v>
      </c>
      <c r="AS19" s="11">
        <f>IF(('OddsRatio_working_3-way'!X19=0),IF(Q19&gt;0,-Q19^(1/3),(-Q19)^(1/3)),'OddsRatio_working_3-way'!AM19-'OddsRatio_working_3-way'!R19/3)</f>
        <v>-0.5433762135756689</v>
      </c>
      <c r="AT19" s="11">
        <f>IF(('OddsRatio_working_3-way'!X19=0),IF(Q19&gt;0,-Q19^(1/3),(-Q19)^(1/3)),'OddsRatio_working_3-way'!AN19-'OddsRatio_working_3-way'!R19/3)</f>
        <v>-0.49739313043419708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2.8</v>
      </c>
      <c r="B20" s="4">
        <f>IF('True_Odds_Calculator_3-way'!B21="","",'True_Odds_Calculator_3-way'!B21)</f>
        <v>3.1</v>
      </c>
      <c r="C20" s="4">
        <f>IF('True_Odds_Calculator_3-way'!C21="","",'True_Odds_Calculator_3-way'!C21)</f>
        <v>2.88</v>
      </c>
      <c r="D20" s="9">
        <f t="shared" si="13"/>
        <v>0.34796924566604887</v>
      </c>
      <c r="E20" s="9">
        <f t="shared" si="14"/>
        <v>0.31386136821992799</v>
      </c>
      <c r="F20" s="9">
        <f t="shared" si="15"/>
        <v>0.33816938611402331</v>
      </c>
      <c r="G20" s="9">
        <f t="shared" si="16"/>
        <v>1.0410095503409875</v>
      </c>
      <c r="H20" s="9">
        <f t="shared" si="17"/>
        <v>2.8738171906137779</v>
      </c>
      <c r="I20" s="9">
        <f t="shared" si="18"/>
        <v>3.1861200557160734</v>
      </c>
      <c r="J20" s="9">
        <f t="shared" si="19"/>
        <v>2.9570979546410565</v>
      </c>
      <c r="K20" s="11">
        <f t="shared" si="20"/>
        <v>0.35714285714285715</v>
      </c>
      <c r="L20" s="11">
        <f t="shared" si="21"/>
        <v>0.32258064516129031</v>
      </c>
      <c r="M20" s="11">
        <f t="shared" si="22"/>
        <v>0.34722222222222221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-0.28427419354838723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0.23121479774705578</v>
      </c>
      <c r="Q20" s="11">
        <f>2*'OddsRatio_working_3-way'!K20*'OddsRatio_working_3-way'!L20*'OddsRatio_working_3-way'!M20</f>
        <v>8.0005120327700976E-2</v>
      </c>
      <c r="R20" s="11">
        <f t="shared" si="23"/>
        <v>0</v>
      </c>
      <c r="S20" s="11">
        <f t="shared" si="24"/>
        <v>-0.81335134526623842</v>
      </c>
      <c r="T20" s="11">
        <f t="shared" si="25"/>
        <v>-0.28143645164921749</v>
      </c>
      <c r="U20" s="11">
        <f>'OddsRatio_working_3-way'!S20-'OddsRatio_working_3-way'!R20^2/3</f>
        <v>-0.81335134526623842</v>
      </c>
      <c r="V20" s="11">
        <f>'OddsRatio_working_3-way'!S20*'OddsRatio_working_3-way'!R20/3-2*'OddsRatio_working_3-way'!R20^3/27-'OddsRatio_working_3-way'!T20</f>
        <v>0.28143645164921749</v>
      </c>
      <c r="W20" s="11">
        <f>'OddsRatio_working_3-way'!V20^2+4*'OddsRatio_working_3-way'!U20^3/27</f>
        <v>-5.0682488456423036E-4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0.14116772046174947</v>
      </c>
      <c r="Y20" s="11">
        <f>IF('OddsRatio_working_3-way'!W20&gt;=0,IF('OddsRatio_working_3-way'!V20+SQRT('OddsRatio_working_3-way'!W20)&gt;0,0,PI()),ACOS('OddsRatio_working_3-way'!V20/(2*'OddsRatio_working_3-way'!X20)))</f>
        <v>7.9822414171237588E-2</v>
      </c>
      <c r="Z20" s="11">
        <f>'OddsRatio_working_3-way'!X20^(1/3)*COS('OddsRatio_working_3-way'!Y20/3)</f>
        <v>0.52050477517049376</v>
      </c>
      <c r="AA20" s="11">
        <f>'OddsRatio_working_3-way'!X20^(1/3)*COS(('OddsRatio_working_3-way'!Y20+2*PI())/3)</f>
        <v>-0.27224907817452704</v>
      </c>
      <c r="AB20" s="11">
        <f>'OddsRatio_working_3-way'!X20^(1/3)*COS(('OddsRatio_working_3-way'!Y20+4*PI())/3)</f>
        <v>-0.24825569699596658</v>
      </c>
      <c r="AC20" s="11">
        <f>'OddsRatio_working_3-way'!X20^(1/3)*SIN('OddsRatio_working_3-way'!Y20/3)</f>
        <v>1.3852585082211107E-2</v>
      </c>
      <c r="AD20" s="11">
        <f>'OddsRatio_working_3-way'!X20^(1/3)*SIN(('OddsRatio_working_3-way'!Y20+2*PI())/3)</f>
        <v>0.44384406554764977</v>
      </c>
      <c r="AE20" s="11">
        <f>'OddsRatio_working_3-way'!X20^(1/3)*SIN(('OddsRatio_working_3-way'!Y20+4*PI())/3)</f>
        <v>-0.45769665062986087</v>
      </c>
      <c r="AF20" s="11">
        <f>-'OddsRatio_working_3-way'!U20/(3*'OddsRatio_working_3-way'!X20^(1/3))*COS(('OddsRatio_working_3-way'!Y20)/3)</f>
        <v>0.52050477517049376</v>
      </c>
      <c r="AG20" s="11">
        <f>-'OddsRatio_working_3-way'!U20/(3*'OddsRatio_working_3-way'!X20^(1/3))*COS(('OddsRatio_working_3-way'!Y20+2*PI())/3)</f>
        <v>-0.27224907817452704</v>
      </c>
      <c r="AH20" s="11">
        <f>-'OddsRatio_working_3-way'!U20/(3*'OddsRatio_working_3-way'!X20^(1/3))*COS(('OddsRatio_working_3-way'!Y20+4*PI())/3)</f>
        <v>-0.24825569699596658</v>
      </c>
      <c r="AI20" s="11">
        <f>'OddsRatio_working_3-way'!U20/(3*'OddsRatio_working_3-way'!X20^(1/3))*SIN(('OddsRatio_working_3-way'!Y20)/3)</f>
        <v>-1.3852585082211107E-2</v>
      </c>
      <c r="AJ20" s="11">
        <f>'OddsRatio_working_3-way'!U20/(3*'OddsRatio_working_3-way'!X20^(1/3))*SIN(('OddsRatio_working_3-way'!Y20+2*PI())/3)</f>
        <v>-0.44384406554764977</v>
      </c>
      <c r="AK20" s="11">
        <f>'OddsRatio_working_3-way'!U20/(3*'OddsRatio_working_3-way'!X20^(1/3))*SIN(('OddsRatio_working_3-way'!Y20+4*PI())/3)</f>
        <v>0.45769665062986087</v>
      </c>
      <c r="AL20" s="11">
        <f>'OddsRatio_working_3-way'!Z20+'OddsRatio_working_3-way'!AF20</f>
        <v>1.0410095503409875</v>
      </c>
      <c r="AM20" s="11">
        <f>'OddsRatio_working_3-way'!AA20+'OddsRatio_working_3-way'!AG20</f>
        <v>-0.54449815634905407</v>
      </c>
      <c r="AN20" s="11">
        <f>'OddsRatio_working_3-way'!AB20+'OddsRatio_working_3-way'!AH20</f>
        <v>-0.49651139399193317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1.0410095503409875</v>
      </c>
      <c r="AS20" s="11">
        <f>IF(('OddsRatio_working_3-way'!X20=0),IF(Q20&gt;0,-Q20^(1/3),(-Q20)^(1/3)),'OddsRatio_working_3-way'!AM20-'OddsRatio_working_3-way'!R20/3)</f>
        <v>-0.54449815634905407</v>
      </c>
      <c r="AT20" s="11">
        <f>IF(('OddsRatio_working_3-way'!X20=0),IF(Q20&gt;0,-Q20^(1/3),(-Q20)^(1/3)),'OddsRatio_working_3-way'!AN20-'OddsRatio_working_3-way'!R20/3)</f>
        <v>-0.49651139399193317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5.9</v>
      </c>
      <c r="B21" s="4">
        <f>IF('True_Odds_Calculator_3-way'!B22="","",'True_Odds_Calculator_3-way'!B22)</f>
        <v>4.24</v>
      </c>
      <c r="C21" s="4">
        <f>IF('True_Odds_Calculator_3-way'!C22="","",'True_Odds_Calculator_3-way'!C22)</f>
        <v>1.6</v>
      </c>
      <c r="D21" s="9">
        <f t="shared" si="13"/>
        <v>0.16189105450426922</v>
      </c>
      <c r="E21" s="9">
        <f t="shared" si="14"/>
        <v>0.22608296970809527</v>
      </c>
      <c r="F21" s="9">
        <f t="shared" si="15"/>
        <v>0.6120259757876354</v>
      </c>
      <c r="G21" s="9">
        <f t="shared" si="16"/>
        <v>1.0565292965794701</v>
      </c>
      <c r="H21" s="9">
        <f t="shared" si="17"/>
        <v>6.176993553239404</v>
      </c>
      <c r="I21" s="9">
        <f t="shared" si="18"/>
        <v>4.4231549209174839</v>
      </c>
      <c r="J21" s="9">
        <f t="shared" si="19"/>
        <v>1.6339175779476822</v>
      </c>
      <c r="K21" s="11">
        <f t="shared" si="20"/>
        <v>0.16949152542372881</v>
      </c>
      <c r="L21" s="11">
        <f t="shared" si="21"/>
        <v>0.23584905660377356</v>
      </c>
      <c r="M21" s="11">
        <f t="shared" si="22"/>
        <v>0.625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-0.23798768787975688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0.21836024944035815</v>
      </c>
      <c r="Q21" s="11">
        <f>2*'OddsRatio_working_3-way'!K21*'OddsRatio_working_3-way'!L21*'OddsRatio_working_3-way'!M21</f>
        <v>4.9968020466901179E-2</v>
      </c>
      <c r="R21" s="11">
        <f t="shared" si="23"/>
        <v>0</v>
      </c>
      <c r="S21" s="11">
        <f t="shared" si="24"/>
        <v>-0.91752750482909229</v>
      </c>
      <c r="T21" s="11">
        <f t="shared" si="25"/>
        <v>-0.20996052742084492</v>
      </c>
      <c r="U21" s="11">
        <f>'OddsRatio_working_3-way'!S21-'OddsRatio_working_3-way'!R21^2/3</f>
        <v>-0.91752750482909229</v>
      </c>
      <c r="V21" s="11">
        <f>'OddsRatio_working_3-way'!S21*'OddsRatio_working_3-way'!R21/3-2*'OddsRatio_working_3-way'!R21^3/27-'OddsRatio_working_3-way'!T21</f>
        <v>0.20996052742084492</v>
      </c>
      <c r="W21" s="11">
        <f>'OddsRatio_working_3-way'!V21^2+4*'OddsRatio_working_3-way'!U21^3/27</f>
        <v>-7.0350161764928809E-2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0.1691401673463227</v>
      </c>
      <c r="Y21" s="11">
        <f>IF('OddsRatio_working_3-way'!W21&gt;=0,IF('OddsRatio_working_3-way'!V21+SQRT('OddsRatio_working_3-way'!W21)&gt;0,0,PI()),ACOS('OddsRatio_working_3-way'!V21/(2*'OddsRatio_working_3-way'!X21)))</f>
        <v>0.90119912705301441</v>
      </c>
      <c r="Z21" s="11">
        <f>'OddsRatio_working_3-way'!X21^(1/3)*COS('OddsRatio_working_3-way'!Y21/3)</f>
        <v>0.52826464828973518</v>
      </c>
      <c r="AA21" s="11">
        <f>'OddsRatio_working_3-way'!X21^(1/3)*COS(('OddsRatio_working_3-way'!Y21+2*PI())/3)</f>
        <v>-0.40585113811381446</v>
      </c>
      <c r="AB21" s="11">
        <f>'OddsRatio_working_3-way'!X21^(1/3)*COS(('OddsRatio_working_3-way'!Y21+4*PI())/3)</f>
        <v>-0.12241351017592085</v>
      </c>
      <c r="AC21" s="11">
        <f>'OddsRatio_working_3-way'!X21^(1/3)*SIN('OddsRatio_working_3-way'!Y21/3)</f>
        <v>0.1636427907884119</v>
      </c>
      <c r="AD21" s="11">
        <f>'OddsRatio_working_3-way'!X21^(1/3)*SIN(('OddsRatio_working_3-way'!Y21+2*PI())/3)</f>
        <v>0.37566920994595637</v>
      </c>
      <c r="AE21" s="11">
        <f>'OddsRatio_working_3-way'!X21^(1/3)*SIN(('OddsRatio_working_3-way'!Y21+4*PI())/3)</f>
        <v>-0.53931200073436836</v>
      </c>
      <c r="AF21" s="11">
        <f>-'OddsRatio_working_3-way'!U21/(3*'OddsRatio_working_3-way'!X21^(1/3))*COS(('OddsRatio_working_3-way'!Y21)/3)</f>
        <v>0.52826464828973496</v>
      </c>
      <c r="AG21" s="11">
        <f>-'OddsRatio_working_3-way'!U21/(3*'OddsRatio_working_3-way'!X21^(1/3))*COS(('OddsRatio_working_3-way'!Y21+2*PI())/3)</f>
        <v>-0.40585113811381429</v>
      </c>
      <c r="AH21" s="11">
        <f>-'OddsRatio_working_3-way'!U21/(3*'OddsRatio_working_3-way'!X21^(1/3))*COS(('OddsRatio_working_3-way'!Y21+4*PI())/3)</f>
        <v>-0.12241351017592079</v>
      </c>
      <c r="AI21" s="11">
        <f>'OddsRatio_working_3-way'!U21/(3*'OddsRatio_working_3-way'!X21^(1/3))*SIN(('OddsRatio_working_3-way'!Y21)/3)</f>
        <v>-0.16364279078841182</v>
      </c>
      <c r="AJ21" s="11">
        <f>'OddsRatio_working_3-way'!U21/(3*'OddsRatio_working_3-way'!X21^(1/3))*SIN(('OddsRatio_working_3-way'!Y21+2*PI())/3)</f>
        <v>-0.37566920994595626</v>
      </c>
      <c r="AK21" s="11">
        <f>'OddsRatio_working_3-way'!U21/(3*'OddsRatio_working_3-way'!X21^(1/3))*SIN(('OddsRatio_working_3-way'!Y21+4*PI())/3)</f>
        <v>0.53931200073436814</v>
      </c>
      <c r="AL21" s="11">
        <f>'OddsRatio_working_3-way'!Z21+'OddsRatio_working_3-way'!AF21</f>
        <v>1.0565292965794701</v>
      </c>
      <c r="AM21" s="11">
        <f>'OddsRatio_working_3-way'!AA21+'OddsRatio_working_3-way'!AG21</f>
        <v>-0.81170227622762869</v>
      </c>
      <c r="AN21" s="11">
        <f>'OddsRatio_working_3-way'!AB21+'OddsRatio_working_3-way'!AH21</f>
        <v>-0.24482702035184165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1.0565292965794701</v>
      </c>
      <c r="AS21" s="11">
        <f>IF(('OddsRatio_working_3-way'!X21=0),IF(Q21&gt;0,-Q21^(1/3),(-Q21)^(1/3)),'OddsRatio_working_3-way'!AM21-'OddsRatio_working_3-way'!R21/3)</f>
        <v>-0.81170227622762869</v>
      </c>
      <c r="AT21" s="11">
        <f>IF(('OddsRatio_working_3-way'!X21=0),IF(Q21&gt;0,-Q21^(1/3),(-Q21)^(1/3)),'OddsRatio_working_3-way'!AN21-'OddsRatio_working_3-way'!R21/3)</f>
        <v>-0.24482702035184165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2.31</v>
      </c>
      <c r="B22" s="4">
        <f>IF('True_Odds_Calculator_3-way'!B23="","",'True_Odds_Calculator_3-way'!B23)</f>
        <v>3.52</v>
      </c>
      <c r="C22" s="4">
        <f>IF('True_Odds_Calculator_3-way'!C23="","",'True_Odds_Calculator_3-way'!C23)</f>
        <v>3.22</v>
      </c>
      <c r="D22" s="9">
        <f t="shared" si="13"/>
        <v>0.42266274787668973</v>
      </c>
      <c r="E22" s="9">
        <f t="shared" si="14"/>
        <v>0.27566177615445009</v>
      </c>
      <c r="F22" s="9">
        <f t="shared" si="15"/>
        <v>0.30167547596886019</v>
      </c>
      <c r="G22" s="9">
        <f t="shared" si="16"/>
        <v>1.0427118591598514</v>
      </c>
      <c r="H22" s="9">
        <f t="shared" si="17"/>
        <v>2.3659525354994053</v>
      </c>
      <c r="I22" s="9">
        <f t="shared" si="18"/>
        <v>3.6276338850828256</v>
      </c>
      <c r="J22" s="9">
        <f t="shared" si="19"/>
        <v>3.3148203273348704</v>
      </c>
      <c r="K22" s="11">
        <f t="shared" si="20"/>
        <v>0.4329004329004329</v>
      </c>
      <c r="L22" s="11">
        <f t="shared" si="21"/>
        <v>0.28409090909090912</v>
      </c>
      <c r="M22" s="11">
        <f t="shared" si="22"/>
        <v>0.3105590062111801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-0.27990734561880803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0.23107068914522327</v>
      </c>
      <c r="Q22" s="11">
        <f>2*'OddsRatio_working_3-way'!K22*'OddsRatio_working_3-way'!L22*'OddsRatio_working_3-way'!M22</f>
        <v>7.6387004676106887E-2</v>
      </c>
      <c r="R22" s="11">
        <f t="shared" si="23"/>
        <v>0</v>
      </c>
      <c r="S22" s="11">
        <f t="shared" si="24"/>
        <v>-0.82552563468593998</v>
      </c>
      <c r="T22" s="11">
        <f t="shared" si="25"/>
        <v>-0.27290103625981493</v>
      </c>
      <c r="U22" s="11">
        <f>'OddsRatio_working_3-way'!S22-'OddsRatio_working_3-way'!R22^2/3</f>
        <v>-0.82552563468593998</v>
      </c>
      <c r="V22" s="11">
        <f>'OddsRatio_working_3-way'!S22*'OddsRatio_working_3-way'!R22/3-2*'OddsRatio_working_3-way'!R22^3/27-'OddsRatio_working_3-way'!T22</f>
        <v>0.27290103625981493</v>
      </c>
      <c r="W22" s="11">
        <f>'OddsRatio_working_3-way'!V22^2+4*'OddsRatio_working_3-way'!U22^3/27</f>
        <v>-8.8716302293331412E-3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0.14434906115127141</v>
      </c>
      <c r="Y22" s="11">
        <f>IF('OddsRatio_working_3-way'!W22&gt;=0,IF('OddsRatio_working_3-way'!V22+SQRT('OddsRatio_working_3-way'!W22)&gt;0,0,PI()),ACOS('OddsRatio_working_3-way'!V22/(2*'OddsRatio_working_3-way'!X22)))</f>
        <v>0.33233953232040614</v>
      </c>
      <c r="Z22" s="11">
        <f>'OddsRatio_working_3-way'!X22^(1/3)*COS('OddsRatio_working_3-way'!Y22/3)</f>
        <v>0.52135592957992571</v>
      </c>
      <c r="AA22" s="11">
        <f>'OddsRatio_working_3-way'!X22^(1/3)*COS(('OddsRatio_working_3-way'!Y22+2*PI())/3)</f>
        <v>-0.31090151196032523</v>
      </c>
      <c r="AB22" s="11">
        <f>'OddsRatio_working_3-way'!X22^(1/3)*COS(('OddsRatio_working_3-way'!Y22+4*PI())/3)</f>
        <v>-0.21045441761960063</v>
      </c>
      <c r="AC22" s="11">
        <f>'OddsRatio_working_3-way'!X22^(1/3)*SIN('OddsRatio_working_3-way'!Y22/3)</f>
        <v>5.7993156956933203E-2</v>
      </c>
      <c r="AD22" s="11">
        <f>'OddsRatio_working_3-way'!X22^(1/3)*SIN(('OddsRatio_working_3-way'!Y22+2*PI())/3)</f>
        <v>0.42251090095139998</v>
      </c>
      <c r="AE22" s="11">
        <f>'OddsRatio_working_3-way'!X22^(1/3)*SIN(('OddsRatio_working_3-way'!Y22+4*PI())/3)</f>
        <v>-0.48050405790833306</v>
      </c>
      <c r="AF22" s="11">
        <f>-'OddsRatio_working_3-way'!U22/(3*'OddsRatio_working_3-way'!X22^(1/3))*COS(('OddsRatio_working_3-way'!Y22)/3)</f>
        <v>0.52135592957992571</v>
      </c>
      <c r="AG22" s="11">
        <f>-'OddsRatio_working_3-way'!U22/(3*'OddsRatio_working_3-way'!X22^(1/3))*COS(('OddsRatio_working_3-way'!Y22+2*PI())/3)</f>
        <v>-0.31090151196032523</v>
      </c>
      <c r="AH22" s="11">
        <f>-'OddsRatio_working_3-way'!U22/(3*'OddsRatio_working_3-way'!X22^(1/3))*COS(('OddsRatio_working_3-way'!Y22+4*PI())/3)</f>
        <v>-0.21045441761960063</v>
      </c>
      <c r="AI22" s="11">
        <f>'OddsRatio_working_3-way'!U22/(3*'OddsRatio_working_3-way'!X22^(1/3))*SIN(('OddsRatio_working_3-way'!Y22)/3)</f>
        <v>-5.7993156956933203E-2</v>
      </c>
      <c r="AJ22" s="11">
        <f>'OddsRatio_working_3-way'!U22/(3*'OddsRatio_working_3-way'!X22^(1/3))*SIN(('OddsRatio_working_3-way'!Y22+2*PI())/3)</f>
        <v>-0.42251090095139998</v>
      </c>
      <c r="AK22" s="11">
        <f>'OddsRatio_working_3-way'!U22/(3*'OddsRatio_working_3-way'!X22^(1/3))*SIN(('OddsRatio_working_3-way'!Y22+4*PI())/3)</f>
        <v>0.48050405790833306</v>
      </c>
      <c r="AL22" s="11">
        <f>'OddsRatio_working_3-way'!Z22+'OddsRatio_working_3-way'!AF22</f>
        <v>1.0427118591598514</v>
      </c>
      <c r="AM22" s="11">
        <f>'OddsRatio_working_3-way'!AA22+'OddsRatio_working_3-way'!AG22</f>
        <v>-0.62180302392065046</v>
      </c>
      <c r="AN22" s="11">
        <f>'OddsRatio_working_3-way'!AB22+'OddsRatio_working_3-way'!AH22</f>
        <v>-0.42090883523920125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1.0427118591598514</v>
      </c>
      <c r="AS22" s="11">
        <f>IF(('OddsRatio_working_3-way'!X22=0),IF(Q22&gt;0,-Q22^(1/3),(-Q22)^(1/3)),'OddsRatio_working_3-way'!AM22-'OddsRatio_working_3-way'!R22/3)</f>
        <v>-0.62180302392065046</v>
      </c>
      <c r="AT22" s="11">
        <f>IF(('OddsRatio_working_3-way'!X22=0),IF(Q22&gt;0,-Q22^(1/3),(-Q22)^(1/3)),'OddsRatio_working_3-way'!AN22-'OddsRatio_working_3-way'!R22/3)</f>
        <v>-0.42090883523920125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1.61</v>
      </c>
      <c r="B23" s="4">
        <f>IF('True_Odds_Calculator_3-way'!B24="","",'True_Odds_Calculator_3-way'!B24)</f>
        <v>4.46</v>
      </c>
      <c r="C23" s="4">
        <f>IF('True_Odds_Calculator_3-way'!C24="","",'True_Odds_Calculator_3-way'!C24)</f>
        <v>5.36</v>
      </c>
      <c r="D23" s="9">
        <f t="shared" si="13"/>
        <v>0.60755336550392858</v>
      </c>
      <c r="E23" s="9">
        <f t="shared" si="14"/>
        <v>0.21441328422031186</v>
      </c>
      <c r="F23" s="9">
        <f t="shared" si="15"/>
        <v>0.17803335027575978</v>
      </c>
      <c r="G23" s="9">
        <f t="shared" si="16"/>
        <v>1.0589277832154309</v>
      </c>
      <c r="H23" s="9">
        <f t="shared" si="17"/>
        <v>1.6459459477614131</v>
      </c>
      <c r="I23" s="9">
        <f t="shared" si="18"/>
        <v>4.6638901299253908</v>
      </c>
      <c r="J23" s="9">
        <f t="shared" si="19"/>
        <v>5.6169251348192795</v>
      </c>
      <c r="K23" s="11">
        <f t="shared" si="20"/>
        <v>0.6211180124223602</v>
      </c>
      <c r="L23" s="11">
        <f t="shared" si="21"/>
        <v>0.22421524663677131</v>
      </c>
      <c r="M23" s="11">
        <f t="shared" si="22"/>
        <v>0.18656716417910446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-0.2390930205391727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0.21902921678269929</v>
      </c>
      <c r="Q23" s="11">
        <f>2*'OddsRatio_working_3-way'!K23*'OddsRatio_working_3-way'!L23*'OddsRatio_working_3-way'!M23</f>
        <v>5.1964226994709199E-2</v>
      </c>
      <c r="R23" s="11">
        <f t="shared" si="23"/>
        <v>0</v>
      </c>
      <c r="S23" s="11">
        <f t="shared" si="24"/>
        <v>-0.9160836911456971</v>
      </c>
      <c r="T23" s="11">
        <f t="shared" si="25"/>
        <v>-0.21733895400846903</v>
      </c>
      <c r="U23" s="11">
        <f>'OddsRatio_working_3-way'!S23-'OddsRatio_working_3-way'!R23^2/3</f>
        <v>-0.9160836911456971</v>
      </c>
      <c r="V23" s="11">
        <f>'OddsRatio_working_3-way'!S23*'OddsRatio_working_3-way'!R23/3-2*'OddsRatio_working_3-way'!R23^3/27-'OddsRatio_working_3-way'!T23</f>
        <v>0.21733895400846903</v>
      </c>
      <c r="W23" s="11">
        <f>'OddsRatio_working_3-way'!V23^2+4*'OddsRatio_working_3-way'!U23^3/27</f>
        <v>-6.6657998318205541E-2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0.16874108809630581</v>
      </c>
      <c r="Y23" s="11">
        <f>IF('OddsRatio_working_3-way'!W23&gt;=0,IF('OddsRatio_working_3-way'!V23+SQRT('OddsRatio_working_3-way'!W23)&gt;0,0,PI()),ACOS('OddsRatio_working_3-way'!V23/(2*'OddsRatio_working_3-way'!X23)))</f>
        <v>0.87107923455634217</v>
      </c>
      <c r="Z23" s="11">
        <f>'OddsRatio_working_3-way'!X23^(1/3)*COS('OddsRatio_working_3-way'!Y23/3)</f>
        <v>0.52946389160771556</v>
      </c>
      <c r="AA23" s="11">
        <f>'OddsRatio_working_3-way'!X23^(1/3)*COS(('OddsRatio_working_3-way'!Y23+2*PI())/3)</f>
        <v>-0.40174257823482717</v>
      </c>
      <c r="AB23" s="11">
        <f>'OddsRatio_working_3-way'!X23^(1/3)*COS(('OddsRatio_working_3-way'!Y23+4*PI())/3)</f>
        <v>-0.12772131337288833</v>
      </c>
      <c r="AC23" s="11">
        <f>'OddsRatio_working_3-way'!X23^(1/3)*SIN('OddsRatio_working_3-way'!Y23/3)</f>
        <v>0.15820625103172206</v>
      </c>
      <c r="AD23" s="11">
        <f>'OddsRatio_working_3-way'!X23^(1/3)*SIN(('OddsRatio_working_3-way'!Y23+2*PI())/3)</f>
        <v>0.37942605500299115</v>
      </c>
      <c r="AE23" s="11">
        <f>'OddsRatio_working_3-way'!X23^(1/3)*SIN(('OddsRatio_working_3-way'!Y23+4*PI())/3)</f>
        <v>-0.53763230603471324</v>
      </c>
      <c r="AF23" s="11">
        <f>-'OddsRatio_working_3-way'!U23/(3*'OddsRatio_working_3-way'!X23^(1/3))*COS(('OddsRatio_working_3-way'!Y23)/3)</f>
        <v>0.52946389160771545</v>
      </c>
      <c r="AG23" s="11">
        <f>-'OddsRatio_working_3-way'!U23/(3*'OddsRatio_working_3-way'!X23^(1/3))*COS(('OddsRatio_working_3-way'!Y23+2*PI())/3)</f>
        <v>-0.40174257823482712</v>
      </c>
      <c r="AH23" s="11">
        <f>-'OddsRatio_working_3-way'!U23/(3*'OddsRatio_working_3-way'!X23^(1/3))*COS(('OddsRatio_working_3-way'!Y23+4*PI())/3)</f>
        <v>-0.12772131337288831</v>
      </c>
      <c r="AI23" s="11">
        <f>'OddsRatio_working_3-way'!U23/(3*'OddsRatio_working_3-way'!X23^(1/3))*SIN(('OddsRatio_working_3-way'!Y23)/3)</f>
        <v>-0.15820625103172203</v>
      </c>
      <c r="AJ23" s="11">
        <f>'OddsRatio_working_3-way'!U23/(3*'OddsRatio_working_3-way'!X23^(1/3))*SIN(('OddsRatio_working_3-way'!Y23+2*PI())/3)</f>
        <v>-0.37942605500299109</v>
      </c>
      <c r="AK23" s="11">
        <f>'OddsRatio_working_3-way'!U23/(3*'OddsRatio_working_3-way'!X23^(1/3))*SIN(('OddsRatio_working_3-way'!Y23+4*PI())/3)</f>
        <v>0.53763230603471313</v>
      </c>
      <c r="AL23" s="11">
        <f>'OddsRatio_working_3-way'!Z23+'OddsRatio_working_3-way'!AF23</f>
        <v>1.0589277832154309</v>
      </c>
      <c r="AM23" s="11">
        <f>'OddsRatio_working_3-way'!AA23+'OddsRatio_working_3-way'!AG23</f>
        <v>-0.80348515646965435</v>
      </c>
      <c r="AN23" s="11">
        <f>'OddsRatio_working_3-way'!AB23+'OddsRatio_working_3-way'!AH23</f>
        <v>-0.25544262674577667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1.0589277832154309</v>
      </c>
      <c r="AS23" s="11">
        <f>IF(('OddsRatio_working_3-way'!X23=0),IF(Q23&gt;0,-Q23^(1/3),(-Q23)^(1/3)),'OddsRatio_working_3-way'!AM23-'OddsRatio_working_3-way'!R23/3)</f>
        <v>-0.80348515646965435</v>
      </c>
      <c r="AT23" s="11">
        <f>IF(('OddsRatio_working_3-way'!X23=0),IF(Q23&gt;0,-Q23^(1/3),(-Q23)^(1/3)),'OddsRatio_working_3-way'!AN23-'OddsRatio_working_3-way'!R23/3)</f>
        <v>-0.25544262674577667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</v>
      </c>
      <c r="B24" s="4">
        <f>IF('True_Odds_Calculator_3-way'!B25="","",'True_Odds_Calculator_3-way'!B25)</f>
        <v>3.46</v>
      </c>
      <c r="C24" s="4">
        <f>IF('True_Odds_Calculator_3-way'!C25="","",'True_Odds_Calculator_3-way'!C25)</f>
        <v>4.1500000000000004</v>
      </c>
      <c r="D24" s="9">
        <f t="shared" si="13"/>
        <v>0.48818045180721348</v>
      </c>
      <c r="E24" s="9">
        <f t="shared" si="14"/>
        <v>0.27939826838835002</v>
      </c>
      <c r="F24" s="9">
        <f t="shared" si="15"/>
        <v>0.23242127980443683</v>
      </c>
      <c r="G24" s="9">
        <f t="shared" si="16"/>
        <v>1.0484228655573216</v>
      </c>
      <c r="H24" s="9">
        <f t="shared" si="17"/>
        <v>2.0484228655573213</v>
      </c>
      <c r="I24" s="9">
        <f t="shared" si="18"/>
        <v>3.5791202492710106</v>
      </c>
      <c r="J24" s="9">
        <f t="shared" si="19"/>
        <v>4.3025320265055624</v>
      </c>
      <c r="K24" s="11">
        <f t="shared" si="20"/>
        <v>0.5</v>
      </c>
      <c r="L24" s="11">
        <f t="shared" si="21"/>
        <v>0.28901734104046245</v>
      </c>
      <c r="M24" s="11">
        <f t="shared" si="22"/>
        <v>0.24096385542168672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-0.2698307681593427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0.23016923184065741</v>
      </c>
      <c r="Q24" s="11">
        <f>2*'OddsRatio_working_3-way'!K24*'OddsRatio_working_3-way'!L24*'OddsRatio_working_3-way'!M24</f>
        <v>6.9642732780834313E-2</v>
      </c>
      <c r="R24" s="11">
        <f t="shared" si="23"/>
        <v>0</v>
      </c>
      <c r="S24" s="11">
        <f t="shared" si="24"/>
        <v>-0.85301329203768184</v>
      </c>
      <c r="T24" s="11">
        <f t="shared" si="25"/>
        <v>-0.25809781907342866</v>
      </c>
      <c r="U24" s="11">
        <f>'OddsRatio_working_3-way'!S24-'OddsRatio_working_3-way'!R24^2/3</f>
        <v>-0.85301329203768184</v>
      </c>
      <c r="V24" s="11">
        <f>'OddsRatio_working_3-way'!S24*'OddsRatio_working_3-way'!R24/3-2*'OddsRatio_working_3-way'!R24^3/27-'OddsRatio_working_3-way'!T24</f>
        <v>0.25809781907342866</v>
      </c>
      <c r="W24" s="11">
        <f>'OddsRatio_working_3-way'!V24^2+4*'OddsRatio_working_3-way'!U24^3/27</f>
        <v>-2.5338033074111366E-2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0.15161836736076181</v>
      </c>
      <c r="Y24" s="11">
        <f>IF('OddsRatio_working_3-way'!W24&gt;=0,IF('OddsRatio_working_3-way'!V24+SQRT('OddsRatio_working_3-way'!W24)&gt;0,0,PI()),ACOS('OddsRatio_working_3-way'!V24/(2*'OddsRatio_working_3-way'!X24)))</f>
        <v>0.55263747603462066</v>
      </c>
      <c r="Z24" s="11">
        <f>'OddsRatio_working_3-way'!X24^(1/3)*COS('OddsRatio_working_3-way'!Y24/3)</f>
        <v>0.52421143277866078</v>
      </c>
      <c r="AA24" s="11">
        <f>'OddsRatio_working_3-way'!X24^(1/3)*COS(('OddsRatio_working_3-way'!Y24+2*PI())/3)</f>
        <v>-0.34669356018220726</v>
      </c>
      <c r="AB24" s="11">
        <f>'OddsRatio_working_3-way'!X24^(1/3)*COS(('OddsRatio_working_3-way'!Y24+4*PI())/3)</f>
        <v>-0.17751787259645366</v>
      </c>
      <c r="AC24" s="11">
        <f>'OddsRatio_working_3-way'!X24^(1/3)*SIN('OddsRatio_working_3-way'!Y24/3)</f>
        <v>9.767362876797496E-2</v>
      </c>
      <c r="AD24" s="11">
        <f>'OddsRatio_working_3-way'!X24^(1/3)*SIN(('OddsRatio_working_3-way'!Y24+2*PI())/3)</f>
        <v>0.4051436033565714</v>
      </c>
      <c r="AE24" s="11">
        <f>'OddsRatio_working_3-way'!X24^(1/3)*SIN(('OddsRatio_working_3-way'!Y24+4*PI())/3)</f>
        <v>-0.50281723212454632</v>
      </c>
      <c r="AF24" s="11">
        <f>-'OddsRatio_working_3-way'!U24/(3*'OddsRatio_working_3-way'!X24^(1/3))*COS(('OddsRatio_working_3-way'!Y24)/3)</f>
        <v>0.52421143277866078</v>
      </c>
      <c r="AG24" s="11">
        <f>-'OddsRatio_working_3-way'!U24/(3*'OddsRatio_working_3-way'!X24^(1/3))*COS(('OddsRatio_working_3-way'!Y24+2*PI())/3)</f>
        <v>-0.34669356018220726</v>
      </c>
      <c r="AH24" s="11">
        <f>-'OddsRatio_working_3-way'!U24/(3*'OddsRatio_working_3-way'!X24^(1/3))*COS(('OddsRatio_working_3-way'!Y24+4*PI())/3)</f>
        <v>-0.17751787259645366</v>
      </c>
      <c r="AI24" s="11">
        <f>'OddsRatio_working_3-way'!U24/(3*'OddsRatio_working_3-way'!X24^(1/3))*SIN(('OddsRatio_working_3-way'!Y24)/3)</f>
        <v>-9.767362876797496E-2</v>
      </c>
      <c r="AJ24" s="11">
        <f>'OddsRatio_working_3-way'!U24/(3*'OddsRatio_working_3-way'!X24^(1/3))*SIN(('OddsRatio_working_3-way'!Y24+2*PI())/3)</f>
        <v>-0.4051436033565714</v>
      </c>
      <c r="AK24" s="11">
        <f>'OddsRatio_working_3-way'!U24/(3*'OddsRatio_working_3-way'!X24^(1/3))*SIN(('OddsRatio_working_3-way'!Y24+4*PI())/3)</f>
        <v>0.50281723212454632</v>
      </c>
      <c r="AL24" s="11">
        <f>'OddsRatio_working_3-way'!Z24+'OddsRatio_working_3-way'!AF24</f>
        <v>1.0484228655573216</v>
      </c>
      <c r="AM24" s="11">
        <f>'OddsRatio_working_3-way'!AA24+'OddsRatio_working_3-way'!AG24</f>
        <v>-0.69338712036441452</v>
      </c>
      <c r="AN24" s="11">
        <f>'OddsRatio_working_3-way'!AB24+'OddsRatio_working_3-way'!AH24</f>
        <v>-0.35503574519290731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1.0484228655573216</v>
      </c>
      <c r="AS24" s="11">
        <f>IF(('OddsRatio_working_3-way'!X24=0),IF(Q24&gt;0,-Q24^(1/3),(-Q24)^(1/3)),'OddsRatio_working_3-way'!AM24-'OddsRatio_working_3-way'!R24/3)</f>
        <v>-0.69338712036441452</v>
      </c>
      <c r="AT24" s="11">
        <f>IF(('OddsRatio_working_3-way'!X24=0),IF(Q24&gt;0,-Q24^(1/3),(-Q24)^(1/3)),'OddsRatio_working_3-way'!AN24-'OddsRatio_working_3-way'!R24/3)</f>
        <v>-0.35503574519290731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2.34</v>
      </c>
      <c r="B25" s="4">
        <f>IF('True_Odds_Calculator_3-way'!B26="","",'True_Odds_Calculator_3-way'!B26)</f>
        <v>3.06</v>
      </c>
      <c r="C25" s="4">
        <f>IF('True_Odds_Calculator_3-way'!C26="","",'True_Odds_Calculator_3-way'!C26)</f>
        <v>3.65</v>
      </c>
      <c r="D25" s="9">
        <f t="shared" si="13"/>
        <v>0.4169458479050247</v>
      </c>
      <c r="E25" s="9">
        <f t="shared" si="14"/>
        <v>0.3174836668981233</v>
      </c>
      <c r="F25" s="9">
        <f t="shared" si="15"/>
        <v>0.26557048519685206</v>
      </c>
      <c r="G25" s="9">
        <f t="shared" si="16"/>
        <v>1.0435768603119926</v>
      </c>
      <c r="H25" s="9">
        <f t="shared" si="17"/>
        <v>2.3983929928180698</v>
      </c>
      <c r="I25" s="9">
        <f t="shared" si="18"/>
        <v>3.1497683322427039</v>
      </c>
      <c r="J25" s="9">
        <f t="shared" si="19"/>
        <v>3.7654786798267805</v>
      </c>
      <c r="K25" s="11">
        <f t="shared" si="20"/>
        <v>0.42735042735042739</v>
      </c>
      <c r="L25" s="11">
        <f t="shared" si="21"/>
        <v>0.32679738562091504</v>
      </c>
      <c r="M25" s="11">
        <f t="shared" si="22"/>
        <v>0.27397260273972601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-0.27989023342233121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0.23148626425553639</v>
      </c>
      <c r="Q25" s="11">
        <f>2*'OddsRatio_working_3-way'!K25*'OddsRatio_working_3-way'!L25*'OddsRatio_working_3-way'!M25</f>
        <v>7.6524384877863269E-2</v>
      </c>
      <c r="R25" s="11">
        <f t="shared" si="23"/>
        <v>0</v>
      </c>
      <c r="S25" s="11">
        <f t="shared" si="24"/>
        <v>-0.82706088535158984</v>
      </c>
      <c r="T25" s="11">
        <f t="shared" si="25"/>
        <v>-0.27340855714102141</v>
      </c>
      <c r="U25" s="11">
        <f>'OddsRatio_working_3-way'!S25-'OddsRatio_working_3-way'!R25^2/3</f>
        <v>-0.82706088535158984</v>
      </c>
      <c r="V25" s="11">
        <f>'OddsRatio_working_3-way'!S25*'OddsRatio_working_3-way'!R25/3-2*'OddsRatio_working_3-way'!R25^3/27-'OddsRatio_working_3-way'!T25</f>
        <v>0.27340855714102141</v>
      </c>
      <c r="W25" s="11">
        <f>'OddsRatio_working_3-way'!V25^2+4*'OddsRatio_working_3-way'!U25^3/27</f>
        <v>-9.0602373221003452E-3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0.14475192264702005</v>
      </c>
      <c r="Y25" s="11">
        <f>IF('OddsRatio_working_3-way'!W25&gt;=0,IF('OddsRatio_working_3-way'!V25+SQRT('OddsRatio_working_3-way'!W25)&gt;0,0,PI()),ACOS('OddsRatio_working_3-way'!V25/(2*'OddsRatio_working_3-way'!X25)))</f>
        <v>0.33501953122513806</v>
      </c>
      <c r="Z25" s="11">
        <f>'OddsRatio_working_3-way'!X25^(1/3)*COS('OddsRatio_working_3-way'!Y25/3)</f>
        <v>0.5217884301559963</v>
      </c>
      <c r="AA25" s="11">
        <f>'OddsRatio_working_3-way'!X25^(1/3)*COS(('OddsRatio_working_3-way'!Y25+2*PI())/3)</f>
        <v>-0.31156814283580248</v>
      </c>
      <c r="AB25" s="11">
        <f>'OddsRatio_working_3-way'!X25^(1/3)*COS(('OddsRatio_working_3-way'!Y25+4*PI())/3)</f>
        <v>-0.21022028732019393</v>
      </c>
      <c r="AC25" s="11">
        <f>'OddsRatio_working_3-way'!X25^(1/3)*SIN('OddsRatio_working_3-way'!Y25/3)</f>
        <v>5.8513211663728165E-2</v>
      </c>
      <c r="AD25" s="11">
        <f>'OddsRatio_working_3-way'!X25^(1/3)*SIN(('OddsRatio_working_3-way'!Y25+2*PI())/3)</f>
        <v>0.42262543008403108</v>
      </c>
      <c r="AE25" s="11">
        <f>'OddsRatio_working_3-way'!X25^(1/3)*SIN(('OddsRatio_working_3-way'!Y25+4*PI())/3)</f>
        <v>-0.481138641747759</v>
      </c>
      <c r="AF25" s="11">
        <f>-'OddsRatio_working_3-way'!U25/(3*'OddsRatio_working_3-way'!X25^(1/3))*COS(('OddsRatio_working_3-way'!Y25)/3)</f>
        <v>0.5217884301559963</v>
      </c>
      <c r="AG25" s="11">
        <f>-'OddsRatio_working_3-way'!U25/(3*'OddsRatio_working_3-way'!X25^(1/3))*COS(('OddsRatio_working_3-way'!Y25+2*PI())/3)</f>
        <v>-0.31156814283580248</v>
      </c>
      <c r="AH25" s="11">
        <f>-'OddsRatio_working_3-way'!U25/(3*'OddsRatio_working_3-way'!X25^(1/3))*COS(('OddsRatio_working_3-way'!Y25+4*PI())/3)</f>
        <v>-0.21022028732019393</v>
      </c>
      <c r="AI25" s="11">
        <f>'OddsRatio_working_3-way'!U25/(3*'OddsRatio_working_3-way'!X25^(1/3))*SIN(('OddsRatio_working_3-way'!Y25)/3)</f>
        <v>-5.8513211663728165E-2</v>
      </c>
      <c r="AJ25" s="11">
        <f>'OddsRatio_working_3-way'!U25/(3*'OddsRatio_working_3-way'!X25^(1/3))*SIN(('OddsRatio_working_3-way'!Y25+2*PI())/3)</f>
        <v>-0.42262543008403108</v>
      </c>
      <c r="AK25" s="11">
        <f>'OddsRatio_working_3-way'!U25/(3*'OddsRatio_working_3-way'!X25^(1/3))*SIN(('OddsRatio_working_3-way'!Y25+4*PI())/3)</f>
        <v>0.481138641747759</v>
      </c>
      <c r="AL25" s="11">
        <f>'OddsRatio_working_3-way'!Z25+'OddsRatio_working_3-way'!AF25</f>
        <v>1.0435768603119926</v>
      </c>
      <c r="AM25" s="11">
        <f>'OddsRatio_working_3-way'!AA25+'OddsRatio_working_3-way'!AG25</f>
        <v>-0.62313628567160495</v>
      </c>
      <c r="AN25" s="11">
        <f>'OddsRatio_working_3-way'!AB25+'OddsRatio_working_3-way'!AH25</f>
        <v>-0.42044057464038787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1.0435768603119926</v>
      </c>
      <c r="AS25" s="11">
        <f>IF(('OddsRatio_working_3-way'!X25=0),IF(Q25&gt;0,-Q25^(1/3),(-Q25)^(1/3)),'OddsRatio_working_3-way'!AM25-'OddsRatio_working_3-way'!R25/3)</f>
        <v>-0.62313628567160495</v>
      </c>
      <c r="AT25" s="11">
        <f>IF(('OddsRatio_working_3-way'!X25=0),IF(Q25&gt;0,-Q25^(1/3),(-Q25)^(1/3)),'OddsRatio_working_3-way'!AN25-'OddsRatio_working_3-way'!R25/3)</f>
        <v>-0.42044057464038787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1.89</v>
      </c>
      <c r="B26" s="4">
        <f>IF('True_Odds_Calculator_3-way'!B27="","",'True_Odds_Calculator_3-way'!B27)</f>
        <v>3.9</v>
      </c>
      <c r="C26" s="4">
        <f>IF('True_Odds_Calculator_3-way'!C27="","",'True_Odds_Calculator_3-way'!C27)</f>
        <v>4.08</v>
      </c>
      <c r="D26" s="9">
        <f t="shared" si="13"/>
        <v>0.51679508883820957</v>
      </c>
      <c r="E26" s="9">
        <f t="shared" si="14"/>
        <v>0.24711867711816626</v>
      </c>
      <c r="F26" s="9">
        <f t="shared" si="15"/>
        <v>0.23608623404362425</v>
      </c>
      <c r="G26" s="9">
        <f t="shared" si="16"/>
        <v>1.0505650657293562</v>
      </c>
      <c r="H26" s="9">
        <f t="shared" si="17"/>
        <v>1.9350029084991265</v>
      </c>
      <c r="I26" s="9">
        <f t="shared" si="18"/>
        <v>4.0466386906151319</v>
      </c>
      <c r="J26" s="9">
        <f t="shared" si="19"/>
        <v>4.2357404024464174</v>
      </c>
      <c r="K26" s="11">
        <f t="shared" si="20"/>
        <v>0.52910052910052918</v>
      </c>
      <c r="L26" s="11">
        <f t="shared" si="21"/>
        <v>0.25641025641025644</v>
      </c>
      <c r="M26" s="11">
        <f t="shared" si="22"/>
        <v>0.24509803921568626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-0.26433346367986887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0.22843895392915003</v>
      </c>
      <c r="Q26" s="11">
        <f>2*'OddsRatio_working_3-way'!K26*'OddsRatio_working_3-way'!L26*'OddsRatio_working_3-way'!M26</f>
        <v>6.6503334477190701E-2</v>
      </c>
      <c r="R26" s="11">
        <f t="shared" si="23"/>
        <v>0</v>
      </c>
      <c r="S26" s="11">
        <f t="shared" si="24"/>
        <v>-0.86420747017415001</v>
      </c>
      <c r="T26" s="11">
        <f t="shared" si="25"/>
        <v>-0.25158878316569144</v>
      </c>
      <c r="U26" s="11">
        <f>'OddsRatio_working_3-way'!S26-'OddsRatio_working_3-way'!R26^2/3</f>
        <v>-0.86420747017415001</v>
      </c>
      <c r="V26" s="11">
        <f>'OddsRatio_working_3-way'!S26*'OddsRatio_working_3-way'!R26/3-2*'OddsRatio_working_3-way'!R26^3/27-'OddsRatio_working_3-way'!T26</f>
        <v>0.25158878316569144</v>
      </c>
      <c r="W26" s="11">
        <f>'OddsRatio_working_3-way'!V26^2+4*'OddsRatio_working_3-way'!U26^3/27</f>
        <v>-3.2323422339875785E-2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0.15461269203615619</v>
      </c>
      <c r="Y26" s="11">
        <f>IF('OddsRatio_working_3-way'!W26&gt;=0,IF('OddsRatio_working_3-way'!V26+SQRT('OddsRatio_working_3-way'!W26)&gt;0,0,PI()),ACOS('OddsRatio_working_3-way'!V26/(2*'OddsRatio_working_3-way'!X26)))</f>
        <v>0.62046233600203016</v>
      </c>
      <c r="Z26" s="11">
        <f>'OddsRatio_working_3-way'!X26^(1/3)*COS('OddsRatio_working_3-way'!Y26/3)</f>
        <v>0.52528253286467808</v>
      </c>
      <c r="AA26" s="11">
        <f>'OddsRatio_working_3-way'!X26^(1/3)*COS(('OddsRatio_working_3-way'!Y26+2*PI())/3)</f>
        <v>-0.35809053591088857</v>
      </c>
      <c r="AB26" s="11">
        <f>'OddsRatio_working_3-way'!X26^(1/3)*COS(('OddsRatio_working_3-way'!Y26+4*PI())/3)</f>
        <v>-0.16719199695378967</v>
      </c>
      <c r="AC26" s="11">
        <f>'OddsRatio_working_3-way'!X26^(1/3)*SIN('OddsRatio_working_3-way'!Y26/3)</f>
        <v>0.11021532285478747</v>
      </c>
      <c r="AD26" s="11">
        <f>'OddsRatio_working_3-way'!X26^(1/3)*SIN(('OddsRatio_working_3-way'!Y26+2*PI())/3)</f>
        <v>0.39980035619765181</v>
      </c>
      <c r="AE26" s="11">
        <f>'OddsRatio_working_3-way'!X26^(1/3)*SIN(('OddsRatio_working_3-way'!Y26+4*PI())/3)</f>
        <v>-0.51001567905243916</v>
      </c>
      <c r="AF26" s="11">
        <f>-'OddsRatio_working_3-way'!U26/(3*'OddsRatio_working_3-way'!X26^(1/3))*COS(('OddsRatio_working_3-way'!Y26)/3)</f>
        <v>0.52528253286467808</v>
      </c>
      <c r="AG26" s="11">
        <f>-'OddsRatio_working_3-way'!U26/(3*'OddsRatio_working_3-way'!X26^(1/3))*COS(('OddsRatio_working_3-way'!Y26+2*PI())/3)</f>
        <v>-0.35809053591088857</v>
      </c>
      <c r="AH26" s="11">
        <f>-'OddsRatio_working_3-way'!U26/(3*'OddsRatio_working_3-way'!X26^(1/3))*COS(('OddsRatio_working_3-way'!Y26+4*PI())/3)</f>
        <v>-0.16719199695378967</v>
      </c>
      <c r="AI26" s="11">
        <f>'OddsRatio_working_3-way'!U26/(3*'OddsRatio_working_3-way'!X26^(1/3))*SIN(('OddsRatio_working_3-way'!Y26)/3)</f>
        <v>-0.11021532285478747</v>
      </c>
      <c r="AJ26" s="11">
        <f>'OddsRatio_working_3-way'!U26/(3*'OddsRatio_working_3-way'!X26^(1/3))*SIN(('OddsRatio_working_3-way'!Y26+2*PI())/3)</f>
        <v>-0.39980035619765181</v>
      </c>
      <c r="AK26" s="11">
        <f>'OddsRatio_working_3-way'!U26/(3*'OddsRatio_working_3-way'!X26^(1/3))*SIN(('OddsRatio_working_3-way'!Y26+4*PI())/3)</f>
        <v>0.51001567905243916</v>
      </c>
      <c r="AL26" s="11">
        <f>'OddsRatio_working_3-way'!Z26+'OddsRatio_working_3-way'!AF26</f>
        <v>1.0505650657293562</v>
      </c>
      <c r="AM26" s="11">
        <f>'OddsRatio_working_3-way'!AA26+'OddsRatio_working_3-way'!AG26</f>
        <v>-0.71618107182177715</v>
      </c>
      <c r="AN26" s="11">
        <f>'OddsRatio_working_3-way'!AB26+'OddsRatio_working_3-way'!AH26</f>
        <v>-0.33438399390757934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1.0505650657293562</v>
      </c>
      <c r="AS26" s="11">
        <f>IF(('OddsRatio_working_3-way'!X26=0),IF(Q26&gt;0,-Q26^(1/3),(-Q26)^(1/3)),'OddsRatio_working_3-way'!AM26-'OddsRatio_working_3-way'!R26/3)</f>
        <v>-0.71618107182177715</v>
      </c>
      <c r="AT26" s="11">
        <f>IF(('OddsRatio_working_3-way'!X26=0),IF(Q26&gt;0,-Q26^(1/3),(-Q26)^(1/3)),'OddsRatio_working_3-way'!AN26-'OddsRatio_working_3-way'!R26/3)</f>
        <v>-0.33438399390757934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4.62</v>
      </c>
      <c r="B27" s="4">
        <f>IF('True_Odds_Calculator_3-way'!B28="","",'True_Odds_Calculator_3-way'!B28)</f>
        <v>4.47</v>
      </c>
      <c r="C27" s="4">
        <f>IF('True_Odds_Calculator_3-way'!C28="","",'True_Odds_Calculator_3-way'!C28)</f>
        <v>1.69</v>
      </c>
      <c r="D27" s="9">
        <f t="shared" si="13"/>
        <v>0.20728493515593291</v>
      </c>
      <c r="E27" s="9">
        <f t="shared" si="14"/>
        <v>0.21432493250832396</v>
      </c>
      <c r="F27" s="9">
        <f t="shared" si="15"/>
        <v>0.57839013233574299</v>
      </c>
      <c r="G27" s="9">
        <f t="shared" si="16"/>
        <v>1.0564301836353351</v>
      </c>
      <c r="H27" s="9">
        <f t="shared" si="17"/>
        <v>4.824277264759913</v>
      </c>
      <c r="I27" s="9">
        <f t="shared" si="18"/>
        <v>4.6658127372146119</v>
      </c>
      <c r="J27" s="9">
        <f t="shared" si="19"/>
        <v>1.7289368267083809</v>
      </c>
      <c r="K27" s="11">
        <f t="shared" si="20"/>
        <v>0.21645021645021645</v>
      </c>
      <c r="L27" s="11">
        <f t="shared" si="21"/>
        <v>0.2237136465324385</v>
      </c>
      <c r="M27" s="11">
        <f t="shared" si="22"/>
        <v>0.59171597633136097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-0.24834243368058528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0.22291710469304693</v>
      </c>
      <c r="Q27" s="11">
        <f>2*'OddsRatio_working_3-way'!K27*'OddsRatio_working_3-way'!L27*'OddsRatio_working_3-way'!M27</f>
        <v>5.7305168301554472E-2</v>
      </c>
      <c r="R27" s="11">
        <f t="shared" si="23"/>
        <v>0</v>
      </c>
      <c r="S27" s="11">
        <f t="shared" si="24"/>
        <v>-0.89761987667302934</v>
      </c>
      <c r="T27" s="11">
        <f t="shared" si="25"/>
        <v>-0.23075061096993038</v>
      </c>
      <c r="U27" s="11">
        <f>'OddsRatio_working_3-way'!S27-'OddsRatio_working_3-way'!R27^2/3</f>
        <v>-0.89761987667302934</v>
      </c>
      <c r="V27" s="11">
        <f>'OddsRatio_working_3-way'!S27*'OddsRatio_working_3-way'!R27/3-2*'OddsRatio_working_3-way'!R27^3/27-'OddsRatio_working_3-way'!T27</f>
        <v>0.23075061096993038</v>
      </c>
      <c r="W27" s="11">
        <f>'OddsRatio_working_3-way'!V27^2+4*'OddsRatio_working_3-way'!U27^3/27</f>
        <v>-5.3899575136579059E-2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0.16366537477393869</v>
      </c>
      <c r="Y27" s="11">
        <f>IF('OddsRatio_working_3-way'!W27&gt;=0,IF('OddsRatio_working_3-way'!V27+SQRT('OddsRatio_working_3-way'!W27)&gt;0,0,PI()),ACOS('OddsRatio_working_3-way'!V27/(2*'OddsRatio_working_3-way'!X27)))</f>
        <v>0.7884488525080775</v>
      </c>
      <c r="Z27" s="11">
        <f>'OddsRatio_working_3-way'!X27^(1/3)*COS('OddsRatio_working_3-way'!Y27/3)</f>
        <v>0.52821509181766757</v>
      </c>
      <c r="AA27" s="11">
        <f>'OddsRatio_working_3-way'!X27^(1/3)*COS(('OddsRatio_working_3-way'!Y27+2*PI())/3)</f>
        <v>-0.38717899568617692</v>
      </c>
      <c r="AB27" s="11">
        <f>'OddsRatio_working_3-way'!X27^(1/3)*COS(('OddsRatio_working_3-way'!Y27+4*PI())/3)</f>
        <v>-0.14103609613149082</v>
      </c>
      <c r="AC27" s="11">
        <f>'OddsRatio_working_3-way'!X27^(1/3)*SIN('OddsRatio_working_3-way'!Y27/3)</f>
        <v>0.14211066931701324</v>
      </c>
      <c r="AD27" s="11">
        <f>'OddsRatio_working_3-way'!X27^(1/3)*SIN(('OddsRatio_working_3-way'!Y27+2*PI())/3)</f>
        <v>0.38639235351792339</v>
      </c>
      <c r="AE27" s="11">
        <f>'OddsRatio_working_3-way'!X27^(1/3)*SIN(('OddsRatio_working_3-way'!Y27+4*PI())/3)</f>
        <v>-0.52850302283493644</v>
      </c>
      <c r="AF27" s="11">
        <f>-'OddsRatio_working_3-way'!U27/(3*'OddsRatio_working_3-way'!X27^(1/3))*COS(('OddsRatio_working_3-way'!Y27)/3)</f>
        <v>0.52821509181766746</v>
      </c>
      <c r="AG27" s="11">
        <f>-'OddsRatio_working_3-way'!U27/(3*'OddsRatio_working_3-way'!X27^(1/3))*COS(('OddsRatio_working_3-way'!Y27+2*PI())/3)</f>
        <v>-0.38717899568617681</v>
      </c>
      <c r="AH27" s="11">
        <f>-'OddsRatio_working_3-way'!U27/(3*'OddsRatio_working_3-way'!X27^(1/3))*COS(('OddsRatio_working_3-way'!Y27+4*PI())/3)</f>
        <v>-0.14103609613149079</v>
      </c>
      <c r="AI27" s="11">
        <f>'OddsRatio_working_3-way'!U27/(3*'OddsRatio_working_3-way'!X27^(1/3))*SIN(('OddsRatio_working_3-way'!Y27)/3)</f>
        <v>-0.14211066931701322</v>
      </c>
      <c r="AJ27" s="11">
        <f>'OddsRatio_working_3-way'!U27/(3*'OddsRatio_working_3-way'!X27^(1/3))*SIN(('OddsRatio_working_3-way'!Y27+2*PI())/3)</f>
        <v>-0.38639235351792328</v>
      </c>
      <c r="AK27" s="11">
        <f>'OddsRatio_working_3-way'!U27/(3*'OddsRatio_working_3-way'!X27^(1/3))*SIN(('OddsRatio_working_3-way'!Y27+4*PI())/3)</f>
        <v>0.52850302283493633</v>
      </c>
      <c r="AL27" s="11">
        <f>'OddsRatio_working_3-way'!Z27+'OddsRatio_working_3-way'!AF27</f>
        <v>1.0564301836353351</v>
      </c>
      <c r="AM27" s="11">
        <f>'OddsRatio_working_3-way'!AA27+'OddsRatio_working_3-way'!AG27</f>
        <v>-0.77435799137235373</v>
      </c>
      <c r="AN27" s="11">
        <f>'OddsRatio_working_3-way'!AB27+'OddsRatio_working_3-way'!AH27</f>
        <v>-0.28207219226298164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1.0564301836353351</v>
      </c>
      <c r="AS27" s="11">
        <f>IF(('OddsRatio_working_3-way'!X27=0),IF(Q27&gt;0,-Q27^(1/3),(-Q27)^(1/3)),'OddsRatio_working_3-way'!AM27-'OddsRatio_working_3-way'!R27/3)</f>
        <v>-0.77435799137235373</v>
      </c>
      <c r="AT27" s="11">
        <f>IF(('OddsRatio_working_3-way'!X27=0),IF(Q27&gt;0,-Q27^(1/3),(-Q27)^(1/3)),'OddsRatio_working_3-way'!AN27-'OddsRatio_working_3-way'!R27/3)</f>
        <v>-0.28207219226298164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</v>
      </c>
      <c r="C28" s="4">
        <f>IF('True_Odds_Calculator_3-way'!C29="","",'True_Odds_Calculator_3-way'!C29)</f>
        <v>3.13</v>
      </c>
      <c r="D28" s="9">
        <f t="shared" si="13"/>
        <v>0.42053320833601693</v>
      </c>
      <c r="E28" s="9">
        <f t="shared" si="14"/>
        <v>0.26924340352129877</v>
      </c>
      <c r="F28" s="9">
        <f t="shared" si="15"/>
        <v>0.3102233881426843</v>
      </c>
      <c r="G28" s="9">
        <f t="shared" si="16"/>
        <v>1.0438890080092587</v>
      </c>
      <c r="H28" s="9">
        <f t="shared" si="17"/>
        <v>2.3779334905722216</v>
      </c>
      <c r="I28" s="9">
        <f t="shared" si="18"/>
        <v>3.7141114208240724</v>
      </c>
      <c r="J28" s="9">
        <f t="shared" si="19"/>
        <v>3.2234835870597207</v>
      </c>
      <c r="K28" s="11">
        <f t="shared" si="20"/>
        <v>0.43103448275862072</v>
      </c>
      <c r="L28" s="11">
        <f t="shared" si="21"/>
        <v>0.27777777777777779</v>
      </c>
      <c r="M28" s="11">
        <f t="shared" si="22"/>
        <v>0.31948881789137379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-0.27963534207337237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0.23143047751949375</v>
      </c>
      <c r="Q28" s="11">
        <f>2*'OddsRatio_working_3-way'!K28*'OddsRatio_working_3-way'!L28*'OddsRatio_working_3-way'!M28</f>
        <v>7.6505942981650824E-2</v>
      </c>
      <c r="R28" s="11">
        <f t="shared" si="23"/>
        <v>0</v>
      </c>
      <c r="S28" s="11">
        <f t="shared" si="24"/>
        <v>-0.82761526423498233</v>
      </c>
      <c r="T28" s="11">
        <f t="shared" si="25"/>
        <v>-0.27359182288759748</v>
      </c>
      <c r="U28" s="11">
        <f>'OddsRatio_working_3-way'!S28-'OddsRatio_working_3-way'!R28^2/3</f>
        <v>-0.82761526423498233</v>
      </c>
      <c r="V28" s="11">
        <f>'OddsRatio_working_3-way'!S28*'OddsRatio_working_3-way'!R28/3-2*'OddsRatio_working_3-way'!R28^3/27-'OddsRatio_working_3-way'!T28</f>
        <v>0.27359182288759748</v>
      </c>
      <c r="W28" s="11">
        <f>'OddsRatio_working_3-way'!V28^2+4*'OddsRatio_working_3-way'!U28^3/27</f>
        <v>-9.1286423860127003E-3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0.14489748784655587</v>
      </c>
      <c r="Y28" s="11">
        <f>IF('OddsRatio_working_3-way'!W28&gt;=0,IF('OddsRatio_working_3-way'!V28+SQRT('OddsRatio_working_3-way'!W28)&gt;0,0,PI()),ACOS('OddsRatio_working_3-way'!V28/(2*'OddsRatio_working_3-way'!X28)))</f>
        <v>0.33598040073152902</v>
      </c>
      <c r="Z28" s="11">
        <f>'OddsRatio_working_3-way'!X28^(1/3)*COS('OddsRatio_working_3-way'!Y28/3)</f>
        <v>0.52194450400462933</v>
      </c>
      <c r="AA28" s="11">
        <f>'OddsRatio_working_3-way'!X28^(1/3)*COS(('OddsRatio_working_3-way'!Y28+2*PI())/3)</f>
        <v>-0.31180793940070395</v>
      </c>
      <c r="AB28" s="11">
        <f>'OddsRatio_working_3-way'!X28^(1/3)*COS(('OddsRatio_working_3-way'!Y28+4*PI())/3)</f>
        <v>-0.2101365646039253</v>
      </c>
      <c r="AC28" s="11">
        <f>'OddsRatio_working_3-way'!X28^(1/3)*SIN('OddsRatio_working_3-way'!Y28/3)</f>
        <v>5.8699995607799461E-2</v>
      </c>
      <c r="AD28" s="11">
        <f>'OddsRatio_working_3-way'!X28^(1/3)*SIN(('OddsRatio_working_3-way'!Y28+2*PI())/3)</f>
        <v>0.42266720202977798</v>
      </c>
      <c r="AE28" s="11">
        <f>'OddsRatio_working_3-way'!X28^(1/3)*SIN(('OddsRatio_working_3-way'!Y28+4*PI())/3)</f>
        <v>-0.48136719763757746</v>
      </c>
      <c r="AF28" s="11">
        <f>-'OddsRatio_working_3-way'!U28/(3*'OddsRatio_working_3-way'!X28^(1/3))*COS(('OddsRatio_working_3-way'!Y28)/3)</f>
        <v>0.52194450400462922</v>
      </c>
      <c r="AG28" s="11">
        <f>-'OddsRatio_working_3-way'!U28/(3*'OddsRatio_working_3-way'!X28^(1/3))*COS(('OddsRatio_working_3-way'!Y28+2*PI())/3)</f>
        <v>-0.31180793940070389</v>
      </c>
      <c r="AH28" s="11">
        <f>-'OddsRatio_working_3-way'!U28/(3*'OddsRatio_working_3-way'!X28^(1/3))*COS(('OddsRatio_working_3-way'!Y28+4*PI())/3)</f>
        <v>-0.21013656460392524</v>
      </c>
      <c r="AI28" s="11">
        <f>'OddsRatio_working_3-way'!U28/(3*'OddsRatio_working_3-way'!X28^(1/3))*SIN(('OddsRatio_working_3-way'!Y28)/3)</f>
        <v>-5.8699995607799448E-2</v>
      </c>
      <c r="AJ28" s="11">
        <f>'OddsRatio_working_3-way'!U28/(3*'OddsRatio_working_3-way'!X28^(1/3))*SIN(('OddsRatio_working_3-way'!Y28+2*PI())/3)</f>
        <v>-0.42266720202977787</v>
      </c>
      <c r="AK28" s="11">
        <f>'OddsRatio_working_3-way'!U28/(3*'OddsRatio_working_3-way'!X28^(1/3))*SIN(('OddsRatio_working_3-way'!Y28+4*PI())/3)</f>
        <v>0.48136719763757735</v>
      </c>
      <c r="AL28" s="11">
        <f>'OddsRatio_working_3-way'!Z28+'OddsRatio_working_3-way'!AF28</f>
        <v>1.0438890080092587</v>
      </c>
      <c r="AM28" s="11">
        <f>'OddsRatio_working_3-way'!AA28+'OddsRatio_working_3-way'!AG28</f>
        <v>-0.6236158788014079</v>
      </c>
      <c r="AN28" s="11">
        <f>'OddsRatio_working_3-way'!AB28+'OddsRatio_working_3-way'!AH28</f>
        <v>-0.42027312920785054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1.0438890080092587</v>
      </c>
      <c r="AS28" s="11">
        <f>IF(('OddsRatio_working_3-way'!X28=0),IF(Q28&gt;0,-Q28^(1/3),(-Q28)^(1/3)),'OddsRatio_working_3-way'!AM28-'OddsRatio_working_3-way'!R28/3)</f>
        <v>-0.6236158788014079</v>
      </c>
      <c r="AT28" s="11">
        <f>IF(('OddsRatio_working_3-way'!X28=0),IF(Q28&gt;0,-Q28^(1/3),(-Q28)^(1/3)),'OddsRatio_working_3-way'!AN28-'OddsRatio_working_3-way'!R28/3)</f>
        <v>-0.42027312920785054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1.75</v>
      </c>
      <c r="B29" s="4">
        <f>IF('True_Odds_Calculator_3-way'!B30="","",'True_Odds_Calculator_3-way'!B30)</f>
        <v>4.24</v>
      </c>
      <c r="C29" s="4">
        <f>IF('True_Odds_Calculator_3-way'!C30="","",'True_Odds_Calculator_3-way'!C30)</f>
        <v>4.49</v>
      </c>
      <c r="D29" s="9">
        <f t="shared" si="13"/>
        <v>0.5590249735081898</v>
      </c>
      <c r="E29" s="9">
        <f t="shared" si="14"/>
        <v>0.22687360358388237</v>
      </c>
      <c r="F29" s="9">
        <f t="shared" si="15"/>
        <v>0.21410142290792794</v>
      </c>
      <c r="G29" s="9">
        <f t="shared" si="16"/>
        <v>1.0517717988505328</v>
      </c>
      <c r="H29" s="9">
        <f t="shared" si="17"/>
        <v>1.7888288491378996</v>
      </c>
      <c r="I29" s="9">
        <f t="shared" si="18"/>
        <v>4.4077406282757279</v>
      </c>
      <c r="J29" s="9">
        <f t="shared" si="19"/>
        <v>4.6706835779883606</v>
      </c>
      <c r="K29" s="11">
        <f t="shared" si="20"/>
        <v>0.5714285714285714</v>
      </c>
      <c r="L29" s="11">
        <f t="shared" si="21"/>
        <v>0.23584905660377356</v>
      </c>
      <c r="M29" s="11">
        <f t="shared" si="22"/>
        <v>0.22271714922048996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-0.2545548958752305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0.22451809651876886</v>
      </c>
      <c r="Q29" s="11">
        <f>2*'OddsRatio_working_3-way'!K29*'OddsRatio_working_3-way'!L29*'OddsRatio_working_3-way'!M29</f>
        <v>6.0031576609296484E-2</v>
      </c>
      <c r="R29" s="11">
        <f t="shared" si="23"/>
        <v>0</v>
      </c>
      <c r="S29" s="11">
        <f t="shared" si="24"/>
        <v>-0.8820026648743613</v>
      </c>
      <c r="T29" s="11">
        <f t="shared" si="25"/>
        <v>-0.23582958953859925</v>
      </c>
      <c r="U29" s="11">
        <f>'OddsRatio_working_3-way'!S29-'OddsRatio_working_3-way'!R29^2/3</f>
        <v>-0.8820026648743613</v>
      </c>
      <c r="V29" s="11">
        <f>'OddsRatio_working_3-way'!S29*'OddsRatio_working_3-way'!R29/3-2*'OddsRatio_working_3-way'!R29^3/27-'OddsRatio_working_3-way'!T29</f>
        <v>0.23582958953859925</v>
      </c>
      <c r="W29" s="11">
        <f>'OddsRatio_working_3-way'!V29^2+4*'OddsRatio_working_3-way'!U29^3/27</f>
        <v>-4.6034062065160773E-2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0.15941271700142445</v>
      </c>
      <c r="Y29" s="11">
        <f>IF('OddsRatio_working_3-way'!W29&gt;=0,IF('OddsRatio_working_3-way'!V29+SQRT('OddsRatio_working_3-way'!W29)&gt;0,0,PI()),ACOS('OddsRatio_working_3-way'!V29/(2*'OddsRatio_working_3-way'!X29)))</f>
        <v>0.73819791110202726</v>
      </c>
      <c r="Z29" s="11">
        <f>'OddsRatio_working_3-way'!X29^(1/3)*COS('OddsRatio_working_3-way'!Y29/3)</f>
        <v>0.52588589942526653</v>
      </c>
      <c r="AA29" s="11">
        <f>'OddsRatio_working_3-way'!X29^(1/3)*COS(('OddsRatio_working_3-way'!Y29+2*PI())/3)</f>
        <v>-0.37732687256829167</v>
      </c>
      <c r="AB29" s="11">
        <f>'OddsRatio_working_3-way'!X29^(1/3)*COS(('OddsRatio_working_3-way'!Y29+4*PI())/3)</f>
        <v>-0.14855902685697495</v>
      </c>
      <c r="AC29" s="11">
        <f>'OddsRatio_working_3-way'!X29^(1/3)*SIN('OddsRatio_working_3-way'!Y29/3)</f>
        <v>0.13207917730335952</v>
      </c>
      <c r="AD29" s="11">
        <f>'OddsRatio_working_3-way'!X29^(1/3)*SIN(('OddsRatio_working_3-way'!Y29+2*PI())/3)</f>
        <v>0.38939095974262933</v>
      </c>
      <c r="AE29" s="11">
        <f>'OddsRatio_working_3-way'!X29^(1/3)*SIN(('OddsRatio_working_3-way'!Y29+4*PI())/3)</f>
        <v>-0.52147013704598888</v>
      </c>
      <c r="AF29" s="11">
        <f>-'OddsRatio_working_3-way'!U29/(3*'OddsRatio_working_3-way'!X29^(1/3))*COS(('OddsRatio_working_3-way'!Y29)/3)</f>
        <v>0.52588589942526642</v>
      </c>
      <c r="AG29" s="11">
        <f>-'OddsRatio_working_3-way'!U29/(3*'OddsRatio_working_3-way'!X29^(1/3))*COS(('OddsRatio_working_3-way'!Y29+2*PI())/3)</f>
        <v>-0.37732687256829162</v>
      </c>
      <c r="AH29" s="11">
        <f>-'OddsRatio_working_3-way'!U29/(3*'OddsRatio_working_3-way'!X29^(1/3))*COS(('OddsRatio_working_3-way'!Y29+4*PI())/3)</f>
        <v>-0.14855902685697492</v>
      </c>
      <c r="AI29" s="11">
        <f>'OddsRatio_working_3-way'!U29/(3*'OddsRatio_working_3-way'!X29^(1/3))*SIN(('OddsRatio_working_3-way'!Y29)/3)</f>
        <v>-0.1320791773033595</v>
      </c>
      <c r="AJ29" s="11">
        <f>'OddsRatio_working_3-way'!U29/(3*'OddsRatio_working_3-way'!X29^(1/3))*SIN(('OddsRatio_working_3-way'!Y29+2*PI())/3)</f>
        <v>-0.38939095974262927</v>
      </c>
      <c r="AK29" s="11">
        <f>'OddsRatio_working_3-way'!U29/(3*'OddsRatio_working_3-way'!X29^(1/3))*SIN(('OddsRatio_working_3-way'!Y29+4*PI())/3)</f>
        <v>0.52147013704598877</v>
      </c>
      <c r="AL29" s="11">
        <f>'OddsRatio_working_3-way'!Z29+'OddsRatio_working_3-way'!AF29</f>
        <v>1.0517717988505328</v>
      </c>
      <c r="AM29" s="11">
        <f>'OddsRatio_working_3-way'!AA29+'OddsRatio_working_3-way'!AG29</f>
        <v>-0.75465374513658334</v>
      </c>
      <c r="AN29" s="11">
        <f>'OddsRatio_working_3-way'!AB29+'OddsRatio_working_3-way'!AH29</f>
        <v>-0.29711805371394984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1.0517717988505328</v>
      </c>
      <c r="AS29" s="11">
        <f>IF(('OddsRatio_working_3-way'!X29=0),IF(Q29&gt;0,-Q29^(1/3),(-Q29)^(1/3)),'OddsRatio_working_3-way'!AM29-'OddsRatio_working_3-way'!R29/3)</f>
        <v>-0.75465374513658334</v>
      </c>
      <c r="AT29" s="11">
        <f>IF(('OddsRatio_working_3-way'!X29=0),IF(Q29&gt;0,-Q29^(1/3),(-Q29)^(1/3)),'OddsRatio_working_3-way'!AN29-'OddsRatio_working_3-way'!R29/3)</f>
        <v>-0.29711805371394984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2.59</v>
      </c>
      <c r="B30" s="4">
        <f>IF('True_Odds_Calculator_3-way'!B31="","",'True_Odds_Calculator_3-way'!B31)</f>
        <v>3.05</v>
      </c>
      <c r="C30" s="4">
        <f>IF('True_Odds_Calculator_3-way'!C31="","",'True_Odds_Calculator_3-way'!C31)</f>
        <v>3.03</v>
      </c>
      <c r="D30" s="9">
        <f t="shared" si="13"/>
        <v>0.37069175764030443</v>
      </c>
      <c r="E30" s="9">
        <f t="shared" si="14"/>
        <v>0.31359702302954928</v>
      </c>
      <c r="F30" s="9">
        <f t="shared" si="15"/>
        <v>0.31571121933014606</v>
      </c>
      <c r="G30" s="9">
        <f t="shared" si="16"/>
        <v>1.0677101371649202</v>
      </c>
      <c r="H30" s="9">
        <f t="shared" si="17"/>
        <v>2.6976591180922238</v>
      </c>
      <c r="I30" s="9">
        <f t="shared" si="18"/>
        <v>3.1888057811880857</v>
      </c>
      <c r="J30" s="9">
        <f t="shared" si="19"/>
        <v>3.1674515784447888</v>
      </c>
      <c r="K30" s="11">
        <f t="shared" si="20"/>
        <v>0.38610038610038611</v>
      </c>
      <c r="L30" s="11">
        <f t="shared" si="21"/>
        <v>0.32786885245901642</v>
      </c>
      <c r="M30" s="11">
        <f t="shared" si="22"/>
        <v>0.33003300330033003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-0.27644248696025986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0.23688678127892546</v>
      </c>
      <c r="Q30" s="11">
        <f>2*'OddsRatio_working_3-way'!K30*'OddsRatio_working_3-way'!L30*'OddsRatio_working_3-way'!M30</f>
        <v>8.3557947541067171E-2</v>
      </c>
      <c r="R30" s="11">
        <f t="shared" si="23"/>
        <v>0</v>
      </c>
      <c r="S30" s="11">
        <f t="shared" si="24"/>
        <v>-0.85691162702128076</v>
      </c>
      <c r="T30" s="11">
        <f t="shared" si="25"/>
        <v>-0.30226159683290321</v>
      </c>
      <c r="U30" s="11">
        <f>'OddsRatio_working_3-way'!S30-'OddsRatio_working_3-way'!R30^2/3</f>
        <v>-0.85691162702128076</v>
      </c>
      <c r="V30" s="11">
        <f>'OddsRatio_working_3-way'!S30*'OddsRatio_working_3-way'!R30/3-2*'OddsRatio_working_3-way'!R30^3/27-'OddsRatio_working_3-way'!T30</f>
        <v>0.30226159683290321</v>
      </c>
      <c r="W30" s="11">
        <f>'OddsRatio_working_3-way'!V30^2+4*'OddsRatio_working_3-way'!U30^3/27</f>
        <v>-1.8569043749450675E-3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0.1526589149828152</v>
      </c>
      <c r="Y30" s="11">
        <f>IF('OddsRatio_working_3-way'!W30&gt;=0,IF('OddsRatio_working_3-way'!V30+SQRT('OddsRatio_working_3-way'!W30)&gt;0,0,PI()),ACOS('OddsRatio_working_3-way'!V30/(2*'OddsRatio_working_3-way'!X30)))</f>
        <v>0.14161038222184219</v>
      </c>
      <c r="Z30" s="11">
        <f>'OddsRatio_working_3-way'!X30^(1/3)*COS('OddsRatio_working_3-way'!Y30/3)</f>
        <v>0.53385506858246023</v>
      </c>
      <c r="AA30" s="11">
        <f>'OddsRatio_working_3-way'!X30^(1/3)*COS(('OddsRatio_working_3-way'!Y30+2*PI())/3)</f>
        <v>-0.28876743051197096</v>
      </c>
      <c r="AB30" s="11">
        <f>'OddsRatio_working_3-way'!X30^(1/3)*COS(('OddsRatio_working_3-way'!Y30+4*PI())/3)</f>
        <v>-0.24508763807048936</v>
      </c>
      <c r="AC30" s="11">
        <f>'OddsRatio_working_3-way'!X30^(1/3)*SIN('OddsRatio_working_3-way'!Y30/3)</f>
        <v>2.5218539924236498E-2</v>
      </c>
      <c r="AD30" s="11">
        <f>'OddsRatio_working_3-way'!X30^(1/3)*SIN(('OddsRatio_working_3-way'!Y30+2*PI())/3)</f>
        <v>0.4497227813693761</v>
      </c>
      <c r="AE30" s="11">
        <f>'OddsRatio_working_3-way'!X30^(1/3)*SIN(('OddsRatio_working_3-way'!Y30+4*PI())/3)</f>
        <v>-0.4749413212936125</v>
      </c>
      <c r="AF30" s="11">
        <f>-'OddsRatio_working_3-way'!U30/(3*'OddsRatio_working_3-way'!X30^(1/3))*COS(('OddsRatio_working_3-way'!Y30)/3)</f>
        <v>0.53385506858246012</v>
      </c>
      <c r="AG30" s="11">
        <f>-'OddsRatio_working_3-way'!U30/(3*'OddsRatio_working_3-way'!X30^(1/3))*COS(('OddsRatio_working_3-way'!Y30+2*PI())/3)</f>
        <v>-0.2887674305119709</v>
      </c>
      <c r="AH30" s="11">
        <f>-'OddsRatio_working_3-way'!U30/(3*'OddsRatio_working_3-way'!X30^(1/3))*COS(('OddsRatio_working_3-way'!Y30+4*PI())/3)</f>
        <v>-0.24508763807048931</v>
      </c>
      <c r="AI30" s="11">
        <f>'OddsRatio_working_3-way'!U30/(3*'OddsRatio_working_3-way'!X30^(1/3))*SIN(('OddsRatio_working_3-way'!Y30)/3)</f>
        <v>-2.5218539924236495E-2</v>
      </c>
      <c r="AJ30" s="11">
        <f>'OddsRatio_working_3-way'!U30/(3*'OddsRatio_working_3-way'!X30^(1/3))*SIN(('OddsRatio_working_3-way'!Y30+2*PI())/3)</f>
        <v>-0.44972278136937599</v>
      </c>
      <c r="AK30" s="11">
        <f>'OddsRatio_working_3-way'!U30/(3*'OddsRatio_working_3-way'!X30^(1/3))*SIN(('OddsRatio_working_3-way'!Y30+4*PI())/3)</f>
        <v>0.47494132129361238</v>
      </c>
      <c r="AL30" s="11">
        <f>'OddsRatio_working_3-way'!Z30+'OddsRatio_working_3-way'!AF30</f>
        <v>1.0677101371649202</v>
      </c>
      <c r="AM30" s="11">
        <f>'OddsRatio_working_3-way'!AA30+'OddsRatio_working_3-way'!AG30</f>
        <v>-0.57753486102394191</v>
      </c>
      <c r="AN30" s="11">
        <f>'OddsRatio_working_3-way'!AB30+'OddsRatio_working_3-way'!AH30</f>
        <v>-0.49017527614097867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1.0677101371649202</v>
      </c>
      <c r="AS30" s="11">
        <f>IF(('OddsRatio_working_3-way'!X30=0),IF(Q30&gt;0,-Q30^(1/3),(-Q30)^(1/3)),'OddsRatio_working_3-way'!AM30-'OddsRatio_working_3-way'!R30/3)</f>
        <v>-0.57753486102394191</v>
      </c>
      <c r="AT30" s="11">
        <f>IF(('OddsRatio_working_3-way'!X30=0),IF(Q30&gt;0,-Q30^(1/3),(-Q30)^(1/3)),'OddsRatio_working_3-way'!AN30-'OddsRatio_working_3-way'!R30/3)</f>
        <v>-0.49017527614097867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2.0299999999999998</v>
      </c>
      <c r="B31" s="4">
        <f>IF('True_Odds_Calculator_3-way'!B32="","",'True_Odds_Calculator_3-way'!B32)</f>
        <v>3.14</v>
      </c>
      <c r="C31" s="4">
        <f>IF('True_Odds_Calculator_3-way'!C32="","",'True_Odds_Calculator_3-way'!C32)</f>
        <v>4.2699999999999996</v>
      </c>
      <c r="D31" s="9">
        <f t="shared" si="13"/>
        <v>0.47494277412127767</v>
      </c>
      <c r="E31" s="9">
        <f t="shared" si="14"/>
        <v>0.30331532508786035</v>
      </c>
      <c r="F31" s="9">
        <f t="shared" si="15"/>
        <v>0.22174190079086212</v>
      </c>
      <c r="G31" s="9">
        <f t="shared" si="16"/>
        <v>1.0733173020955662</v>
      </c>
      <c r="H31" s="9">
        <f t="shared" si="17"/>
        <v>2.1055168211584325</v>
      </c>
      <c r="I31" s="9">
        <f t="shared" si="18"/>
        <v>3.2968990264845117</v>
      </c>
      <c r="J31" s="9">
        <f t="shared" si="19"/>
        <v>4.5097475778525009</v>
      </c>
      <c r="K31" s="11">
        <f t="shared" si="20"/>
        <v>0.49261083743842371</v>
      </c>
      <c r="L31" s="11">
        <f t="shared" si="21"/>
        <v>0.31847133757961782</v>
      </c>
      <c r="M31" s="11">
        <f t="shared" si="22"/>
        <v>0.23419203747072601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-0.2648165904752009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0.23660957003411809</v>
      </c>
      <c r="Q31" s="11">
        <f>2*'OddsRatio_working_3-way'!K31*'OddsRatio_working_3-way'!L31*'OddsRatio_working_3-way'!M31</f>
        <v>7.3481232929850343E-2</v>
      </c>
      <c r="R31" s="11">
        <f t="shared" si="23"/>
        <v>0</v>
      </c>
      <c r="S31" s="11">
        <f t="shared" si="24"/>
        <v>-0.89348469297007926</v>
      </c>
      <c r="T31" s="11">
        <f t="shared" si="25"/>
        <v>-0.27747971831368923</v>
      </c>
      <c r="U31" s="11">
        <f>'OddsRatio_working_3-way'!S31-'OddsRatio_working_3-way'!R31^2/3</f>
        <v>-0.89348469297007926</v>
      </c>
      <c r="V31" s="11">
        <f>'OddsRatio_working_3-way'!S31*'OddsRatio_working_3-way'!R31/3-2*'OddsRatio_working_3-way'!R31^3/27-'OddsRatio_working_3-way'!T31</f>
        <v>0.27747971831368923</v>
      </c>
      <c r="W31" s="11">
        <f>'OddsRatio_working_3-way'!V31^2+4*'OddsRatio_working_3-way'!U31^3/27</f>
        <v>-2.8676434110767285E-2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0.16253571006567419</v>
      </c>
      <c r="Y31" s="11">
        <f>IF('OddsRatio_working_3-way'!W31&gt;=0,IF('OddsRatio_working_3-way'!V31+SQRT('OddsRatio_working_3-way'!W31)&gt;0,0,PI()),ACOS('OddsRatio_working_3-way'!V31/(2*'OddsRatio_working_3-way'!X31)))</f>
        <v>0.5479462979969254</v>
      </c>
      <c r="Z31" s="11">
        <f>'OddsRatio_working_3-way'!X31^(1/3)*COS('OddsRatio_working_3-way'!Y31/3)</f>
        <v>0.5366586510477831</v>
      </c>
      <c r="AA31" s="11">
        <f>'OddsRatio_working_3-way'!X31^(1/3)*COS(('OddsRatio_working_3-way'!Y31+2*PI())/3)</f>
        <v>-0.35417390854576969</v>
      </c>
      <c r="AB31" s="11">
        <f>'OddsRatio_working_3-way'!X31^(1/3)*COS(('OddsRatio_working_3-way'!Y31+4*PI())/3)</f>
        <v>-0.18248474250201335</v>
      </c>
      <c r="AC31" s="11">
        <f>'OddsRatio_working_3-way'!X31^(1/3)*SIN('OddsRatio_working_3-way'!Y31/3)</f>
        <v>9.9124786232305043E-2</v>
      </c>
      <c r="AD31" s="11">
        <f>'OddsRatio_working_3-way'!X31^(1/3)*SIN(('OddsRatio_working_3-way'!Y31+2*PI())/3)</f>
        <v>0.41519763185191605</v>
      </c>
      <c r="AE31" s="11">
        <f>'OddsRatio_working_3-way'!X31^(1/3)*SIN(('OddsRatio_working_3-way'!Y31+4*PI())/3)</f>
        <v>-0.51432241808422108</v>
      </c>
      <c r="AF31" s="11">
        <f>-'OddsRatio_working_3-way'!U31/(3*'OddsRatio_working_3-way'!X31^(1/3))*COS(('OddsRatio_working_3-way'!Y31)/3)</f>
        <v>0.5366586510477831</v>
      </c>
      <c r="AG31" s="11">
        <f>-'OddsRatio_working_3-way'!U31/(3*'OddsRatio_working_3-way'!X31^(1/3))*COS(('OddsRatio_working_3-way'!Y31+2*PI())/3)</f>
        <v>-0.35417390854576969</v>
      </c>
      <c r="AH31" s="11">
        <f>-'OddsRatio_working_3-way'!U31/(3*'OddsRatio_working_3-way'!X31^(1/3))*COS(('OddsRatio_working_3-way'!Y31+4*PI())/3)</f>
        <v>-0.18248474250201335</v>
      </c>
      <c r="AI31" s="11">
        <f>'OddsRatio_working_3-way'!U31/(3*'OddsRatio_working_3-way'!X31^(1/3))*SIN(('OddsRatio_working_3-way'!Y31)/3)</f>
        <v>-9.9124786232305043E-2</v>
      </c>
      <c r="AJ31" s="11">
        <f>'OddsRatio_working_3-way'!U31/(3*'OddsRatio_working_3-way'!X31^(1/3))*SIN(('OddsRatio_working_3-way'!Y31+2*PI())/3)</f>
        <v>-0.41519763185191605</v>
      </c>
      <c r="AK31" s="11">
        <f>'OddsRatio_working_3-way'!U31/(3*'OddsRatio_working_3-way'!X31^(1/3))*SIN(('OddsRatio_working_3-way'!Y31+4*PI())/3)</f>
        <v>0.51432241808422108</v>
      </c>
      <c r="AL31" s="11">
        <f>'OddsRatio_working_3-way'!Z31+'OddsRatio_working_3-way'!AF31</f>
        <v>1.0733173020955662</v>
      </c>
      <c r="AM31" s="11">
        <f>'OddsRatio_working_3-way'!AA31+'OddsRatio_working_3-way'!AG31</f>
        <v>-0.70834781709153938</v>
      </c>
      <c r="AN31" s="11">
        <f>'OddsRatio_working_3-way'!AB31+'OddsRatio_working_3-way'!AH31</f>
        <v>-0.36496948500402671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1.0733173020955662</v>
      </c>
      <c r="AS31" s="11">
        <f>IF(('OddsRatio_working_3-way'!X31=0),IF(Q31&gt;0,-Q31^(1/3),(-Q31)^(1/3)),'OddsRatio_working_3-way'!AM31-'OddsRatio_working_3-way'!R31/3)</f>
        <v>-0.70834781709153938</v>
      </c>
      <c r="AT31" s="11">
        <f>IF(('OddsRatio_working_3-way'!X31=0),IF(Q31&gt;0,-Q31^(1/3),(-Q31)^(1/3)),'OddsRatio_working_3-way'!AN31-'OddsRatio_working_3-way'!R31/3)</f>
        <v>-0.36496948500402671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1.89</v>
      </c>
      <c r="B32" s="4">
        <f>IF('True_Odds_Calculator_3-way'!B33="","",'True_Odds_Calculator_3-way'!B33)</f>
        <v>3.38</v>
      </c>
      <c r="C32" s="4">
        <f>IF('True_Odds_Calculator_3-way'!C33="","",'True_Odds_Calculator_3-way'!C33)</f>
        <v>4.51</v>
      </c>
      <c r="D32" s="9">
        <f t="shared" si="13"/>
        <v>0.51041610265297177</v>
      </c>
      <c r="E32" s="9">
        <f t="shared" si="14"/>
        <v>0.28050382183442468</v>
      </c>
      <c r="F32" s="9">
        <f t="shared" si="15"/>
        <v>0.20908007551260374</v>
      </c>
      <c r="G32" s="9">
        <f t="shared" si="16"/>
        <v>1.0777368970587899</v>
      </c>
      <c r="H32" s="9">
        <f t="shared" si="17"/>
        <v>1.9591858383823224</v>
      </c>
      <c r="I32" s="9">
        <f t="shared" si="18"/>
        <v>3.5650138149999191</v>
      </c>
      <c r="J32" s="9">
        <f t="shared" si="19"/>
        <v>4.7828565086763524</v>
      </c>
      <c r="K32" s="11">
        <f t="shared" si="20"/>
        <v>0.52910052910052918</v>
      </c>
      <c r="L32" s="11">
        <f t="shared" si="21"/>
        <v>0.29585798816568049</v>
      </c>
      <c r="M32" s="11">
        <f t="shared" si="22"/>
        <v>0.22172949002217296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-0.25805901415657506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0.23532856553494455</v>
      </c>
      <c r="Q32" s="11">
        <f>2*'OddsRatio_working_3-way'!K32*'OddsRatio_working_3-way'!L32*'OddsRatio_working_3-way'!M32</f>
        <v>6.9418455910013152E-2</v>
      </c>
      <c r="R32" s="11">
        <f t="shared" si="23"/>
        <v>0</v>
      </c>
      <c r="S32" s="11">
        <f t="shared" si="24"/>
        <v>-0.91191763366251177</v>
      </c>
      <c r="T32" s="11">
        <f t="shared" si="25"/>
        <v>-0.26900225181785009</v>
      </c>
      <c r="U32" s="11">
        <f>'OddsRatio_working_3-way'!S32-'OddsRatio_working_3-way'!R32^2/3</f>
        <v>-0.91191763366251177</v>
      </c>
      <c r="V32" s="11">
        <f>'OddsRatio_working_3-way'!S32*'OddsRatio_working_3-way'!R32/3-2*'OddsRatio_working_3-way'!R32^3/27-'OddsRatio_working_3-way'!T32</f>
        <v>0.26900225181785009</v>
      </c>
      <c r="W32" s="11">
        <f>'OddsRatio_working_3-way'!V32^2+4*'OddsRatio_working_3-way'!U32^3/27</f>
        <v>-3.9985199396929835E-2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0.16759132650588146</v>
      </c>
      <c r="Y32" s="11">
        <f>IF('OddsRatio_working_3-way'!W32&gt;=0,IF('OddsRatio_working_3-way'!V32+SQRT('OddsRatio_working_3-way'!W32)&gt;0,0,PI()),ACOS('OddsRatio_working_3-way'!V32/(2*'OddsRatio_working_3-way'!X32)))</f>
        <v>0.63923191595320772</v>
      </c>
      <c r="Z32" s="11">
        <f>'OddsRatio_working_3-way'!X32^(1/3)*COS('OddsRatio_working_3-way'!Y32/3)</f>
        <v>0.53886844852939497</v>
      </c>
      <c r="AA32" s="11">
        <f>'OddsRatio_working_3-way'!X32^(1/3)*COS(('OddsRatio_working_3-way'!Y32+2*PI())/3)</f>
        <v>-0.37040454069616169</v>
      </c>
      <c r="AB32" s="11">
        <f>'OddsRatio_working_3-way'!X32^(1/3)*COS(('OddsRatio_working_3-way'!Y32+4*PI())/3)</f>
        <v>-0.16846390783323364</v>
      </c>
      <c r="AC32" s="11">
        <f>'OddsRatio_working_3-way'!X32^(1/3)*SIN('OddsRatio_working_3-way'!Y32/3)</f>
        <v>0.11659047874373511</v>
      </c>
      <c r="AD32" s="11">
        <f>'OddsRatio_working_3-way'!X32^(1/3)*SIN(('OddsRatio_working_3-way'!Y32+2*PI())/3)</f>
        <v>0.40837852635249572</v>
      </c>
      <c r="AE32" s="11">
        <f>'OddsRatio_working_3-way'!X32^(1/3)*SIN(('OddsRatio_working_3-way'!Y32+4*PI())/3)</f>
        <v>-0.52496900509623079</v>
      </c>
      <c r="AF32" s="11">
        <f>-'OddsRatio_working_3-way'!U32/(3*'OddsRatio_working_3-way'!X32^(1/3))*COS(('OddsRatio_working_3-way'!Y32)/3)</f>
        <v>0.53886844852939497</v>
      </c>
      <c r="AG32" s="11">
        <f>-'OddsRatio_working_3-way'!U32/(3*'OddsRatio_working_3-way'!X32^(1/3))*COS(('OddsRatio_working_3-way'!Y32+2*PI())/3)</f>
        <v>-0.37040454069616169</v>
      </c>
      <c r="AH32" s="11">
        <f>-'OddsRatio_working_3-way'!U32/(3*'OddsRatio_working_3-way'!X32^(1/3))*COS(('OddsRatio_working_3-way'!Y32+4*PI())/3)</f>
        <v>-0.16846390783323364</v>
      </c>
      <c r="AI32" s="11">
        <f>'OddsRatio_working_3-way'!U32/(3*'OddsRatio_working_3-way'!X32^(1/3))*SIN(('OddsRatio_working_3-way'!Y32)/3)</f>
        <v>-0.11659047874373511</v>
      </c>
      <c r="AJ32" s="11">
        <f>'OddsRatio_working_3-way'!U32/(3*'OddsRatio_working_3-way'!X32^(1/3))*SIN(('OddsRatio_working_3-way'!Y32+2*PI())/3)</f>
        <v>-0.40837852635249572</v>
      </c>
      <c r="AK32" s="11">
        <f>'OddsRatio_working_3-way'!U32/(3*'OddsRatio_working_3-way'!X32^(1/3))*SIN(('OddsRatio_working_3-way'!Y32+4*PI())/3)</f>
        <v>0.52496900509623079</v>
      </c>
      <c r="AL32" s="11">
        <f>'OddsRatio_working_3-way'!Z32+'OddsRatio_working_3-way'!AF32</f>
        <v>1.0777368970587899</v>
      </c>
      <c r="AM32" s="11">
        <f>'OddsRatio_working_3-way'!AA32+'OddsRatio_working_3-way'!AG32</f>
        <v>-0.74080908139232338</v>
      </c>
      <c r="AN32" s="11">
        <f>'OddsRatio_working_3-way'!AB32+'OddsRatio_working_3-way'!AH32</f>
        <v>-0.33692781566646729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1.0777368970587899</v>
      </c>
      <c r="AS32" s="11">
        <f>IF(('OddsRatio_working_3-way'!X32=0),IF(Q32&gt;0,-Q32^(1/3),(-Q32)^(1/3)),'OddsRatio_working_3-way'!AM32-'OddsRatio_working_3-way'!R32/3)</f>
        <v>-0.74080908139232338</v>
      </c>
      <c r="AT32" s="11">
        <f>IF(('OddsRatio_working_3-way'!X32=0),IF(Q32&gt;0,-Q32^(1/3),(-Q32)^(1/3)),'OddsRatio_working_3-way'!AN32-'OddsRatio_working_3-way'!R32/3)</f>
        <v>-0.33692781566646729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2.62</v>
      </c>
      <c r="B33" s="4">
        <f>IF('True_Odds_Calculator_3-way'!B34="","",'True_Odds_Calculator_3-way'!B34)</f>
        <v>3.18</v>
      </c>
      <c r="C33" s="4">
        <f>IF('True_Odds_Calculator_3-way'!C34="","",'True_Odds_Calculator_3-way'!C34)</f>
        <v>2.87</v>
      </c>
      <c r="D33" s="9">
        <f t="shared" si="13"/>
        <v>0.36614367307034867</v>
      </c>
      <c r="E33" s="9">
        <f t="shared" si="14"/>
        <v>0.30033665876960008</v>
      </c>
      <c r="F33" s="9">
        <f t="shared" si="15"/>
        <v>0.33351966816005135</v>
      </c>
      <c r="G33" s="9">
        <f t="shared" si="16"/>
        <v>1.0686224189806488</v>
      </c>
      <c r="H33" s="9">
        <f t="shared" si="17"/>
        <v>2.7311683187486513</v>
      </c>
      <c r="I33" s="9">
        <f t="shared" si="18"/>
        <v>3.3295968733778145</v>
      </c>
      <c r="J33" s="9">
        <f t="shared" si="19"/>
        <v>2.9983239234938139</v>
      </c>
      <c r="K33" s="11">
        <f t="shared" si="20"/>
        <v>0.38167938931297707</v>
      </c>
      <c r="L33" s="11">
        <f t="shared" si="21"/>
        <v>0.31446540880503143</v>
      </c>
      <c r="M33" s="11">
        <f t="shared" si="22"/>
        <v>0.34843205574912889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-0.27618672906961172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0.23712249221008702</v>
      </c>
      <c r="Q33" s="11">
        <f>2*'OddsRatio_working_3-way'!K33*'OddsRatio_working_3-way'!L33*'OddsRatio_working_3-way'!M33</f>
        <v>8.3641090726662065E-2</v>
      </c>
      <c r="R33" s="11">
        <f t="shared" si="23"/>
        <v>0</v>
      </c>
      <c r="S33" s="11">
        <f t="shared" si="24"/>
        <v>-0.85855860275719942</v>
      </c>
      <c r="T33" s="11">
        <f t="shared" si="25"/>
        <v>-0.30284254065509669</v>
      </c>
      <c r="U33" s="11">
        <f>'OddsRatio_working_3-way'!S33-'OddsRatio_working_3-way'!R33^2/3</f>
        <v>-0.85855860275719942</v>
      </c>
      <c r="V33" s="11">
        <f>'OddsRatio_working_3-way'!S33*'OddsRatio_working_3-way'!R33/3-2*'OddsRatio_working_3-way'!R33^3/27-'OddsRatio_working_3-way'!T33</f>
        <v>0.30284254065509669</v>
      </c>
      <c r="W33" s="11">
        <f>'OddsRatio_working_3-way'!V33^2+4*'OddsRatio_working_3-way'!U33^3/27</f>
        <v>-2.0439044700252956E-3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0.15309923979273965</v>
      </c>
      <c r="Y33" s="11">
        <f>IF('OddsRatio_working_3-way'!W33&gt;=0,IF('OddsRatio_working_3-way'!V33+SQRT('OddsRatio_working_3-way'!W33)&gt;0,0,PI()),ACOS('OddsRatio_working_3-way'!V33/(2*'OddsRatio_working_3-way'!X33)))</f>
        <v>0.14818968093047236</v>
      </c>
      <c r="Z33" s="11">
        <f>'OddsRatio_working_3-way'!X33^(1/3)*COS('OddsRatio_working_3-way'!Y33/3)</f>
        <v>0.53431120949032451</v>
      </c>
      <c r="AA33" s="11">
        <f>'OddsRatio_working_3-way'!X33^(1/3)*COS(('OddsRatio_working_3-way'!Y33+2*PI())/3)</f>
        <v>-0.29003133968504535</v>
      </c>
      <c r="AB33" s="11">
        <f>'OddsRatio_working_3-way'!X33^(1/3)*COS(('OddsRatio_working_3-way'!Y33+4*PI())/3)</f>
        <v>-0.24427986980527958</v>
      </c>
      <c r="AC33" s="11">
        <f>'OddsRatio_working_3-way'!X33^(1/3)*SIN('OddsRatio_working_3-way'!Y33/3)</f>
        <v>2.6414623450904048E-2</v>
      </c>
      <c r="AD33" s="11">
        <f>'OddsRatio_working_3-way'!X33^(1/3)*SIN(('OddsRatio_working_3-way'!Y33+2*PI())/3)</f>
        <v>0.44951976921995818</v>
      </c>
      <c r="AE33" s="11">
        <f>'OddsRatio_working_3-way'!X33^(1/3)*SIN(('OddsRatio_working_3-way'!Y33+4*PI())/3)</f>
        <v>-0.47593439267086196</v>
      </c>
      <c r="AF33" s="11">
        <f>-'OddsRatio_working_3-way'!U33/(3*'OddsRatio_working_3-way'!X33^(1/3))*COS(('OddsRatio_working_3-way'!Y33)/3)</f>
        <v>0.53431120949032429</v>
      </c>
      <c r="AG33" s="11">
        <f>-'OddsRatio_working_3-way'!U33/(3*'OddsRatio_working_3-way'!X33^(1/3))*COS(('OddsRatio_working_3-way'!Y33+2*PI())/3)</f>
        <v>-0.29003133968504524</v>
      </c>
      <c r="AH33" s="11">
        <f>-'OddsRatio_working_3-way'!U33/(3*'OddsRatio_working_3-way'!X33^(1/3))*COS(('OddsRatio_working_3-way'!Y33+4*PI())/3)</f>
        <v>-0.24427986980527946</v>
      </c>
      <c r="AI33" s="11">
        <f>'OddsRatio_working_3-way'!U33/(3*'OddsRatio_working_3-way'!X33^(1/3))*SIN(('OddsRatio_working_3-way'!Y33)/3)</f>
        <v>-2.6414623450904035E-2</v>
      </c>
      <c r="AJ33" s="11">
        <f>'OddsRatio_working_3-way'!U33/(3*'OddsRatio_working_3-way'!X33^(1/3))*SIN(('OddsRatio_working_3-way'!Y33+2*PI())/3)</f>
        <v>-0.44951976921995795</v>
      </c>
      <c r="AK33" s="11">
        <f>'OddsRatio_working_3-way'!U33/(3*'OddsRatio_working_3-way'!X33^(1/3))*SIN(('OddsRatio_working_3-way'!Y33+4*PI())/3)</f>
        <v>0.47593439267086174</v>
      </c>
      <c r="AL33" s="11">
        <f>'OddsRatio_working_3-way'!Z33+'OddsRatio_working_3-way'!AF33</f>
        <v>1.0686224189806488</v>
      </c>
      <c r="AM33" s="11">
        <f>'OddsRatio_working_3-way'!AA33+'OddsRatio_working_3-way'!AG33</f>
        <v>-0.58006267937009059</v>
      </c>
      <c r="AN33" s="11">
        <f>'OddsRatio_working_3-way'!AB33+'OddsRatio_working_3-way'!AH33</f>
        <v>-0.48855973961055904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1.0686224189806488</v>
      </c>
      <c r="AS33" s="11">
        <f>IF(('OddsRatio_working_3-way'!X33=0),IF(Q33&gt;0,-Q33^(1/3),(-Q33)^(1/3)),'OddsRatio_working_3-way'!AM33-'OddsRatio_working_3-way'!R33/3)</f>
        <v>-0.58006267937009059</v>
      </c>
      <c r="AT33" s="11">
        <f>IF(('OddsRatio_working_3-way'!X33=0),IF(Q33&gt;0,-Q33^(1/3),(-Q33)^(1/3)),'OddsRatio_working_3-way'!AN33-'OddsRatio_working_3-way'!R33/3)</f>
        <v>-0.48855973961055904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4.3099999999999996</v>
      </c>
      <c r="B34" s="4">
        <f>IF('True_Odds_Calculator_3-way'!B35="","",'True_Odds_Calculator_3-way'!B35)</f>
        <v>3.61</v>
      </c>
      <c r="C34" s="4">
        <f>IF('True_Odds_Calculator_3-way'!C35="","",'True_Odds_Calculator_3-way'!C35)</f>
        <v>1.86</v>
      </c>
      <c r="D34" s="9">
        <f t="shared" si="13"/>
        <v>0.21889270253810292</v>
      </c>
      <c r="E34" s="9">
        <f t="shared" si="14"/>
        <v>0.26220625312015988</v>
      </c>
      <c r="F34" s="9">
        <f t="shared" si="15"/>
        <v>0.51890104434173701</v>
      </c>
      <c r="G34" s="9">
        <f t="shared" si="16"/>
        <v>1.0780810645890422</v>
      </c>
      <c r="H34" s="9">
        <f t="shared" si="17"/>
        <v>4.5684483237897284</v>
      </c>
      <c r="I34" s="9">
        <f t="shared" si="18"/>
        <v>3.8137915785774004</v>
      </c>
      <c r="J34" s="9">
        <f t="shared" si="19"/>
        <v>1.9271497155465767</v>
      </c>
      <c r="K34" s="11">
        <f t="shared" si="20"/>
        <v>0.23201856148491881</v>
      </c>
      <c r="L34" s="11">
        <f t="shared" si="21"/>
        <v>0.2770083102493075</v>
      </c>
      <c r="M34" s="11">
        <f t="shared" si="22"/>
        <v>0.5376344086021505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-0.25672581194575272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0.23427841522469689</v>
      </c>
      <c r="Q34" s="11">
        <f>2*'OddsRatio_working_3-way'!K34*'OddsRatio_working_3-way'!L34*'OddsRatio_working_3-way'!M34</f>
        <v>6.9108677057432705E-2</v>
      </c>
      <c r="R34" s="11">
        <f t="shared" si="23"/>
        <v>0</v>
      </c>
      <c r="S34" s="11">
        <f t="shared" si="24"/>
        <v>-0.91256275887911475</v>
      </c>
      <c r="T34" s="11">
        <f t="shared" si="25"/>
        <v>-0.26919255424162675</v>
      </c>
      <c r="U34" s="11">
        <f>'OddsRatio_working_3-way'!S34-'OddsRatio_working_3-way'!R34^2/3</f>
        <v>-0.91256275887911475</v>
      </c>
      <c r="V34" s="11">
        <f>'OddsRatio_working_3-way'!S34*'OddsRatio_working_3-way'!R34/3-2*'OddsRatio_working_3-way'!R34^3/27-'OddsRatio_working_3-way'!T34</f>
        <v>0.26919255424162675</v>
      </c>
      <c r="W34" s="11">
        <f>'OddsRatio_working_3-way'!V34^2+4*'OddsRatio_working_3-way'!U34^3/27</f>
        <v>-4.0121384833637572E-2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0.16776919867243864</v>
      </c>
      <c r="Y34" s="11">
        <f>IF('OddsRatio_working_3-way'!W34&gt;=0,IF('OddsRatio_working_3-way'!V34+SQRT('OddsRatio_working_3-way'!W34)&gt;0,0,PI()),ACOS('OddsRatio_working_3-way'!V34/(2*'OddsRatio_working_3-way'!X34)))</f>
        <v>0.63970735570624815</v>
      </c>
      <c r="Z34" s="11">
        <f>'OddsRatio_working_3-way'!X34^(1/3)*COS('OddsRatio_working_3-way'!Y34/3)</f>
        <v>0.53904053229452109</v>
      </c>
      <c r="AA34" s="11">
        <f>'OddsRatio_working_3-way'!X34^(1/3)*COS(('OddsRatio_working_3-way'!Y34+2*PI())/3)</f>
        <v>-0.37060027469251278</v>
      </c>
      <c r="AB34" s="11">
        <f>'OddsRatio_working_3-way'!X34^(1/3)*COS(('OddsRatio_working_3-way'!Y34+4*PI())/3)</f>
        <v>-0.16844025760200851</v>
      </c>
      <c r="AC34" s="11">
        <f>'OddsRatio_working_3-way'!X34^(1/3)*SIN('OddsRatio_working_3-way'!Y34/3)</f>
        <v>0.11671714028658203</v>
      </c>
      <c r="AD34" s="11">
        <f>'OddsRatio_working_3-way'!X34^(1/3)*SIN(('OddsRatio_working_3-way'!Y34+2*PI())/3)</f>
        <v>0.40846422449325043</v>
      </c>
      <c r="AE34" s="11">
        <f>'OddsRatio_working_3-way'!X34^(1/3)*SIN(('OddsRatio_working_3-way'!Y34+4*PI())/3)</f>
        <v>-0.52518136477983235</v>
      </c>
      <c r="AF34" s="11">
        <f>-'OddsRatio_working_3-way'!U34/(3*'OddsRatio_working_3-way'!X34^(1/3))*COS(('OddsRatio_working_3-way'!Y34)/3)</f>
        <v>0.53904053229452098</v>
      </c>
      <c r="AG34" s="11">
        <f>-'OddsRatio_working_3-way'!U34/(3*'OddsRatio_working_3-way'!X34^(1/3))*COS(('OddsRatio_working_3-way'!Y34+2*PI())/3)</f>
        <v>-0.37060027469251261</v>
      </c>
      <c r="AH34" s="11">
        <f>-'OddsRatio_working_3-way'!U34/(3*'OddsRatio_working_3-way'!X34^(1/3))*COS(('OddsRatio_working_3-way'!Y34+4*PI())/3)</f>
        <v>-0.16844025760200845</v>
      </c>
      <c r="AI34" s="11">
        <f>'OddsRatio_working_3-way'!U34/(3*'OddsRatio_working_3-way'!X34^(1/3))*SIN(('OddsRatio_working_3-way'!Y34)/3)</f>
        <v>-0.11671714028658198</v>
      </c>
      <c r="AJ34" s="11">
        <f>'OddsRatio_working_3-way'!U34/(3*'OddsRatio_working_3-way'!X34^(1/3))*SIN(('OddsRatio_working_3-way'!Y34+2*PI())/3)</f>
        <v>-0.40846422449325026</v>
      </c>
      <c r="AK34" s="11">
        <f>'OddsRatio_working_3-way'!U34/(3*'OddsRatio_working_3-way'!X34^(1/3))*SIN(('OddsRatio_working_3-way'!Y34+4*PI())/3)</f>
        <v>0.52518136477983224</v>
      </c>
      <c r="AL34" s="11">
        <f>'OddsRatio_working_3-way'!Z34+'OddsRatio_working_3-way'!AF34</f>
        <v>1.0780810645890422</v>
      </c>
      <c r="AM34" s="11">
        <f>'OddsRatio_working_3-way'!AA34+'OddsRatio_working_3-way'!AG34</f>
        <v>-0.74120054938502533</v>
      </c>
      <c r="AN34" s="11">
        <f>'OddsRatio_working_3-way'!AB34+'OddsRatio_working_3-way'!AH34</f>
        <v>-0.33688051520401696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1.0780810645890422</v>
      </c>
      <c r="AS34" s="11">
        <f>IF(('OddsRatio_working_3-way'!X34=0),IF(Q34&gt;0,-Q34^(1/3),(-Q34)^(1/3)),'OddsRatio_working_3-way'!AM34-'OddsRatio_working_3-way'!R34/3)</f>
        <v>-0.74120054938502533</v>
      </c>
      <c r="AT34" s="11">
        <f>IF(('OddsRatio_working_3-way'!X34=0),IF(Q34&gt;0,-Q34^(1/3),(-Q34)^(1/3)),'OddsRatio_working_3-way'!AN34-'OddsRatio_working_3-way'!R34/3)</f>
        <v>-0.33688051520401696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</v>
      </c>
      <c r="B35" s="4">
        <f>IF('True_Odds_Calculator_3-way'!B36="","",'True_Odds_Calculator_3-way'!B36)</f>
        <v>3.2</v>
      </c>
      <c r="C35" s="4">
        <f>IF('True_Odds_Calculator_3-way'!C36="","",'True_Odds_Calculator_3-way'!C36)</f>
        <v>3.52</v>
      </c>
      <c r="D35" s="9">
        <f t="shared" si="13"/>
        <v>0.42430528004170043</v>
      </c>
      <c r="E35" s="9">
        <f t="shared" si="14"/>
        <v>0.30175819174678703</v>
      </c>
      <c r="F35" s="9">
        <f t="shared" si="15"/>
        <v>0.27393652821151232</v>
      </c>
      <c r="G35" s="9">
        <f t="shared" si="16"/>
        <v>1.051778042139849</v>
      </c>
      <c r="H35" s="9">
        <f t="shared" si="17"/>
        <v>2.3567936743604054</v>
      </c>
      <c r="I35" s="9">
        <f t="shared" si="18"/>
        <v>3.3139116927076677</v>
      </c>
      <c r="J35" s="9">
        <f t="shared" si="19"/>
        <v>3.6504806661924194</v>
      </c>
      <c r="K35" s="11">
        <f t="shared" si="20"/>
        <v>0.4366812227074236</v>
      </c>
      <c r="L35" s="11">
        <f t="shared" si="21"/>
        <v>0.3125</v>
      </c>
      <c r="M35" s="11">
        <f t="shared" si="22"/>
        <v>0.28409090909090912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-0.27725846069868987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0.23299486403334663</v>
      </c>
      <c r="Q35" s="11">
        <f>2*'OddsRatio_working_3-way'!K35*'OddsRatio_working_3-way'!L35*'OddsRatio_working_3-way'!M35</f>
        <v>7.7535728463676082E-2</v>
      </c>
      <c r="R35" s="11">
        <f t="shared" si="23"/>
        <v>0</v>
      </c>
      <c r="S35" s="11">
        <f t="shared" si="24"/>
        <v>-0.84035258453863149</v>
      </c>
      <c r="T35" s="11">
        <f t="shared" si="25"/>
        <v>-0.2796514424421403</v>
      </c>
      <c r="U35" s="11">
        <f>'OddsRatio_working_3-way'!S35-'OddsRatio_working_3-way'!R35^2/3</f>
        <v>-0.84035258453863149</v>
      </c>
      <c r="V35" s="11">
        <f>'OddsRatio_working_3-way'!S35*'OddsRatio_working_3-way'!R35/3-2*'OddsRatio_working_3-way'!R35^3/27-'OddsRatio_working_3-way'!T35</f>
        <v>0.2796514424421403</v>
      </c>
      <c r="W35" s="11">
        <f>'OddsRatio_working_3-way'!V35^2+4*'OddsRatio_working_3-way'!U35^3/27</f>
        <v>-9.7136876690919749E-3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0.14825536830842051</v>
      </c>
      <c r="Y35" s="11">
        <f>IF('OddsRatio_working_3-way'!W35&gt;=0,IF('OddsRatio_working_3-way'!V35+SQRT('OddsRatio_working_3-way'!W35)&gt;0,0,PI()),ACOS('OddsRatio_working_3-way'!V35/(2*'OddsRatio_working_3-way'!X35)))</f>
        <v>0.33883952807936213</v>
      </c>
      <c r="Z35" s="11">
        <f>'OddsRatio_working_3-way'!X35^(1/3)*COS('OddsRatio_working_3-way'!Y35/3)</f>
        <v>0.52588902106992452</v>
      </c>
      <c r="AA35" s="11">
        <f>'OddsRatio_working_3-way'!X35^(1/3)*COS(('OddsRatio_working_3-way'!Y35+2*PI())/3)</f>
        <v>-0.31460396536411461</v>
      </c>
      <c r="AB35" s="11">
        <f>'OddsRatio_working_3-way'!X35^(1/3)*COS(('OddsRatio_working_3-way'!Y35+4*PI())/3)</f>
        <v>-0.21128505570581005</v>
      </c>
      <c r="AC35" s="11">
        <f>'OddsRatio_working_3-way'!X35^(1/3)*SIN('OddsRatio_working_3-way'!Y35/3)</f>
        <v>5.9651200303601028E-2</v>
      </c>
      <c r="AD35" s="11">
        <f>'OddsRatio_working_3-way'!X35^(1/3)*SIN(('OddsRatio_working_3-way'!Y35+2*PI())/3)</f>
        <v>0.42560765166608411</v>
      </c>
      <c r="AE35" s="11">
        <f>'OddsRatio_working_3-way'!X35^(1/3)*SIN(('OddsRatio_working_3-way'!Y35+4*PI())/3)</f>
        <v>-0.48525885196968493</v>
      </c>
      <c r="AF35" s="11">
        <f>-'OddsRatio_working_3-way'!U35/(3*'OddsRatio_working_3-way'!X35^(1/3))*COS(('OddsRatio_working_3-way'!Y35)/3)</f>
        <v>0.52588902106992452</v>
      </c>
      <c r="AG35" s="11">
        <f>-'OddsRatio_working_3-way'!U35/(3*'OddsRatio_working_3-way'!X35^(1/3))*COS(('OddsRatio_working_3-way'!Y35+2*PI())/3)</f>
        <v>-0.31460396536411461</v>
      </c>
      <c r="AH35" s="11">
        <f>-'OddsRatio_working_3-way'!U35/(3*'OddsRatio_working_3-way'!X35^(1/3))*COS(('OddsRatio_working_3-way'!Y35+4*PI())/3)</f>
        <v>-0.21128505570581005</v>
      </c>
      <c r="AI35" s="11">
        <f>'OddsRatio_working_3-way'!U35/(3*'OddsRatio_working_3-way'!X35^(1/3))*SIN(('OddsRatio_working_3-way'!Y35)/3)</f>
        <v>-5.9651200303601028E-2</v>
      </c>
      <c r="AJ35" s="11">
        <f>'OddsRatio_working_3-way'!U35/(3*'OddsRatio_working_3-way'!X35^(1/3))*SIN(('OddsRatio_working_3-way'!Y35+2*PI())/3)</f>
        <v>-0.42560765166608411</v>
      </c>
      <c r="AK35" s="11">
        <f>'OddsRatio_working_3-way'!U35/(3*'OddsRatio_working_3-way'!X35^(1/3))*SIN(('OddsRatio_working_3-way'!Y35+4*PI())/3)</f>
        <v>0.48525885196968493</v>
      </c>
      <c r="AL35" s="11">
        <f>'OddsRatio_working_3-way'!Z35+'OddsRatio_working_3-way'!AF35</f>
        <v>1.051778042139849</v>
      </c>
      <c r="AM35" s="11">
        <f>'OddsRatio_working_3-way'!AA35+'OddsRatio_working_3-way'!AG35</f>
        <v>-0.62920793072822923</v>
      </c>
      <c r="AN35" s="11">
        <f>'OddsRatio_working_3-way'!AB35+'OddsRatio_working_3-way'!AH35</f>
        <v>-0.4225701114116201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1.051778042139849</v>
      </c>
      <c r="AS35" s="11">
        <f>IF(('OddsRatio_working_3-way'!X35=0),IF(Q35&gt;0,-Q35^(1/3),(-Q35)^(1/3)),'OddsRatio_working_3-way'!AM35-'OddsRatio_working_3-way'!R35/3)</f>
        <v>-0.62920793072822923</v>
      </c>
      <c r="AT35" s="11">
        <f>IF(('OddsRatio_working_3-way'!X35=0),IF(Q35&gt;0,-Q35^(1/3),(-Q35)^(1/3)),'OddsRatio_working_3-way'!AN35-'OddsRatio_working_3-way'!R35/3)</f>
        <v>-0.4225701114116201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2.1800000000000002</v>
      </c>
      <c r="B36" s="4">
        <f>IF('True_Odds_Calculator_3-way'!B37="","",'True_Odds_Calculator_3-way'!B37)</f>
        <v>3.37</v>
      </c>
      <c r="C36" s="4">
        <f>IF('True_Odds_Calculator_3-way'!C37="","",'True_Odds_Calculator_3-way'!C37)</f>
        <v>3.59</v>
      </c>
      <c r="D36" s="9">
        <f t="shared" si="13"/>
        <v>0.44581269937171242</v>
      </c>
      <c r="E36" s="9">
        <f t="shared" si="14"/>
        <v>0.28598199459346352</v>
      </c>
      <c r="F36" s="9">
        <f t="shared" si="15"/>
        <v>0.26820530603482406</v>
      </c>
      <c r="G36" s="9">
        <f t="shared" si="16"/>
        <v>1.0534698886586615</v>
      </c>
      <c r="H36" s="9">
        <f t="shared" si="17"/>
        <v>2.2430944686172207</v>
      </c>
      <c r="I36" s="9">
        <f t="shared" si="18"/>
        <v>3.4967236361210281</v>
      </c>
      <c r="J36" s="9">
        <f t="shared" si="19"/>
        <v>3.728487011625933</v>
      </c>
      <c r="K36" s="11">
        <f t="shared" si="20"/>
        <v>0.4587155963302752</v>
      </c>
      <c r="L36" s="11">
        <f t="shared" si="21"/>
        <v>0.29673590504451036</v>
      </c>
      <c r="M36" s="11">
        <f t="shared" si="22"/>
        <v>0.2785515320334262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-0.27463082044963938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0.23280244013356338</v>
      </c>
      <c r="Q36" s="11">
        <f>2*'OddsRatio_working_3-way'!K36*'OddsRatio_working_3-way'!L36*'OddsRatio_working_3-way'!M36</f>
        <v>7.5831413724287741E-2</v>
      </c>
      <c r="R36" s="11">
        <f t="shared" si="23"/>
        <v>0</v>
      </c>
      <c r="S36" s="11">
        <f t="shared" si="24"/>
        <v>-0.84769233020681189</v>
      </c>
      <c r="T36" s="11">
        <f t="shared" si="25"/>
        <v>-0.27612128019765858</v>
      </c>
      <c r="U36" s="11">
        <f>'OddsRatio_working_3-way'!S36-'OddsRatio_working_3-way'!R36^2/3</f>
        <v>-0.84769233020681189</v>
      </c>
      <c r="V36" s="11">
        <f>'OddsRatio_working_3-way'!S36*'OddsRatio_working_3-way'!R36/3-2*'OddsRatio_working_3-way'!R36^3/27-'OddsRatio_working_3-way'!T36</f>
        <v>0.27612128019765858</v>
      </c>
      <c r="W36" s="11">
        <f>'OddsRatio_working_3-way'!V36^2+4*'OddsRatio_working_3-way'!U36^3/27</f>
        <v>-1.3999511666571818E-2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0.15020192495817564</v>
      </c>
      <c r="Y36" s="11">
        <f>IF('OddsRatio_working_3-way'!W36&gt;=0,IF('OddsRatio_working_3-way'!V36+SQRT('OddsRatio_working_3-way'!W36)&gt;0,0,PI()),ACOS('OddsRatio_working_3-way'!V36/(2*'OddsRatio_working_3-way'!X36)))</f>
        <v>0.40483622383969542</v>
      </c>
      <c r="Z36" s="11">
        <f>'OddsRatio_working_3-way'!X36^(1/3)*COS('OddsRatio_working_3-way'!Y36/3)</f>
        <v>0.52673494432933077</v>
      </c>
      <c r="AA36" s="11">
        <f>'OddsRatio_working_3-way'!X36^(1/3)*COS(('OddsRatio_working_3-way'!Y36+2*PI())/3)</f>
        <v>-0.32530135924181902</v>
      </c>
      <c r="AB36" s="11">
        <f>'OddsRatio_working_3-way'!X36^(1/3)*COS(('OddsRatio_working_3-way'!Y36+4*PI())/3)</f>
        <v>-0.20143358508751177</v>
      </c>
      <c r="AC36" s="11">
        <f>'OddsRatio_working_3-way'!X36^(1/3)*SIN('OddsRatio_working_3-way'!Y36/3)</f>
        <v>7.1515092751909051E-2</v>
      </c>
      <c r="AD36" s="11">
        <f>'OddsRatio_working_3-way'!X36^(1/3)*SIN(('OddsRatio_working_3-way'!Y36+2*PI())/3)</f>
        <v>0.42040829647422789</v>
      </c>
      <c r="AE36" s="11">
        <f>'OddsRatio_working_3-way'!X36^(1/3)*SIN(('OddsRatio_working_3-way'!Y36+4*PI())/3)</f>
        <v>-0.49192338922613699</v>
      </c>
      <c r="AF36" s="11">
        <f>-'OddsRatio_working_3-way'!U36/(3*'OddsRatio_working_3-way'!X36^(1/3))*COS(('OddsRatio_working_3-way'!Y36)/3)</f>
        <v>0.52673494432933066</v>
      </c>
      <c r="AG36" s="11">
        <f>-'OddsRatio_working_3-way'!U36/(3*'OddsRatio_working_3-way'!X36^(1/3))*COS(('OddsRatio_working_3-way'!Y36+2*PI())/3)</f>
        <v>-0.32530135924181897</v>
      </c>
      <c r="AH36" s="11">
        <f>-'OddsRatio_working_3-way'!U36/(3*'OddsRatio_working_3-way'!X36^(1/3))*COS(('OddsRatio_working_3-way'!Y36+4*PI())/3)</f>
        <v>-0.20143358508751175</v>
      </c>
      <c r="AI36" s="11">
        <f>'OddsRatio_working_3-way'!U36/(3*'OddsRatio_working_3-way'!X36^(1/3))*SIN(('OddsRatio_working_3-way'!Y36)/3)</f>
        <v>-7.1515092751909037E-2</v>
      </c>
      <c r="AJ36" s="11">
        <f>'OddsRatio_working_3-way'!U36/(3*'OddsRatio_working_3-way'!X36^(1/3))*SIN(('OddsRatio_working_3-way'!Y36+2*PI())/3)</f>
        <v>-0.42040829647422778</v>
      </c>
      <c r="AK36" s="11">
        <f>'OddsRatio_working_3-way'!U36/(3*'OddsRatio_working_3-way'!X36^(1/3))*SIN(('OddsRatio_working_3-way'!Y36+4*PI())/3)</f>
        <v>0.49192338922613688</v>
      </c>
      <c r="AL36" s="11">
        <f>'OddsRatio_working_3-way'!Z36+'OddsRatio_working_3-way'!AF36</f>
        <v>1.0534698886586615</v>
      </c>
      <c r="AM36" s="11">
        <f>'OddsRatio_working_3-way'!AA36+'OddsRatio_working_3-way'!AG36</f>
        <v>-0.65060271848363804</v>
      </c>
      <c r="AN36" s="11">
        <f>'OddsRatio_working_3-way'!AB36+'OddsRatio_working_3-way'!AH36</f>
        <v>-0.40286717017502349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1.0534698886586615</v>
      </c>
      <c r="AS36" s="11">
        <f>IF(('OddsRatio_working_3-way'!X36=0),IF(Q36&gt;0,-Q36^(1/3),(-Q36)^(1/3)),'OddsRatio_working_3-way'!AM36-'OddsRatio_working_3-way'!R36/3)</f>
        <v>-0.65060271848363804</v>
      </c>
      <c r="AT36" s="11">
        <f>IF(('OddsRatio_working_3-way'!X36=0),IF(Q36&gt;0,-Q36^(1/3),(-Q36)^(1/3)),'OddsRatio_working_3-way'!AN36-'OddsRatio_working_3-way'!R36/3)</f>
        <v>-0.40286717017502349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1.61</v>
      </c>
      <c r="B37" s="4">
        <f>IF('True_Odds_Calculator_3-way'!B38="","",'True_Odds_Calculator_3-way'!B38)</f>
        <v>3.73</v>
      </c>
      <c r="C37" s="4">
        <f>IF('True_Odds_Calculator_3-way'!C38="","",'True_Odds_Calculator_3-way'!C38)</f>
        <v>6.71</v>
      </c>
      <c r="D37" s="9">
        <f t="shared" si="13"/>
        <v>0.60474274359922564</v>
      </c>
      <c r="E37" s="9">
        <f t="shared" si="14"/>
        <v>0.25477001949209588</v>
      </c>
      <c r="F37" s="9">
        <f t="shared" si="15"/>
        <v>0.14048723690867834</v>
      </c>
      <c r="G37" s="9">
        <f t="shared" si="16"/>
        <v>1.071468359512094</v>
      </c>
      <c r="H37" s="9">
        <f t="shared" si="17"/>
        <v>1.6535956993023777</v>
      </c>
      <c r="I37" s="9">
        <f t="shared" si="18"/>
        <v>3.925108621468016</v>
      </c>
      <c r="J37" s="9">
        <f t="shared" si="19"/>
        <v>7.1180843328140568</v>
      </c>
      <c r="K37" s="11">
        <f t="shared" si="20"/>
        <v>0.6211180124223602</v>
      </c>
      <c r="L37" s="11">
        <f t="shared" si="21"/>
        <v>0.26809651474530832</v>
      </c>
      <c r="M37" s="11">
        <f t="shared" si="22"/>
        <v>0.14903129657228018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-0.2359779164768091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0.2245904840689284</v>
      </c>
      <c r="Q37" s="11">
        <f>2*'OddsRatio_working_3-way'!K37*'OddsRatio_working_3-way'!L37*'OddsRatio_working_3-way'!M37</f>
        <v>4.9633256147829478E-2</v>
      </c>
      <c r="R37" s="11">
        <f t="shared" si="23"/>
        <v>0</v>
      </c>
      <c r="S37" s="11">
        <f t="shared" si="24"/>
        <v>-0.95174365221162627</v>
      </c>
      <c r="T37" s="11">
        <f t="shared" si="25"/>
        <v>-0.21033008888654725</v>
      </c>
      <c r="U37" s="11">
        <f>'OddsRatio_working_3-way'!S37-'OddsRatio_working_3-way'!R37^2/3</f>
        <v>-0.95174365221162627</v>
      </c>
      <c r="V37" s="11">
        <f>'OddsRatio_working_3-way'!S37*'OddsRatio_working_3-way'!R37/3-2*'OddsRatio_working_3-way'!R37^3/27-'OddsRatio_working_3-way'!T37</f>
        <v>0.21033008888654725</v>
      </c>
      <c r="W37" s="11">
        <f>'OddsRatio_working_3-way'!V37^2+4*'OddsRatio_working_3-way'!U37^3/27</f>
        <v>-8.3480454980813329E-2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0.17868911639481305</v>
      </c>
      <c r="Y37" s="11">
        <f>IF('OddsRatio_working_3-way'!W37&gt;=0,IF('OddsRatio_working_3-way'!V37+SQRT('OddsRatio_working_3-way'!W37)&gt;0,0,PI()),ACOS('OddsRatio_working_3-way'!V37/(2*'OddsRatio_working_3-way'!X37)))</f>
        <v>0.94154904643954673</v>
      </c>
      <c r="Z37" s="11">
        <f>'OddsRatio_working_3-way'!X37^(1/3)*COS('OddsRatio_working_3-way'!Y37/3)</f>
        <v>0.53573417975604698</v>
      </c>
      <c r="AA37" s="11">
        <f>'OddsRatio_working_3-way'!X37^(1/3)*COS(('OddsRatio_working_3-way'!Y37+2*PI())/3)</f>
        <v>-0.41845785829940846</v>
      </c>
      <c r="AB37" s="11">
        <f>'OddsRatio_working_3-way'!X37^(1/3)*COS(('OddsRatio_working_3-way'!Y37+4*PI())/3)</f>
        <v>-0.11727632145663817</v>
      </c>
      <c r="AC37" s="11">
        <f>'OddsRatio_working_3-way'!X37^(1/3)*SIN('OddsRatio_working_3-way'!Y37/3)</f>
        <v>0.17388724137111855</v>
      </c>
      <c r="AD37" s="11">
        <f>'OddsRatio_working_3-way'!X37^(1/3)*SIN(('OddsRatio_working_3-way'!Y37+2*PI())/3)</f>
        <v>0.37701578865879642</v>
      </c>
      <c r="AE37" s="11">
        <f>'OddsRatio_working_3-way'!X37^(1/3)*SIN(('OddsRatio_working_3-way'!Y37+4*PI())/3)</f>
        <v>-0.55090303002991492</v>
      </c>
      <c r="AF37" s="11">
        <f>-'OddsRatio_working_3-way'!U37/(3*'OddsRatio_working_3-way'!X37^(1/3))*COS(('OddsRatio_working_3-way'!Y37)/3)</f>
        <v>0.53573417975604698</v>
      </c>
      <c r="AG37" s="11">
        <f>-'OddsRatio_working_3-way'!U37/(3*'OddsRatio_working_3-way'!X37^(1/3))*COS(('OddsRatio_working_3-way'!Y37+2*PI())/3)</f>
        <v>-0.41845785829940846</v>
      </c>
      <c r="AH37" s="11">
        <f>-'OddsRatio_working_3-way'!U37/(3*'OddsRatio_working_3-way'!X37^(1/3))*COS(('OddsRatio_working_3-way'!Y37+4*PI())/3)</f>
        <v>-0.11727632145663817</v>
      </c>
      <c r="AI37" s="11">
        <f>'OddsRatio_working_3-way'!U37/(3*'OddsRatio_working_3-way'!X37^(1/3))*SIN(('OddsRatio_working_3-way'!Y37)/3)</f>
        <v>-0.17388724137111855</v>
      </c>
      <c r="AJ37" s="11">
        <f>'OddsRatio_working_3-way'!U37/(3*'OddsRatio_working_3-way'!X37^(1/3))*SIN(('OddsRatio_working_3-way'!Y37+2*PI())/3)</f>
        <v>-0.37701578865879642</v>
      </c>
      <c r="AK37" s="11">
        <f>'OddsRatio_working_3-way'!U37/(3*'OddsRatio_working_3-way'!X37^(1/3))*SIN(('OddsRatio_working_3-way'!Y37+4*PI())/3)</f>
        <v>0.55090303002991492</v>
      </c>
      <c r="AL37" s="11">
        <f>'OddsRatio_working_3-way'!Z37+'OddsRatio_working_3-way'!AF37</f>
        <v>1.071468359512094</v>
      </c>
      <c r="AM37" s="11">
        <f>'OddsRatio_working_3-way'!AA37+'OddsRatio_working_3-way'!AG37</f>
        <v>-0.83691571659881692</v>
      </c>
      <c r="AN37" s="11">
        <f>'OddsRatio_working_3-way'!AB37+'OddsRatio_working_3-way'!AH37</f>
        <v>-0.23455264291327635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1.071468359512094</v>
      </c>
      <c r="AS37" s="11">
        <f>IF(('OddsRatio_working_3-way'!X37=0),IF(Q37&gt;0,-Q37^(1/3),(-Q37)^(1/3)),'OddsRatio_working_3-way'!AM37-'OddsRatio_working_3-way'!R37/3)</f>
        <v>-0.83691571659881692</v>
      </c>
      <c r="AT37" s="11">
        <f>IF(('OddsRatio_working_3-way'!X37=0),IF(Q37&gt;0,-Q37^(1/3),(-Q37)^(1/3)),'OddsRatio_working_3-way'!AN37-'OddsRatio_working_3-way'!R37/3)</f>
        <v>-0.23455264291327635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2.61</v>
      </c>
      <c r="B40" s="4">
        <f>IF('True_Odds_Calculator_3-way'!B39="","",'True_Odds_Calculator_3-way'!B39)</f>
        <v>3.2</v>
      </c>
      <c r="C40" s="4">
        <f>IF('True_Odds_Calculator_3-way'!C39="","",'True_Odds_Calculator_3-way'!C39)</f>
        <v>2.97</v>
      </c>
      <c r="D40" s="9">
        <f t="shared" si="13"/>
        <v>0.37178888114578301</v>
      </c>
      <c r="E40" s="9">
        <f t="shared" si="14"/>
        <v>0.30221479951316432</v>
      </c>
      <c r="F40" s="9">
        <f t="shared" si="15"/>
        <v>0.32599631934105261</v>
      </c>
      <c r="G40" s="9">
        <f t="shared" si="16"/>
        <v>1.0495021807049654</v>
      </c>
      <c r="H40" s="9">
        <f t="shared" si="17"/>
        <v>2.6896985109349938</v>
      </c>
      <c r="I40" s="9">
        <f t="shared" si="18"/>
        <v>3.3089047975509236</v>
      </c>
      <c r="J40" s="9">
        <f t="shared" si="19"/>
        <v>3.0675192959887823</v>
      </c>
      <c r="K40" s="11">
        <f t="shared" si="20"/>
        <v>0.38314176245210729</v>
      </c>
      <c r="L40" s="11">
        <f t="shared" si="21"/>
        <v>0.3125</v>
      </c>
      <c r="M40" s="11">
        <f t="shared" si="22"/>
        <v>0.33670033670033667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-0.28129877962253447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0.2330134035114878</v>
      </c>
      <c r="Q40" s="11">
        <f>2*'OddsRatio_working_3-way'!K40*'OddsRatio_working_3-way'!L40*'OddsRatio_working_3-way'!M40</f>
        <v>8.0627475263490594E-2</v>
      </c>
      <c r="R40" s="11">
        <f t="shared" si="23"/>
        <v>0</v>
      </c>
      <c r="S40" s="11">
        <f t="shared" si="24"/>
        <v>-0.82834843373355826</v>
      </c>
      <c r="T40" s="11">
        <f t="shared" si="25"/>
        <v>-0.2866257556171482</v>
      </c>
      <c r="U40" s="11">
        <f>'OddsRatio_working_3-way'!S40-'OddsRatio_working_3-way'!R40^2/3</f>
        <v>-0.82834843373355826</v>
      </c>
      <c r="V40" s="11">
        <f>'OddsRatio_working_3-way'!S40*'OddsRatio_working_3-way'!R40/3-2*'OddsRatio_working_3-way'!R40^3/27-'OddsRatio_working_3-way'!T40</f>
        <v>0.2866257556171482</v>
      </c>
      <c r="W40" s="11">
        <f>'OddsRatio_working_3-way'!V40^2+4*'OddsRatio_working_3-way'!U40^3/27</f>
        <v>-2.0501940529484702E-3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0.14509007360606171</v>
      </c>
      <c r="Y40" s="11">
        <f>IF('OddsRatio_working_3-way'!W40&gt;=0,IF('OddsRatio_working_3-way'!V40+SQRT('OddsRatio_working_3-way'!W40)&gt;0,0,PI()),ACOS('OddsRatio_working_3-way'!V40/(2*'OddsRatio_working_3-way'!X40)))</f>
        <v>0.15667802483208915</v>
      </c>
      <c r="Z40" s="11">
        <f>'OddsRatio_working_3-way'!X40^(1/3)*COS('OddsRatio_working_3-way'!Y40/3)</f>
        <v>0.52475109035248269</v>
      </c>
      <c r="AA40" s="11">
        <f>'OddsRatio_working_3-way'!X40^(1/3)*COS(('OddsRatio_working_3-way'!Y40+2*PI())/3)</f>
        <v>-0.28613114059711081</v>
      </c>
      <c r="AB40" s="11">
        <f>'OddsRatio_working_3-way'!X40^(1/3)*COS(('OddsRatio_working_3-way'!Y40+4*PI())/3)</f>
        <v>-0.23861994975537174</v>
      </c>
      <c r="AC40" s="11">
        <f>'OddsRatio_working_3-way'!X40^(1/3)*SIN('OddsRatio_working_3-way'!Y40/3)</f>
        <v>2.7430598821997644E-2</v>
      </c>
      <c r="AD40" s="11">
        <f>'OddsRatio_working_3-way'!X40^(1/3)*SIN(('OddsRatio_working_3-way'!Y40+2*PI())/3)</f>
        <v>0.44073247549783434</v>
      </c>
      <c r="AE40" s="11">
        <f>'OddsRatio_working_3-way'!X40^(1/3)*SIN(('OddsRatio_working_3-way'!Y40+4*PI())/3)</f>
        <v>-0.46816307431983212</v>
      </c>
      <c r="AF40" s="11">
        <f>-'OddsRatio_working_3-way'!U40/(3*'OddsRatio_working_3-way'!X40^(1/3))*COS(('OddsRatio_working_3-way'!Y40)/3)</f>
        <v>0.52475109035248269</v>
      </c>
      <c r="AG40" s="11">
        <f>-'OddsRatio_working_3-way'!U40/(3*'OddsRatio_working_3-way'!X40^(1/3))*COS(('OddsRatio_working_3-way'!Y40+2*PI())/3)</f>
        <v>-0.28613114059711081</v>
      </c>
      <c r="AH40" s="11">
        <f>-'OddsRatio_working_3-way'!U40/(3*'OddsRatio_working_3-way'!X40^(1/3))*COS(('OddsRatio_working_3-way'!Y40+4*PI())/3)</f>
        <v>-0.23861994975537174</v>
      </c>
      <c r="AI40" s="11">
        <f>'OddsRatio_working_3-way'!U40/(3*'OddsRatio_working_3-way'!X40^(1/3))*SIN(('OddsRatio_working_3-way'!Y40)/3)</f>
        <v>-2.7430598821997644E-2</v>
      </c>
      <c r="AJ40" s="11">
        <f>'OddsRatio_working_3-way'!U40/(3*'OddsRatio_working_3-way'!X40^(1/3))*SIN(('OddsRatio_working_3-way'!Y40+2*PI())/3)</f>
        <v>-0.44073247549783434</v>
      </c>
      <c r="AK40" s="11">
        <f>'OddsRatio_working_3-way'!U40/(3*'OddsRatio_working_3-way'!X40^(1/3))*SIN(('OddsRatio_working_3-way'!Y40+4*PI())/3)</f>
        <v>0.46816307431983212</v>
      </c>
      <c r="AL40" s="11">
        <f>'OddsRatio_working_3-way'!Z40+'OddsRatio_working_3-way'!AF40</f>
        <v>1.0495021807049654</v>
      </c>
      <c r="AM40" s="11">
        <f>'OddsRatio_working_3-way'!AA40+'OddsRatio_working_3-way'!AG40</f>
        <v>-0.57226228119422162</v>
      </c>
      <c r="AN40" s="11">
        <f>'OddsRatio_working_3-way'!AB40+'OddsRatio_working_3-way'!AH40</f>
        <v>-0.47723989951074347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1.0495021807049654</v>
      </c>
      <c r="AS40" s="11">
        <f>IF(('OddsRatio_working_3-way'!X40=0),IF(Q40&gt;0,-Q40^(1/3),(-Q40)^(1/3)),'OddsRatio_working_3-way'!AM40-'OddsRatio_working_3-way'!R40/3)</f>
        <v>-0.57226228119422162</v>
      </c>
      <c r="AT40" s="11">
        <f>IF(('OddsRatio_working_3-way'!X40=0),IF(Q40&gt;0,-Q40^(1/3),(-Q40)^(1/3)),'OddsRatio_working_3-way'!AN40-'OddsRatio_working_3-way'!R40/3)</f>
        <v>-0.47723989951074347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2</v>
      </c>
      <c r="B41" s="4">
        <f>IF('True_Odds_Calculator_3-way'!B40="","",'True_Odds_Calculator_3-way'!B40)</f>
        <v>3.26</v>
      </c>
      <c r="C41" s="4">
        <f>IF('True_Odds_Calculator_3-way'!C40="","",'True_Odds_Calculator_3-way'!C40)</f>
        <v>4.41</v>
      </c>
      <c r="D41" s="9">
        <f t="shared" si="13"/>
        <v>0.48677418774494474</v>
      </c>
      <c r="E41" s="9">
        <f t="shared" si="14"/>
        <v>0.29561223966107786</v>
      </c>
      <c r="F41" s="9">
        <f t="shared" si="15"/>
        <v>0.21761357259397746</v>
      </c>
      <c r="G41" s="9">
        <f t="shared" si="16"/>
        <v>1.0543406474214498</v>
      </c>
      <c r="H41" s="9">
        <f t="shared" si="17"/>
        <v>2.0543406474214496</v>
      </c>
      <c r="I41" s="9">
        <f t="shared" si="18"/>
        <v>3.3828098631724761</v>
      </c>
      <c r="J41" s="9">
        <f t="shared" si="19"/>
        <v>4.5953016077071442</v>
      </c>
      <c r="K41" s="11">
        <f t="shared" si="20"/>
        <v>0.5</v>
      </c>
      <c r="L41" s="11">
        <f t="shared" si="21"/>
        <v>0.30674846625766872</v>
      </c>
      <c r="M41" s="11">
        <f t="shared" si="22"/>
        <v>0.22675736961451246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-0.26802581973484685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0.2319741802651531</v>
      </c>
      <c r="Q41" s="11">
        <f>2*'OddsRatio_working_3-way'!K41*'OddsRatio_working_3-way'!L41*'OddsRatio_working_3-way'!M41</f>
        <v>6.9557475341874994E-2</v>
      </c>
      <c r="R41" s="11">
        <f t="shared" si="23"/>
        <v>0</v>
      </c>
      <c r="S41" s="11">
        <f t="shared" si="24"/>
        <v>-0.86549191602003495</v>
      </c>
      <c r="T41" s="11">
        <f t="shared" si="25"/>
        <v>-0.25951781589806144</v>
      </c>
      <c r="U41" s="11">
        <f>'OddsRatio_working_3-way'!S41-'OddsRatio_working_3-way'!R41^2/3</f>
        <v>-0.86549191602003495</v>
      </c>
      <c r="V41" s="11">
        <f>'OddsRatio_working_3-way'!S41*'OddsRatio_working_3-way'!R41/3-2*'OddsRatio_working_3-way'!R41^3/27-'OddsRatio_working_3-way'!T41</f>
        <v>0.25951781589806144</v>
      </c>
      <c r="W41" s="11">
        <f>'OddsRatio_working_3-way'!V41^2+4*'OddsRatio_working_3-way'!U41^3/27</f>
        <v>-2.8697828365272252E-2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0.15495751444651884</v>
      </c>
      <c r="Y41" s="11">
        <f>IF('OddsRatio_working_3-way'!W41&gt;=0,IF('OddsRatio_working_3-way'!V41+SQRT('OddsRatio_working_3-way'!W41)&gt;0,0,PI()),ACOS('OddsRatio_working_3-way'!V41/(2*'OddsRatio_working_3-way'!X41)))</f>
        <v>0.57831703131406764</v>
      </c>
      <c r="Z41" s="11">
        <f>'OddsRatio_working_3-way'!X41^(1/3)*COS('OddsRatio_working_3-way'!Y41/3)</f>
        <v>0.52717032371072492</v>
      </c>
      <c r="AA41" s="11">
        <f>'OddsRatio_working_3-way'!X41^(1/3)*COS(('OddsRatio_working_3-way'!Y41+2*PI())/3)</f>
        <v>-0.35270062826863913</v>
      </c>
      <c r="AB41" s="11">
        <f>'OddsRatio_working_3-way'!X41^(1/3)*COS(('OddsRatio_working_3-way'!Y41+4*PI())/3)</f>
        <v>-0.17446969544208593</v>
      </c>
      <c r="AC41" s="11">
        <f>'OddsRatio_working_3-way'!X41^(1/3)*SIN('OddsRatio_working_3-way'!Y41/3)</f>
        <v>0.10290167704532872</v>
      </c>
      <c r="AD41" s="11">
        <f>'OddsRatio_working_3-way'!X41^(1/3)*SIN(('OddsRatio_working_3-way'!Y41+2*PI())/3)</f>
        <v>0.40509205393208947</v>
      </c>
      <c r="AE41" s="11">
        <f>'OddsRatio_working_3-way'!X41^(1/3)*SIN(('OddsRatio_working_3-way'!Y41+4*PI())/3)</f>
        <v>-0.50799373097741807</v>
      </c>
      <c r="AF41" s="11">
        <f>-'OddsRatio_working_3-way'!U41/(3*'OddsRatio_working_3-way'!X41^(1/3))*COS(('OddsRatio_working_3-way'!Y41)/3)</f>
        <v>0.52717032371072492</v>
      </c>
      <c r="AG41" s="11">
        <f>-'OddsRatio_working_3-way'!U41/(3*'OddsRatio_working_3-way'!X41^(1/3))*COS(('OddsRatio_working_3-way'!Y41+2*PI())/3)</f>
        <v>-0.35270062826863913</v>
      </c>
      <c r="AH41" s="11">
        <f>-'OddsRatio_working_3-way'!U41/(3*'OddsRatio_working_3-way'!X41^(1/3))*COS(('OddsRatio_working_3-way'!Y41+4*PI())/3)</f>
        <v>-0.17446969544208593</v>
      </c>
      <c r="AI41" s="11">
        <f>'OddsRatio_working_3-way'!U41/(3*'OddsRatio_working_3-way'!X41^(1/3))*SIN(('OddsRatio_working_3-way'!Y41)/3)</f>
        <v>-0.10290167704532872</v>
      </c>
      <c r="AJ41" s="11">
        <f>'OddsRatio_working_3-way'!U41/(3*'OddsRatio_working_3-way'!X41^(1/3))*SIN(('OddsRatio_working_3-way'!Y41+2*PI())/3)</f>
        <v>-0.40509205393208947</v>
      </c>
      <c r="AK41" s="11">
        <f>'OddsRatio_working_3-way'!U41/(3*'OddsRatio_working_3-way'!X41^(1/3))*SIN(('OddsRatio_working_3-way'!Y41+4*PI())/3)</f>
        <v>0.50799373097741807</v>
      </c>
      <c r="AL41" s="11">
        <f>'OddsRatio_working_3-way'!Z41+'OddsRatio_working_3-way'!AF41</f>
        <v>1.0543406474214498</v>
      </c>
      <c r="AM41" s="11">
        <f>'OddsRatio_working_3-way'!AA41+'OddsRatio_working_3-way'!AG41</f>
        <v>-0.70540125653727825</v>
      </c>
      <c r="AN41" s="11">
        <f>'OddsRatio_working_3-way'!AB41+'OddsRatio_working_3-way'!AH41</f>
        <v>-0.34893939088417186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1.0543406474214498</v>
      </c>
      <c r="AS41" s="11">
        <f>IF(('OddsRatio_working_3-way'!X41=0),IF(Q41&gt;0,-Q41^(1/3),(-Q41)^(1/3)),'OddsRatio_working_3-way'!AM41-'OddsRatio_working_3-way'!R41/3)</f>
        <v>-0.70540125653727825</v>
      </c>
      <c r="AT41" s="11">
        <f>IF(('OddsRatio_working_3-way'!X41=0),IF(Q41&gt;0,-Q41^(1/3),(-Q41)^(1/3)),'OddsRatio_working_3-way'!AN41-'OddsRatio_working_3-way'!R41/3)</f>
        <v>-0.34893939088417186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1.93</v>
      </c>
      <c r="B42" s="4">
        <f>IF('True_Odds_Calculator_3-way'!B41="","",'True_Odds_Calculator_3-way'!B41)</f>
        <v>3.5</v>
      </c>
      <c r="C42" s="4">
        <f>IF('True_Odds_Calculator_3-way'!C41="","",'True_Odds_Calculator_3-way'!C41)</f>
        <v>4.3099999999999996</v>
      </c>
      <c r="D42" s="9">
        <f t="shared" si="13"/>
        <v>0.50383826960136835</v>
      </c>
      <c r="E42" s="9">
        <f t="shared" si="14"/>
        <v>0.27418182696842119</v>
      </c>
      <c r="F42" s="9">
        <f t="shared" si="15"/>
        <v>0.22197990343021023</v>
      </c>
      <c r="G42" s="9">
        <f t="shared" si="16"/>
        <v>1.0588858948921869</v>
      </c>
      <c r="H42" s="9">
        <f t="shared" si="17"/>
        <v>1.984763882249734</v>
      </c>
      <c r="I42" s="9">
        <f t="shared" si="18"/>
        <v>3.6472147372304682</v>
      </c>
      <c r="J42" s="9">
        <f t="shared" si="19"/>
        <v>4.5049123120931389</v>
      </c>
      <c r="K42" s="11">
        <f t="shared" si="20"/>
        <v>0.5181347150259068</v>
      </c>
      <c r="L42" s="11">
        <f t="shared" si="21"/>
        <v>0.2857142857142857</v>
      </c>
      <c r="M42" s="11">
        <f t="shared" si="22"/>
        <v>0.23201856148491881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-0.26433113908920258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0.23150334632248004</v>
      </c>
      <c r="Q42" s="11">
        <f>2*'OddsRatio_working_3-way'!K42*'OddsRatio_working_3-way'!L42*'OddsRatio_working_3-way'!M42</f>
        <v>6.8695354991833851E-2</v>
      </c>
      <c r="R42" s="11">
        <f t="shared" si="23"/>
        <v>0</v>
      </c>
      <c r="S42" s="11">
        <f t="shared" si="24"/>
        <v>-0.87580807588604115</v>
      </c>
      <c r="T42" s="11">
        <f t="shared" si="25"/>
        <v>-0.25988370204333572</v>
      </c>
      <c r="U42" s="11">
        <f>'OddsRatio_working_3-way'!S42-'OddsRatio_working_3-way'!R42^2/3</f>
        <v>-0.87580807588604115</v>
      </c>
      <c r="V42" s="11">
        <f>'OddsRatio_working_3-way'!S42*'OddsRatio_working_3-way'!R42/3-2*'OddsRatio_working_3-way'!R42^3/27-'OddsRatio_working_3-way'!T42</f>
        <v>0.25988370204333572</v>
      </c>
      <c r="W42" s="11">
        <f>'OddsRatio_working_3-way'!V42^2+4*'OddsRatio_working_3-way'!U42^3/27</f>
        <v>-3.1983370881633999E-2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0.15773625888598292</v>
      </c>
      <c r="Y42" s="11">
        <f>IF('OddsRatio_working_3-way'!W42&gt;=0,IF('OddsRatio_working_3-way'!V42+SQRT('OddsRatio_working_3-way'!W42)&gt;0,0,PI()),ACOS('OddsRatio_working_3-way'!V42/(2*'OddsRatio_working_3-way'!X42)))</f>
        <v>0.60272854660731179</v>
      </c>
      <c r="Z42" s="11">
        <f>'OddsRatio_working_3-way'!X42^(1/3)*COS('OddsRatio_working_3-way'!Y42/3)</f>
        <v>0.52944294744609344</v>
      </c>
      <c r="AA42" s="11">
        <f>'OddsRatio_working_3-way'!X42^(1/3)*COS(('OddsRatio_working_3-way'!Y42+2*PI())/3)</f>
        <v>-0.35810050253147435</v>
      </c>
      <c r="AB42" s="11">
        <f>'OddsRatio_working_3-way'!X42^(1/3)*COS(('OddsRatio_working_3-way'!Y42+4*PI())/3)</f>
        <v>-0.1713424449146192</v>
      </c>
      <c r="AC42" s="11">
        <f>'OddsRatio_working_3-way'!X42^(1/3)*SIN('OddsRatio_working_3-way'!Y42/3)</f>
        <v>0.10782481483842306</v>
      </c>
      <c r="AD42" s="11">
        <f>'OddsRatio_working_3-way'!X42^(1/3)*SIN(('OddsRatio_working_3-way'!Y42+2*PI())/3)</f>
        <v>0.40459863492361492</v>
      </c>
      <c r="AE42" s="11">
        <f>'OddsRatio_working_3-way'!X42^(1/3)*SIN(('OddsRatio_working_3-way'!Y42+4*PI())/3)</f>
        <v>-0.5124234497620378</v>
      </c>
      <c r="AF42" s="11">
        <f>-'OddsRatio_working_3-way'!U42/(3*'OddsRatio_working_3-way'!X42^(1/3))*COS(('OddsRatio_working_3-way'!Y42)/3)</f>
        <v>0.52944294744609344</v>
      </c>
      <c r="AG42" s="11">
        <f>-'OddsRatio_working_3-way'!U42/(3*'OddsRatio_working_3-way'!X42^(1/3))*COS(('OddsRatio_working_3-way'!Y42+2*PI())/3)</f>
        <v>-0.35810050253147435</v>
      </c>
      <c r="AH42" s="11">
        <f>-'OddsRatio_working_3-way'!U42/(3*'OddsRatio_working_3-way'!X42^(1/3))*COS(('OddsRatio_working_3-way'!Y42+4*PI())/3)</f>
        <v>-0.1713424449146192</v>
      </c>
      <c r="AI42" s="11">
        <f>'OddsRatio_working_3-way'!U42/(3*'OddsRatio_working_3-way'!X42^(1/3))*SIN(('OddsRatio_working_3-way'!Y42)/3)</f>
        <v>-0.10782481483842306</v>
      </c>
      <c r="AJ42" s="11">
        <f>'OddsRatio_working_3-way'!U42/(3*'OddsRatio_working_3-way'!X42^(1/3))*SIN(('OddsRatio_working_3-way'!Y42+2*PI())/3)</f>
        <v>-0.40459863492361492</v>
      </c>
      <c r="AK42" s="11">
        <f>'OddsRatio_working_3-way'!U42/(3*'OddsRatio_working_3-way'!X42^(1/3))*SIN(('OddsRatio_working_3-way'!Y42+4*PI())/3)</f>
        <v>0.5124234497620378</v>
      </c>
      <c r="AL42" s="11">
        <f>'OddsRatio_working_3-way'!Z42+'OddsRatio_working_3-way'!AF42</f>
        <v>1.0588858948921869</v>
      </c>
      <c r="AM42" s="11">
        <f>'OddsRatio_working_3-way'!AA42+'OddsRatio_working_3-way'!AG42</f>
        <v>-0.7162010050629487</v>
      </c>
      <c r="AN42" s="11">
        <f>'OddsRatio_working_3-way'!AB42+'OddsRatio_working_3-way'!AH42</f>
        <v>-0.34268488982923839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1.0588858948921869</v>
      </c>
      <c r="AS42" s="11">
        <f>IF(('OddsRatio_working_3-way'!X42=0),IF(Q42&gt;0,-Q42^(1/3),(-Q42)^(1/3)),'OddsRatio_working_3-way'!AM42-'OddsRatio_working_3-way'!R42/3)</f>
        <v>-0.7162010050629487</v>
      </c>
      <c r="AT42" s="11">
        <f>IF(('OddsRatio_working_3-way'!X42=0),IF(Q42&gt;0,-Q42^(1/3),(-Q42)^(1/3)),'OddsRatio_working_3-way'!AN42-'OddsRatio_working_3-way'!R42/3)</f>
        <v>-0.34268488982923839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1.69</v>
      </c>
      <c r="B43" s="4">
        <f>IF('True_Odds_Calculator_3-way'!B42="","",'True_Odds_Calculator_3-way'!B42)</f>
        <v>3.88</v>
      </c>
      <c r="C43" s="4">
        <f>IF('True_Odds_Calculator_3-way'!C42="","",'True_Odds_Calculator_3-way'!C42)</f>
        <v>5.34</v>
      </c>
      <c r="D43" s="9">
        <f t="shared" si="13"/>
        <v>0.57635188648204827</v>
      </c>
      <c r="E43" s="9">
        <f t="shared" si="14"/>
        <v>0.24581865191492688</v>
      </c>
      <c r="F43" s="9">
        <f t="shared" si="15"/>
        <v>0.17782946160302487</v>
      </c>
      <c r="G43" s="9">
        <f t="shared" si="16"/>
        <v>1.0652915130755747</v>
      </c>
      <c r="H43" s="9">
        <f t="shared" si="17"/>
        <v>1.7350511440221461</v>
      </c>
      <c r="I43" s="9">
        <f t="shared" si="18"/>
        <v>4.068039557657654</v>
      </c>
      <c r="J43" s="9">
        <f t="shared" si="19"/>
        <v>5.6233651667479938</v>
      </c>
      <c r="K43" s="11">
        <f t="shared" si="20"/>
        <v>0.59171597633136097</v>
      </c>
      <c r="L43" s="11">
        <f t="shared" si="21"/>
        <v>0.25773195876288663</v>
      </c>
      <c r="M43" s="11">
        <f t="shared" si="22"/>
        <v>0.18726591760299627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-0.24630408841263429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0.22590029406449408</v>
      </c>
      <c r="Q43" s="11">
        <f>2*'OddsRatio_working_3-way'!K43*'OddsRatio_working_3-way'!L43*'OddsRatio_working_3-way'!M43</f>
        <v>5.7117647045384093E-2</v>
      </c>
      <c r="R43" s="11">
        <f t="shared" si="23"/>
        <v>0</v>
      </c>
      <c r="S43" s="11">
        <f t="shared" si="24"/>
        <v>-0.91716014752480413</v>
      </c>
      <c r="T43" s="11">
        <f t="shared" si="25"/>
        <v>-0.23189889950058259</v>
      </c>
      <c r="U43" s="11">
        <f>'OddsRatio_working_3-way'!S43-'OddsRatio_working_3-way'!R43^2/3</f>
        <v>-0.91716014752480413</v>
      </c>
      <c r="V43" s="11">
        <f>'OddsRatio_working_3-way'!S43*'OddsRatio_working_3-way'!R43/3-2*'OddsRatio_working_3-way'!R43^3/27-'OddsRatio_working_3-way'!T43</f>
        <v>0.23189889950058259</v>
      </c>
      <c r="W43" s="11">
        <f>'OddsRatio_working_3-way'!V43^2+4*'OddsRatio_working_3-way'!U43^3/27</f>
        <v>-6.0519090400876663E-2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0.16903859765631782</v>
      </c>
      <c r="Y43" s="11">
        <f>IF('OddsRatio_working_3-way'!W43&gt;=0,IF('OddsRatio_working_3-way'!V43+SQRT('OddsRatio_working_3-way'!W43)&gt;0,0,PI()),ACOS('OddsRatio_working_3-way'!V43/(2*'OddsRatio_working_3-way'!X43)))</f>
        <v>0.81490880020352763</v>
      </c>
      <c r="Z43" s="11">
        <f>'OddsRatio_working_3-way'!X43^(1/3)*COS('OddsRatio_working_3-way'!Y43/3)</f>
        <v>0.53264575653778734</v>
      </c>
      <c r="AA43" s="11">
        <f>'OddsRatio_working_3-way'!X43^(1/3)*COS(('OddsRatio_working_3-way'!Y43+2*PI())/3)</f>
        <v>-0.39480015413088099</v>
      </c>
      <c r="AB43" s="11">
        <f>'OddsRatio_working_3-way'!X43^(1/3)*COS(('OddsRatio_working_3-way'!Y43+4*PI())/3)</f>
        <v>-0.13784560240690652</v>
      </c>
      <c r="AC43" s="11">
        <f>'OddsRatio_working_3-way'!X43^(1/3)*SIN('OddsRatio_working_3-way'!Y43/3)</f>
        <v>0.14835277960733648</v>
      </c>
      <c r="AD43" s="11">
        <f>'OddsRatio_working_3-way'!X43^(1/3)*SIN(('OddsRatio_working_3-way'!Y43+2*PI())/3)</f>
        <v>0.38710836657603692</v>
      </c>
      <c r="AE43" s="11">
        <f>'OddsRatio_working_3-way'!X43^(1/3)*SIN(('OddsRatio_working_3-way'!Y43+4*PI())/3)</f>
        <v>-0.53546114618337326</v>
      </c>
      <c r="AF43" s="11">
        <f>-'OddsRatio_working_3-way'!U43/(3*'OddsRatio_working_3-way'!X43^(1/3))*COS(('OddsRatio_working_3-way'!Y43)/3)</f>
        <v>0.53264575653778734</v>
      </c>
      <c r="AG43" s="11">
        <f>-'OddsRatio_working_3-way'!U43/(3*'OddsRatio_working_3-way'!X43^(1/3))*COS(('OddsRatio_working_3-way'!Y43+2*PI())/3)</f>
        <v>-0.39480015413088099</v>
      </c>
      <c r="AH43" s="11">
        <f>-'OddsRatio_working_3-way'!U43/(3*'OddsRatio_working_3-way'!X43^(1/3))*COS(('OddsRatio_working_3-way'!Y43+4*PI())/3)</f>
        <v>-0.13784560240690652</v>
      </c>
      <c r="AI43" s="11">
        <f>'OddsRatio_working_3-way'!U43/(3*'OddsRatio_working_3-way'!X43^(1/3))*SIN(('OddsRatio_working_3-way'!Y43)/3)</f>
        <v>-0.14835277960733648</v>
      </c>
      <c r="AJ43" s="11">
        <f>'OddsRatio_working_3-way'!U43/(3*'OddsRatio_working_3-way'!X43^(1/3))*SIN(('OddsRatio_working_3-way'!Y43+2*PI())/3)</f>
        <v>-0.38710836657603692</v>
      </c>
      <c r="AK43" s="11">
        <f>'OddsRatio_working_3-way'!U43/(3*'OddsRatio_working_3-way'!X43^(1/3))*SIN(('OddsRatio_working_3-way'!Y43+4*PI())/3)</f>
        <v>0.53546114618337326</v>
      </c>
      <c r="AL43" s="11">
        <f>'OddsRatio_working_3-way'!Z43+'OddsRatio_working_3-way'!AF43</f>
        <v>1.0652915130755747</v>
      </c>
      <c r="AM43" s="11">
        <f>'OddsRatio_working_3-way'!AA43+'OddsRatio_working_3-way'!AG43</f>
        <v>-0.78960030826176197</v>
      </c>
      <c r="AN43" s="11">
        <f>'OddsRatio_working_3-way'!AB43+'OddsRatio_working_3-way'!AH43</f>
        <v>-0.27569120481381304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1.0652915130755747</v>
      </c>
      <c r="AS43" s="11">
        <f>IF(('OddsRatio_working_3-way'!X43=0),IF(Q43&gt;0,-Q43^(1/3),(-Q43)^(1/3)),'OddsRatio_working_3-way'!AM43-'OddsRatio_working_3-way'!R43/3)</f>
        <v>-0.78960030826176197</v>
      </c>
      <c r="AT43" s="11">
        <f>IF(('OddsRatio_working_3-way'!X43=0),IF(Q43&gt;0,-Q43^(1/3),(-Q43)^(1/3)),'OddsRatio_working_3-way'!AN43-'OddsRatio_working_3-way'!R43/3)</f>
        <v>-0.27569120481381304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1.6</v>
      </c>
      <c r="B44" s="4">
        <f>IF('True_Odds_Calculator_3-way'!B43="","",'True_Odds_Calculator_3-way'!B43)</f>
        <v>3.95</v>
      </c>
      <c r="C44" s="4">
        <f>IF('True_Odds_Calculator_3-way'!C43="","",'True_Odds_Calculator_3-way'!C43)</f>
        <v>6.35</v>
      </c>
      <c r="D44" s="9">
        <f t="shared" si="13"/>
        <v>0.60974783528313836</v>
      </c>
      <c r="E44" s="9">
        <f t="shared" si="14"/>
        <v>0.24115120216421942</v>
      </c>
      <c r="F44" s="9">
        <f t="shared" si="15"/>
        <v>0.14910096255264227</v>
      </c>
      <c r="G44" s="9">
        <f t="shared" si="16"/>
        <v>1.0667037042059819</v>
      </c>
      <c r="H44" s="9">
        <f t="shared" si="17"/>
        <v>1.6400222225235892</v>
      </c>
      <c r="I44" s="9">
        <f t="shared" si="18"/>
        <v>4.1467759274076474</v>
      </c>
      <c r="J44" s="9">
        <f t="shared" si="19"/>
        <v>6.7068648175020025</v>
      </c>
      <c r="K44" s="11">
        <f t="shared" si="20"/>
        <v>0.625</v>
      </c>
      <c r="L44" s="11">
        <f t="shared" si="21"/>
        <v>0.25316455696202528</v>
      </c>
      <c r="M44" s="11">
        <f t="shared" si="22"/>
        <v>0.15748031496062992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-0.23595883584172239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0.22176816505531743</v>
      </c>
      <c r="Q44" s="11">
        <f>2*'OddsRatio_working_3-way'!K44*'OddsRatio_working_3-way'!L44*'OddsRatio_working_3-way'!M44</f>
        <v>4.9835542709060099E-2</v>
      </c>
      <c r="R44" s="11">
        <f t="shared" si="23"/>
        <v>0</v>
      </c>
      <c r="S44" s="11">
        <f t="shared" si="24"/>
        <v>-0.93985954907862046</v>
      </c>
      <c r="T44" s="11">
        <f t="shared" si="25"/>
        <v>-0.21120439305137539</v>
      </c>
      <c r="U44" s="11">
        <f>'OddsRatio_working_3-way'!S44-'OddsRatio_working_3-way'!R44^2/3</f>
        <v>-0.93985954907862046</v>
      </c>
      <c r="V44" s="11">
        <f>'OddsRatio_working_3-way'!S44*'OddsRatio_working_3-way'!R44/3-2*'OddsRatio_working_3-way'!R44^3/27-'OddsRatio_working_3-way'!T44</f>
        <v>0.21120439305137539</v>
      </c>
      <c r="W44" s="11">
        <f>'OddsRatio_working_3-way'!V44^2+4*'OddsRatio_working_3-way'!U44^3/27</f>
        <v>-7.8387037440756799E-2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0.17535273956011968</v>
      </c>
      <c r="Y44" s="11">
        <f>IF('OddsRatio_working_3-way'!W44&gt;=0,IF('OddsRatio_working_3-way'!V44+SQRT('OddsRatio_working_3-way'!W44)&gt;0,0,PI()),ACOS('OddsRatio_working_3-way'!V44/(2*'OddsRatio_working_3-way'!X44)))</f>
        <v>0.92450825060296427</v>
      </c>
      <c r="Z44" s="11">
        <f>'OddsRatio_working_3-way'!X44^(1/3)*COS('OddsRatio_working_3-way'!Y44/3)</f>
        <v>0.53335185210299096</v>
      </c>
      <c r="AA44" s="11">
        <f>'OddsRatio_working_3-way'!X44^(1/3)*COS(('OddsRatio_working_3-way'!Y44+2*PI())/3)</f>
        <v>-0.41370224567960512</v>
      </c>
      <c r="AB44" s="11">
        <f>'OddsRatio_working_3-way'!X44^(1/3)*COS(('OddsRatio_working_3-way'!Y44+4*PI())/3)</f>
        <v>-0.11964960642338626</v>
      </c>
      <c r="AC44" s="11">
        <f>'OddsRatio_working_3-way'!X44^(1/3)*SIN('OddsRatio_working_3-way'!Y44/3)</f>
        <v>0.16977137043049809</v>
      </c>
      <c r="AD44" s="11">
        <f>'OddsRatio_working_3-way'!X44^(1/3)*SIN(('OddsRatio_working_3-way'!Y44+2*PI())/3)</f>
        <v>0.37701056786142195</v>
      </c>
      <c r="AE44" s="11">
        <f>'OddsRatio_working_3-way'!X44^(1/3)*SIN(('OddsRatio_working_3-way'!Y44+4*PI())/3)</f>
        <v>-0.5467819382919199</v>
      </c>
      <c r="AF44" s="11">
        <f>-'OddsRatio_working_3-way'!U44/(3*'OddsRatio_working_3-way'!X44^(1/3))*COS(('OddsRatio_working_3-way'!Y44)/3)</f>
        <v>0.53335185210299085</v>
      </c>
      <c r="AG44" s="11">
        <f>-'OddsRatio_working_3-way'!U44/(3*'OddsRatio_working_3-way'!X44^(1/3))*COS(('OddsRatio_working_3-way'!Y44+2*PI())/3)</f>
        <v>-0.41370224567960506</v>
      </c>
      <c r="AH44" s="11">
        <f>-'OddsRatio_working_3-way'!U44/(3*'OddsRatio_working_3-way'!X44^(1/3))*COS(('OddsRatio_working_3-way'!Y44+4*PI())/3)</f>
        <v>-0.11964960642338623</v>
      </c>
      <c r="AI44" s="11">
        <f>'OddsRatio_working_3-way'!U44/(3*'OddsRatio_working_3-way'!X44^(1/3))*SIN(('OddsRatio_working_3-way'!Y44)/3)</f>
        <v>-0.16977137043049803</v>
      </c>
      <c r="AJ44" s="11">
        <f>'OddsRatio_working_3-way'!U44/(3*'OddsRatio_working_3-way'!X44^(1/3))*SIN(('OddsRatio_working_3-way'!Y44+2*PI())/3)</f>
        <v>-0.3770105678614219</v>
      </c>
      <c r="AK44" s="11">
        <f>'OddsRatio_working_3-way'!U44/(3*'OddsRatio_working_3-way'!X44^(1/3))*SIN(('OddsRatio_working_3-way'!Y44+4*PI())/3)</f>
        <v>0.54678193829191979</v>
      </c>
      <c r="AL44" s="11">
        <f>'OddsRatio_working_3-way'!Z44+'OddsRatio_working_3-way'!AF44</f>
        <v>1.0667037042059819</v>
      </c>
      <c r="AM44" s="11">
        <f>'OddsRatio_working_3-way'!AA44+'OddsRatio_working_3-way'!AG44</f>
        <v>-0.82740449135921024</v>
      </c>
      <c r="AN44" s="11">
        <f>'OddsRatio_working_3-way'!AB44+'OddsRatio_working_3-way'!AH44</f>
        <v>-0.2392992128467725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1.0667037042059819</v>
      </c>
      <c r="AS44" s="11">
        <f>IF(('OddsRatio_working_3-way'!X44=0),IF(Q44&gt;0,-Q44^(1/3),(-Q44)^(1/3)),'OddsRatio_working_3-way'!AM44-'OddsRatio_working_3-way'!R44/3)</f>
        <v>-0.82740449135921024</v>
      </c>
      <c r="AT44" s="11">
        <f>IF(('OddsRatio_working_3-way'!X44=0),IF(Q44&gt;0,-Q44^(1/3),(-Q44)^(1/3)),'OddsRatio_working_3-way'!AN44-'OddsRatio_working_3-way'!R44/3)</f>
        <v>-0.2392992128467725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1.89</v>
      </c>
      <c r="B45" s="4">
        <f>IF('True_Odds_Calculator_3-way'!B44="","",'True_Odds_Calculator_3-way'!B44)</f>
        <v>3.41</v>
      </c>
      <c r="C45" s="4">
        <f>IF('True_Odds_Calculator_3-way'!C44="","",'True_Odds_Calculator_3-way'!C44)</f>
        <v>4.22</v>
      </c>
      <c r="D45" s="9">
        <f t="shared" si="13"/>
        <v>0.50555921043092122</v>
      </c>
      <c r="E45" s="9">
        <f t="shared" si="14"/>
        <v>0.27409929471766048</v>
      </c>
      <c r="F45" s="9">
        <f t="shared" si="15"/>
        <v>0.22034149485141832</v>
      </c>
      <c r="G45" s="9">
        <f t="shared" si="16"/>
        <v>1.098885031647407</v>
      </c>
      <c r="H45" s="9">
        <f t="shared" si="17"/>
        <v>1.9780076781661924</v>
      </c>
      <c r="I45" s="9">
        <f t="shared" si="18"/>
        <v>3.6483129262702514</v>
      </c>
      <c r="J45" s="9">
        <f t="shared" si="19"/>
        <v>4.5384098019046508</v>
      </c>
      <c r="K45" s="11">
        <f t="shared" si="20"/>
        <v>0.52910052910052918</v>
      </c>
      <c r="L45" s="11">
        <f t="shared" si="21"/>
        <v>0.29325513196480935</v>
      </c>
      <c r="M45" s="11">
        <f t="shared" si="22"/>
        <v>0.23696682464454977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-0.25394185446165274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0.23972811008432471</v>
      </c>
      <c r="Q45" s="11">
        <f>2*'OddsRatio_working_3-way'!K45*'OddsRatio_working_3-way'!L45*'OddsRatio_working_3-way'!M45</f>
        <v>7.3536230087216173E-2</v>
      </c>
      <c r="R45" s="11">
        <f t="shared" si="23"/>
        <v>0</v>
      </c>
      <c r="S45" s="11">
        <f t="shared" si="24"/>
        <v>-0.94402756328821558</v>
      </c>
      <c r="T45" s="11">
        <f t="shared" si="25"/>
        <v>-0.28957900714362445</v>
      </c>
      <c r="U45" s="11">
        <f>'OddsRatio_working_3-way'!S45-'OddsRatio_working_3-way'!R45^2/3</f>
        <v>-0.94402756328821558</v>
      </c>
      <c r="V45" s="11">
        <f>'OddsRatio_working_3-way'!S45*'OddsRatio_working_3-way'!R45/3-2*'OddsRatio_working_3-way'!R45^3/27-'OddsRatio_working_3-way'!T45</f>
        <v>0.28957900714362445</v>
      </c>
      <c r="W45" s="11">
        <f>'OddsRatio_working_3-way'!V45^2+4*'OddsRatio_working_3-way'!U45^3/27</f>
        <v>-4.0781935520499649E-2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0.17652049236475842</v>
      </c>
      <c r="Y45" s="11">
        <f>IF('OddsRatio_working_3-way'!W45&gt;=0,IF('OddsRatio_working_3-way'!V45+SQRT('OddsRatio_working_3-way'!W45)&gt;0,0,PI()),ACOS('OddsRatio_working_3-way'!V45/(2*'OddsRatio_working_3-way'!X45)))</f>
        <v>0.60896255118571285</v>
      </c>
      <c r="Z45" s="11">
        <f>'OddsRatio_working_3-way'!X45^(1/3)*COS('OddsRatio_working_3-way'!Y45/3)</f>
        <v>0.54944251582370351</v>
      </c>
      <c r="AA45" s="11">
        <f>'OddsRatio_working_3-way'!X45^(1/3)*COS(('OddsRatio_working_3-way'!Y45+2*PI())/3)</f>
        <v>-0.37265788117426252</v>
      </c>
      <c r="AB45" s="11">
        <f>'OddsRatio_working_3-way'!X45^(1/3)*COS(('OddsRatio_working_3-way'!Y45+4*PI())/3)</f>
        <v>-0.17678463464944108</v>
      </c>
      <c r="AC45" s="11">
        <f>'OddsRatio_working_3-way'!X45^(1/3)*SIN('OddsRatio_working_3-way'!Y45/3)</f>
        <v>0.11308747160815157</v>
      </c>
      <c r="AD45" s="11">
        <f>'OddsRatio_working_3-way'!X45^(1/3)*SIN(('OddsRatio_working_3-way'!Y45+2*PI())/3)</f>
        <v>0.41928744081848485</v>
      </c>
      <c r="AE45" s="11">
        <f>'OddsRatio_working_3-way'!X45^(1/3)*SIN(('OddsRatio_working_3-way'!Y45+4*PI())/3)</f>
        <v>-0.53237491242663637</v>
      </c>
      <c r="AF45" s="11">
        <f>-'OddsRatio_working_3-way'!U45/(3*'OddsRatio_working_3-way'!X45^(1/3))*COS(('OddsRatio_working_3-way'!Y45)/3)</f>
        <v>0.54944251582370363</v>
      </c>
      <c r="AG45" s="11">
        <f>-'OddsRatio_working_3-way'!U45/(3*'OddsRatio_working_3-way'!X45^(1/3))*COS(('OddsRatio_working_3-way'!Y45+2*PI())/3)</f>
        <v>-0.37265788117426257</v>
      </c>
      <c r="AH45" s="11">
        <f>-'OddsRatio_working_3-way'!U45/(3*'OddsRatio_working_3-way'!X45^(1/3))*COS(('OddsRatio_working_3-way'!Y45+4*PI())/3)</f>
        <v>-0.17678463464944111</v>
      </c>
      <c r="AI45" s="11">
        <f>'OddsRatio_working_3-way'!U45/(3*'OddsRatio_working_3-way'!X45^(1/3))*SIN(('OddsRatio_working_3-way'!Y45)/3)</f>
        <v>-0.11308747160815159</v>
      </c>
      <c r="AJ45" s="11">
        <f>'OddsRatio_working_3-way'!U45/(3*'OddsRatio_working_3-way'!X45^(1/3))*SIN(('OddsRatio_working_3-way'!Y45+2*PI())/3)</f>
        <v>-0.4192874408184849</v>
      </c>
      <c r="AK45" s="11">
        <f>'OddsRatio_working_3-way'!U45/(3*'OddsRatio_working_3-way'!X45^(1/3))*SIN(('OddsRatio_working_3-way'!Y45+4*PI())/3)</f>
        <v>0.53237491242663648</v>
      </c>
      <c r="AL45" s="11">
        <f>'OddsRatio_working_3-way'!Z45+'OddsRatio_working_3-way'!AF45</f>
        <v>1.098885031647407</v>
      </c>
      <c r="AM45" s="11">
        <f>'OddsRatio_working_3-way'!AA45+'OddsRatio_working_3-way'!AG45</f>
        <v>-0.74531576234852515</v>
      </c>
      <c r="AN45" s="11">
        <f>'OddsRatio_working_3-way'!AB45+'OddsRatio_working_3-way'!AH45</f>
        <v>-0.35356926929888222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1.098885031647407</v>
      </c>
      <c r="AS45" s="11">
        <f>IF(('OddsRatio_working_3-way'!X45=0),IF(Q45&gt;0,-Q45^(1/3),(-Q45)^(1/3)),'OddsRatio_working_3-way'!AM45-'OddsRatio_working_3-way'!R45/3)</f>
        <v>-0.74531576234852515</v>
      </c>
      <c r="AT45" s="11">
        <f>IF(('OddsRatio_working_3-way'!X45=0),IF(Q45&gt;0,-Q45^(1/3),(-Q45)^(1/3)),'OddsRatio_working_3-way'!AN45-'OddsRatio_working_3-way'!R45/3)</f>
        <v>-0.35356926929888222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2.0499999999999998</v>
      </c>
      <c r="B46" s="4">
        <f>IF('True_Odds_Calculator_3-way'!B45="","",'True_Odds_Calculator_3-way'!B45)</f>
        <v>3.18</v>
      </c>
      <c r="C46" s="4">
        <f>IF('True_Odds_Calculator_3-way'!C45="","",'True_Odds_Calculator_3-way'!C45)</f>
        <v>3.72</v>
      </c>
      <c r="D46" s="9">
        <f t="shared" si="13"/>
        <v>0.46062276796426932</v>
      </c>
      <c r="E46" s="9">
        <f t="shared" si="14"/>
        <v>0.29144621441131136</v>
      </c>
      <c r="F46" s="9">
        <f t="shared" si="15"/>
        <v>0.2479310176244193</v>
      </c>
      <c r="G46" s="9">
        <f t="shared" si="16"/>
        <v>1.1152132236299677</v>
      </c>
      <c r="H46" s="9">
        <f t="shared" si="17"/>
        <v>2.1709738848114655</v>
      </c>
      <c r="I46" s="9">
        <f t="shared" si="18"/>
        <v>3.4311648275133297</v>
      </c>
      <c r="J46" s="9">
        <f t="shared" si="19"/>
        <v>4.033379968273513</v>
      </c>
      <c r="K46" s="11">
        <f t="shared" si="20"/>
        <v>0.48780487804878053</v>
      </c>
      <c r="L46" s="11">
        <f t="shared" si="21"/>
        <v>0.31446540880503143</v>
      </c>
      <c r="M46" s="11">
        <f t="shared" si="22"/>
        <v>0.26881720430107525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-0.25673836774886305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0.24535394471412761</v>
      </c>
      <c r="Q46" s="11">
        <f>2*'OddsRatio_working_3-way'!K46*'OddsRatio_working_3-way'!L46*'OddsRatio_working_3-way'!M46</f>
        <v>8.2471914189622728E-2</v>
      </c>
      <c r="R46" s="11">
        <f t="shared" si="23"/>
        <v>0</v>
      </c>
      <c r="S46" s="11">
        <f t="shared" si="24"/>
        <v>-0.9556574923547404</v>
      </c>
      <c r="T46" s="11">
        <f t="shared" si="25"/>
        <v>-0.3212294091948707</v>
      </c>
      <c r="U46" s="11">
        <f>'OddsRatio_working_3-way'!S46-'OddsRatio_working_3-way'!R46^2/3</f>
        <v>-0.9556574923547404</v>
      </c>
      <c r="V46" s="11">
        <f>'OddsRatio_working_3-way'!S46*'OddsRatio_working_3-way'!R46/3-2*'OddsRatio_working_3-way'!R46^3/27-'OddsRatio_working_3-way'!T46</f>
        <v>0.3212294091948707</v>
      </c>
      <c r="W46" s="11">
        <f>'OddsRatio_working_3-way'!V46^2+4*'OddsRatio_working_3-way'!U46^3/27</f>
        <v>-2.6113009217548527E-2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0.17979247936804407</v>
      </c>
      <c r="Y46" s="11">
        <f>IF('OddsRatio_working_3-way'!W46&gt;=0,IF('OddsRatio_working_3-way'!V46+SQRT('OddsRatio_working_3-way'!W46)&gt;0,0,PI()),ACOS('OddsRatio_working_3-way'!V46/(2*'OddsRatio_working_3-way'!X46)))</f>
        <v>0.46608648785655049</v>
      </c>
      <c r="Z46" s="11">
        <f>'OddsRatio_working_3-way'!X46^(1/3)*COS('OddsRatio_working_3-way'!Y46/3)</f>
        <v>0.55760661181498394</v>
      </c>
      <c r="AA46" s="11">
        <f>'OddsRatio_working_3-way'!X46^(1/3)*COS(('OddsRatio_working_3-way'!Y46+2*PI())/3)</f>
        <v>-0.35443744458736026</v>
      </c>
      <c r="AB46" s="11">
        <f>'OddsRatio_working_3-way'!X46^(1/3)*COS(('OddsRatio_working_3-way'!Y46+4*PI())/3)</f>
        <v>-0.20316916722762376</v>
      </c>
      <c r="AC46" s="11">
        <f>'OddsRatio_working_3-way'!X46^(1/3)*SIN('OddsRatio_working_3-way'!Y46/3)</f>
        <v>8.7334780653495023E-2</v>
      </c>
      <c r="AD46" s="11">
        <f>'OddsRatio_working_3-way'!X46^(1/3)*SIN(('OddsRatio_working_3-way'!Y46+2*PI())/3)</f>
        <v>0.43923410082319669</v>
      </c>
      <c r="AE46" s="11">
        <f>'OddsRatio_working_3-way'!X46^(1/3)*SIN(('OddsRatio_working_3-way'!Y46+4*PI())/3)</f>
        <v>-0.52656888147669156</v>
      </c>
      <c r="AF46" s="11">
        <f>-'OddsRatio_working_3-way'!U46/(3*'OddsRatio_working_3-way'!X46^(1/3))*COS(('OddsRatio_working_3-way'!Y46)/3)</f>
        <v>0.55760661181498372</v>
      </c>
      <c r="AG46" s="11">
        <f>-'OddsRatio_working_3-way'!U46/(3*'OddsRatio_working_3-way'!X46^(1/3))*COS(('OddsRatio_working_3-way'!Y46+2*PI())/3)</f>
        <v>-0.3544374445873601</v>
      </c>
      <c r="AH46" s="11">
        <f>-'OddsRatio_working_3-way'!U46/(3*'OddsRatio_working_3-way'!X46^(1/3))*COS(('OddsRatio_working_3-way'!Y46+4*PI())/3)</f>
        <v>-0.20316916722762368</v>
      </c>
      <c r="AI46" s="11">
        <f>'OddsRatio_working_3-way'!U46/(3*'OddsRatio_working_3-way'!X46^(1/3))*SIN(('OddsRatio_working_3-way'!Y46)/3)</f>
        <v>-8.7334780653494995E-2</v>
      </c>
      <c r="AJ46" s="11">
        <f>'OddsRatio_working_3-way'!U46/(3*'OddsRatio_working_3-way'!X46^(1/3))*SIN(('OddsRatio_working_3-way'!Y46+2*PI())/3)</f>
        <v>-0.43923410082319653</v>
      </c>
      <c r="AK46" s="11">
        <f>'OddsRatio_working_3-way'!U46/(3*'OddsRatio_working_3-way'!X46^(1/3))*SIN(('OddsRatio_working_3-way'!Y46+4*PI())/3)</f>
        <v>0.52656888147669134</v>
      </c>
      <c r="AL46" s="11">
        <f>'OddsRatio_working_3-way'!Z46+'OddsRatio_working_3-way'!AF46</f>
        <v>1.1152132236299677</v>
      </c>
      <c r="AM46" s="11">
        <f>'OddsRatio_working_3-way'!AA46+'OddsRatio_working_3-way'!AG46</f>
        <v>-0.7088748891747203</v>
      </c>
      <c r="AN46" s="11">
        <f>'OddsRatio_working_3-way'!AB46+'OddsRatio_working_3-way'!AH46</f>
        <v>-0.40633833445524747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1.1152132236299677</v>
      </c>
      <c r="AS46" s="11">
        <f>IF(('OddsRatio_working_3-way'!X46=0),IF(Q46&gt;0,-Q46^(1/3),(-Q46)^(1/3)),'OddsRatio_working_3-way'!AM46-'OddsRatio_working_3-way'!R46/3)</f>
        <v>-0.7088748891747203</v>
      </c>
      <c r="AT46" s="11">
        <f>IF(('OddsRatio_working_3-way'!X46=0),IF(Q46&gt;0,-Q46^(1/3),(-Q46)^(1/3)),'OddsRatio_working_3-way'!AN46-'OddsRatio_working_3-way'!R46/3)</f>
        <v>-0.40633833445524747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3.11</v>
      </c>
      <c r="B47" s="4">
        <f>IF('True_Odds_Calculator_3-way'!B46="","",'True_Odds_Calculator_3-way'!B46)</f>
        <v>3.63</v>
      </c>
      <c r="C47" s="4">
        <f>IF('True_Odds_Calculator_3-way'!C46="","",'True_Odds_Calculator_3-way'!C46)</f>
        <v>2.3199999999999998</v>
      </c>
      <c r="D47" s="9">
        <f t="shared" si="13"/>
        <v>0.312320873904192</v>
      </c>
      <c r="E47" s="9">
        <f t="shared" si="14"/>
        <v>0.26706065589498484</v>
      </c>
      <c r="F47" s="9">
        <f t="shared" si="15"/>
        <v>0.42061847020082305</v>
      </c>
      <c r="G47" s="9">
        <f t="shared" si="16"/>
        <v>1.0435238403901979</v>
      </c>
      <c r="H47" s="9">
        <f t="shared" si="17"/>
        <v>3.2018353032233171</v>
      </c>
      <c r="I47" s="9">
        <f t="shared" si="18"/>
        <v>3.7444677002262208</v>
      </c>
      <c r="J47" s="9">
        <f t="shared" si="19"/>
        <v>2.3774514693150612</v>
      </c>
      <c r="K47" s="11">
        <f t="shared" si="20"/>
        <v>0.32154340836012862</v>
      </c>
      <c r="L47" s="11">
        <f t="shared" si="21"/>
        <v>0.27548209366391185</v>
      </c>
      <c r="M47" s="11">
        <f t="shared" si="22"/>
        <v>0.43103448275862072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-0.27967724702395946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0.23137563582482895</v>
      </c>
      <c r="Q47" s="11">
        <f>2*'OddsRatio_working_3-way'!K47*'OddsRatio_working_3-way'!L47*'OddsRatio_working_3-way'!M47</f>
        <v>7.6361595981791736E-2</v>
      </c>
      <c r="R47" s="11">
        <f t="shared" si="23"/>
        <v>0</v>
      </c>
      <c r="S47" s="11">
        <f t="shared" si="24"/>
        <v>-0.82729517072587389</v>
      </c>
      <c r="T47" s="11">
        <f t="shared" si="25"/>
        <v>-0.27303470981051947</v>
      </c>
      <c r="U47" s="11">
        <f>'OddsRatio_working_3-way'!S47-'OddsRatio_working_3-way'!R47^2/3</f>
        <v>-0.82729517072587389</v>
      </c>
      <c r="V47" s="11">
        <f>'OddsRatio_working_3-way'!S47*'OddsRatio_working_3-way'!R47/3-2*'OddsRatio_working_3-way'!R47^3/27-'OddsRatio_working_3-way'!T47</f>
        <v>0.27303470981051947</v>
      </c>
      <c r="W47" s="11">
        <f>'OddsRatio_working_3-way'!V47^2+4*'OddsRatio_working_3-way'!U47^3/27</f>
        <v>-9.3357697042927845E-3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0.14481343382573952</v>
      </c>
      <c r="Y47" s="11">
        <f>IF('OddsRatio_working_3-way'!W47&gt;=0,IF('OddsRatio_working_3-way'!V47+SQRT('OddsRatio_working_3-way'!W47)&gt;0,0,PI()),ACOS('OddsRatio_working_3-way'!V47/(2*'OddsRatio_working_3-way'!X47)))</f>
        <v>0.34012805775408328</v>
      </c>
      <c r="Z47" s="11">
        <f>'OddsRatio_working_3-way'!X47^(1/3)*COS('OddsRatio_working_3-way'!Y47/3)</f>
        <v>0.52176192019509893</v>
      </c>
      <c r="AA47" s="11">
        <f>'OddsRatio_working_3-way'!X47^(1/3)*COS(('OddsRatio_working_3-way'!Y47+2*PI())/3)</f>
        <v>-0.31233158358464541</v>
      </c>
      <c r="AB47" s="11">
        <f>'OddsRatio_working_3-way'!X47^(1/3)*COS(('OddsRatio_working_3-way'!Y47+4*PI())/3)</f>
        <v>-0.20943033661045374</v>
      </c>
      <c r="AC47" s="11">
        <f>'OddsRatio_working_3-way'!X47^(1/3)*SIN('OddsRatio_working_3-way'!Y47/3)</f>
        <v>5.9410062640497897E-2</v>
      </c>
      <c r="AD47" s="11">
        <f>'OddsRatio_working_3-way'!X47^(1/3)*SIN(('OddsRatio_working_3-way'!Y47+2*PI())/3)</f>
        <v>0.42215404629605574</v>
      </c>
      <c r="AE47" s="11">
        <f>'OddsRatio_working_3-way'!X47^(1/3)*SIN(('OddsRatio_working_3-way'!Y47+4*PI())/3)</f>
        <v>-0.48156410893655349</v>
      </c>
      <c r="AF47" s="11">
        <f>-'OddsRatio_working_3-way'!U47/(3*'OddsRatio_working_3-way'!X47^(1/3))*COS(('OddsRatio_working_3-way'!Y47)/3)</f>
        <v>0.52176192019509882</v>
      </c>
      <c r="AG47" s="11">
        <f>-'OddsRatio_working_3-way'!U47/(3*'OddsRatio_working_3-way'!X47^(1/3))*COS(('OddsRatio_working_3-way'!Y47+2*PI())/3)</f>
        <v>-0.3123315835846453</v>
      </c>
      <c r="AH47" s="11">
        <f>-'OddsRatio_working_3-way'!U47/(3*'OddsRatio_working_3-way'!X47^(1/3))*COS(('OddsRatio_working_3-way'!Y47+4*PI())/3)</f>
        <v>-0.20943033661045368</v>
      </c>
      <c r="AI47" s="11">
        <f>'OddsRatio_working_3-way'!U47/(3*'OddsRatio_working_3-way'!X47^(1/3))*SIN(('OddsRatio_working_3-way'!Y47)/3)</f>
        <v>-5.9410062640497883E-2</v>
      </c>
      <c r="AJ47" s="11">
        <f>'OddsRatio_working_3-way'!U47/(3*'OddsRatio_working_3-way'!X47^(1/3))*SIN(('OddsRatio_working_3-way'!Y47+2*PI())/3)</f>
        <v>-0.42215404629605568</v>
      </c>
      <c r="AK47" s="11">
        <f>'OddsRatio_working_3-way'!U47/(3*'OddsRatio_working_3-way'!X47^(1/3))*SIN(('OddsRatio_working_3-way'!Y47+4*PI())/3)</f>
        <v>0.48156410893655338</v>
      </c>
      <c r="AL47" s="11">
        <f>'OddsRatio_working_3-way'!Z47+'OddsRatio_working_3-way'!AF47</f>
        <v>1.0435238403901979</v>
      </c>
      <c r="AM47" s="11">
        <f>'OddsRatio_working_3-way'!AA47+'OddsRatio_working_3-way'!AG47</f>
        <v>-0.62466316716929071</v>
      </c>
      <c r="AN47" s="11">
        <f>'OddsRatio_working_3-way'!AB47+'OddsRatio_working_3-way'!AH47</f>
        <v>-0.41886067322090742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1.0435238403901979</v>
      </c>
      <c r="AS47" s="11">
        <f>IF(('OddsRatio_working_3-way'!X47=0),IF(Q47&gt;0,-Q47^(1/3),(-Q47)^(1/3)),'OddsRatio_working_3-way'!AM47-'OddsRatio_working_3-way'!R47/3)</f>
        <v>-0.62466316716929071</v>
      </c>
      <c r="AT47" s="11">
        <f>IF(('OddsRatio_working_3-way'!X47=0),IF(Q47&gt;0,-Q47^(1/3),(-Q47)^(1/3)),'OddsRatio_working_3-way'!AN47-'OddsRatio_working_3-way'!R47/3)</f>
        <v>-0.41886067322090742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2.12</v>
      </c>
      <c r="B48" s="4">
        <f>IF('True_Odds_Calculator_3-way'!B47="","",'True_Odds_Calculator_3-way'!B47)</f>
        <v>3.68</v>
      </c>
      <c r="C48" s="4">
        <f>IF('True_Odds_Calculator_3-way'!C47="","",'True_Odds_Calculator_3-way'!C47)</f>
        <v>3.52</v>
      </c>
      <c r="D48" s="9">
        <f t="shared" si="13"/>
        <v>0.46109862928266793</v>
      </c>
      <c r="E48" s="9">
        <f t="shared" si="14"/>
        <v>0.26339272497705385</v>
      </c>
      <c r="F48" s="9">
        <f t="shared" si="15"/>
        <v>0.27550864574027822</v>
      </c>
      <c r="G48" s="9">
        <f t="shared" si="16"/>
        <v>1.0435119681206158</v>
      </c>
      <c r="H48" s="9">
        <f t="shared" si="17"/>
        <v>2.1687334042950899</v>
      </c>
      <c r="I48" s="9">
        <f t="shared" si="18"/>
        <v>3.7966120745632503</v>
      </c>
      <c r="J48" s="9">
        <f t="shared" si="19"/>
        <v>3.6296501596639517</v>
      </c>
      <c r="K48" s="11">
        <f t="shared" si="20"/>
        <v>0.47169811320754712</v>
      </c>
      <c r="L48" s="11">
        <f t="shared" si="21"/>
        <v>0.27173913043478259</v>
      </c>
      <c r="M48" s="11">
        <f t="shared" si="22"/>
        <v>0.28409090909090912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-0.27544000298307092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0.23013927213065849</v>
      </c>
      <c r="Q48" s="11">
        <f>2*'OddsRatio_working_3-way'!K48*'OddsRatio_working_3-way'!L48*'OddsRatio_working_3-way'!M48</f>
        <v>7.2828883585651413E-2</v>
      </c>
      <c r="R48" s="11">
        <f t="shared" si="23"/>
        <v>0</v>
      </c>
      <c r="S48" s="11">
        <f t="shared" si="24"/>
        <v>-0.83553321826242977</v>
      </c>
      <c r="T48" s="11">
        <f t="shared" si="25"/>
        <v>-0.26440924628557899</v>
      </c>
      <c r="U48" s="11">
        <f>'OddsRatio_working_3-way'!S48-'OddsRatio_working_3-way'!R48^2/3</f>
        <v>-0.83553321826242977</v>
      </c>
      <c r="V48" s="11">
        <f>'OddsRatio_working_3-way'!S48*'OddsRatio_working_3-way'!R48/3-2*'OddsRatio_working_3-way'!R48^3/27-'OddsRatio_working_3-way'!T48</f>
        <v>0.26440924628557899</v>
      </c>
      <c r="W48" s="11">
        <f>'OddsRatio_working_3-way'!V48^2+4*'OddsRatio_working_3-way'!U48^3/27</f>
        <v>-1.65024033211469E-2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0.14698184653423604</v>
      </c>
      <c r="Y48" s="11">
        <f>IF('OddsRatio_working_3-way'!W48&gt;=0,IF('OddsRatio_working_3-way'!V48+SQRT('OddsRatio_working_3-way'!W48)&gt;0,0,PI()),ACOS('OddsRatio_working_3-way'!V48/(2*'OddsRatio_working_3-way'!X48)))</f>
        <v>0.45225891628853065</v>
      </c>
      <c r="Z48" s="11">
        <f>'OddsRatio_working_3-way'!X48^(1/3)*COS('OddsRatio_working_3-way'!Y48/3)</f>
        <v>0.52175598406030799</v>
      </c>
      <c r="AA48" s="11">
        <f>'OddsRatio_working_3-way'!X48^(1/3)*COS(('OddsRatio_working_3-way'!Y48+2*PI())/3)</f>
        <v>-0.32951707993604151</v>
      </c>
      <c r="AB48" s="11">
        <f>'OddsRatio_working_3-way'!X48^(1/3)*COS(('OddsRatio_working_3-way'!Y48+4*PI())/3)</f>
        <v>-0.19223890412426686</v>
      </c>
      <c r="AC48" s="11">
        <f>'OddsRatio_working_3-way'!X48^(1/3)*SIN('OddsRatio_working_3-way'!Y48/3)</f>
        <v>7.9257591758789048E-2</v>
      </c>
      <c r="AD48" s="11">
        <f>'OddsRatio_working_3-way'!X48^(1/3)*SIN(('OddsRatio_working_3-way'!Y48+2*PI())/3)</f>
        <v>0.41222514089338091</v>
      </c>
      <c r="AE48" s="11">
        <f>'OddsRatio_working_3-way'!X48^(1/3)*SIN(('OddsRatio_working_3-way'!Y48+4*PI())/3)</f>
        <v>-0.4914827326521698</v>
      </c>
      <c r="AF48" s="11">
        <f>-'OddsRatio_working_3-way'!U48/(3*'OddsRatio_working_3-way'!X48^(1/3))*COS(('OddsRatio_working_3-way'!Y48)/3)</f>
        <v>0.52175598406030788</v>
      </c>
      <c r="AG48" s="11">
        <f>-'OddsRatio_working_3-way'!U48/(3*'OddsRatio_working_3-way'!X48^(1/3))*COS(('OddsRatio_working_3-way'!Y48+2*PI())/3)</f>
        <v>-0.3295170799360414</v>
      </c>
      <c r="AH48" s="11">
        <f>-'OddsRatio_working_3-way'!U48/(3*'OddsRatio_working_3-way'!X48^(1/3))*COS(('OddsRatio_working_3-way'!Y48+4*PI())/3)</f>
        <v>-0.19223890412426684</v>
      </c>
      <c r="AI48" s="11">
        <f>'OddsRatio_working_3-way'!U48/(3*'OddsRatio_working_3-way'!X48^(1/3))*SIN(('OddsRatio_working_3-way'!Y48)/3)</f>
        <v>-7.9257591758789034E-2</v>
      </c>
      <c r="AJ48" s="11">
        <f>'OddsRatio_working_3-way'!U48/(3*'OddsRatio_working_3-way'!X48^(1/3))*SIN(('OddsRatio_working_3-way'!Y48+2*PI())/3)</f>
        <v>-0.4122251408933808</v>
      </c>
      <c r="AK48" s="11">
        <f>'OddsRatio_working_3-way'!U48/(3*'OddsRatio_working_3-way'!X48^(1/3))*SIN(('OddsRatio_working_3-way'!Y48+4*PI())/3)</f>
        <v>0.49148273265216968</v>
      </c>
      <c r="AL48" s="11">
        <f>'OddsRatio_working_3-way'!Z48+'OddsRatio_working_3-way'!AF48</f>
        <v>1.0435119681206158</v>
      </c>
      <c r="AM48" s="11">
        <f>'OddsRatio_working_3-way'!AA48+'OddsRatio_working_3-way'!AG48</f>
        <v>-0.65903415987208291</v>
      </c>
      <c r="AN48" s="11">
        <f>'OddsRatio_working_3-way'!AB48+'OddsRatio_working_3-way'!AH48</f>
        <v>-0.38447780824853373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1.0435119681206158</v>
      </c>
      <c r="AS48" s="11">
        <f>IF(('OddsRatio_working_3-way'!X48=0),IF(Q48&gt;0,-Q48^(1/3),(-Q48)^(1/3)),'OddsRatio_working_3-way'!AM48-'OddsRatio_working_3-way'!R48/3)</f>
        <v>-0.65903415987208291</v>
      </c>
      <c r="AT48" s="11">
        <f>IF(('OddsRatio_working_3-way'!X48=0),IF(Q48&gt;0,-Q48^(1/3),(-Q48)^(1/3)),'OddsRatio_working_3-way'!AN48-'OddsRatio_working_3-way'!R48/3)</f>
        <v>-0.38447780824853373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3.56</v>
      </c>
      <c r="B49" s="4">
        <f>IF('True_Odds_Calculator_3-way'!B48="","",'True_Odds_Calculator_3-way'!B48)</f>
        <v>4.17</v>
      </c>
      <c r="C49" s="4">
        <f>IF('True_Odds_Calculator_3-way'!C48="","",'True_Odds_Calculator_3-way'!C48)</f>
        <v>1.97</v>
      </c>
      <c r="D49" s="9">
        <f t="shared" si="13"/>
        <v>0.27191038094310094</v>
      </c>
      <c r="E49" s="9">
        <f t="shared" si="14"/>
        <v>0.23171084263167172</v>
      </c>
      <c r="F49" s="9">
        <f t="shared" si="15"/>
        <v>0.49637877642522737</v>
      </c>
      <c r="G49" s="9">
        <f t="shared" si="16"/>
        <v>1.0459696553608815</v>
      </c>
      <c r="H49" s="9">
        <f t="shared" si="17"/>
        <v>3.6776823177238556</v>
      </c>
      <c r="I49" s="9">
        <f t="shared" si="18"/>
        <v>4.3157238074939945</v>
      </c>
      <c r="J49" s="9">
        <f t="shared" si="19"/>
        <v>2.0145905657000549</v>
      </c>
      <c r="K49" s="11">
        <f t="shared" si="20"/>
        <v>0.2808988764044944</v>
      </c>
      <c r="L49" s="11">
        <f t="shared" si="21"/>
        <v>0.23980815347721823</v>
      </c>
      <c r="M49" s="11">
        <f t="shared" si="22"/>
        <v>0.50761421319796951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-0.26916505921481937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0.22909864659461615</v>
      </c>
      <c r="Q49" s="11">
        <f>2*'OddsRatio_working_3-way'!K49*'OddsRatio_working_3-way'!L49*'OddsRatio_working_3-way'!M49</f>
        <v>6.8387655699885433E-2</v>
      </c>
      <c r="R49" s="11">
        <f t="shared" si="23"/>
        <v>0</v>
      </c>
      <c r="S49" s="11">
        <f t="shared" si="24"/>
        <v>-0.8511455657094541</v>
      </c>
      <c r="T49" s="11">
        <f t="shared" si="25"/>
        <v>-0.25407330319685201</v>
      </c>
      <c r="U49" s="11">
        <f>'OddsRatio_working_3-way'!S49-'OddsRatio_working_3-way'!R49^2/3</f>
        <v>-0.8511455657094541</v>
      </c>
      <c r="V49" s="11">
        <f>'OddsRatio_working_3-way'!S49*'OddsRatio_working_3-way'!R49/3-2*'OddsRatio_working_3-way'!R49^3/27-'OddsRatio_working_3-way'!T49</f>
        <v>0.25407330319685201</v>
      </c>
      <c r="W49" s="11">
        <f>'OddsRatio_working_3-way'!V49^2+4*'OddsRatio_working_3-way'!U49^3/27</f>
        <v>-2.6796587950287609E-2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0.15112067309574748</v>
      </c>
      <c r="Y49" s="11">
        <f>IF('OddsRatio_working_3-way'!W49&gt;=0,IF('OddsRatio_working_3-way'!V49+SQRT('OddsRatio_working_3-way'!W49)&gt;0,0,PI()),ACOS('OddsRatio_working_3-way'!V49/(2*'OddsRatio_working_3-way'!X49)))</f>
        <v>0.57234997375900287</v>
      </c>
      <c r="Z49" s="11">
        <f>'OddsRatio_working_3-way'!X49^(1/3)*COS('OddsRatio_working_3-way'!Y49/3)</f>
        <v>0.52298482768044074</v>
      </c>
      <c r="AA49" s="11">
        <f>'OddsRatio_working_3-way'!X49^(1/3)*COS(('OddsRatio_working_3-way'!Y49+2*PI())/3)</f>
        <v>-0.3489655179317539</v>
      </c>
      <c r="AB49" s="11">
        <f>'OddsRatio_working_3-way'!X49^(1/3)*COS(('OddsRatio_working_3-way'!Y49+4*PI())/3)</f>
        <v>-0.17401930974868696</v>
      </c>
      <c r="AC49" s="11">
        <f>'OddsRatio_working_3-way'!X49^(1/3)*SIN('OddsRatio_working_3-way'!Y49/3)</f>
        <v>0.10100524038819816</v>
      </c>
      <c r="AD49" s="11">
        <f>'OddsRatio_working_3-way'!X49^(1/3)*SIN(('OddsRatio_working_3-way'!Y49+2*PI())/3)</f>
        <v>0.40241552637098971</v>
      </c>
      <c r="AE49" s="11">
        <f>'OddsRatio_working_3-way'!X49^(1/3)*SIN(('OddsRatio_working_3-way'!Y49+4*PI())/3)</f>
        <v>-0.50342076675918779</v>
      </c>
      <c r="AF49" s="11">
        <f>-'OddsRatio_working_3-way'!U49/(3*'OddsRatio_working_3-way'!X49^(1/3))*COS(('OddsRatio_working_3-way'!Y49)/3)</f>
        <v>0.52298482768044074</v>
      </c>
      <c r="AG49" s="11">
        <f>-'OddsRatio_working_3-way'!U49/(3*'OddsRatio_working_3-way'!X49^(1/3))*COS(('OddsRatio_working_3-way'!Y49+2*PI())/3)</f>
        <v>-0.3489655179317539</v>
      </c>
      <c r="AH49" s="11">
        <f>-'OddsRatio_working_3-way'!U49/(3*'OddsRatio_working_3-way'!X49^(1/3))*COS(('OddsRatio_working_3-way'!Y49+4*PI())/3)</f>
        <v>-0.17401930974868696</v>
      </c>
      <c r="AI49" s="11">
        <f>'OddsRatio_working_3-way'!U49/(3*'OddsRatio_working_3-way'!X49^(1/3))*SIN(('OddsRatio_working_3-way'!Y49)/3)</f>
        <v>-0.10100524038819816</v>
      </c>
      <c r="AJ49" s="11">
        <f>'OddsRatio_working_3-way'!U49/(3*'OddsRatio_working_3-way'!X49^(1/3))*SIN(('OddsRatio_working_3-way'!Y49+2*PI())/3)</f>
        <v>-0.40241552637098971</v>
      </c>
      <c r="AK49" s="11">
        <f>'OddsRatio_working_3-way'!U49/(3*'OddsRatio_working_3-way'!X49^(1/3))*SIN(('OddsRatio_working_3-way'!Y49+4*PI())/3)</f>
        <v>0.50342076675918779</v>
      </c>
      <c r="AL49" s="11">
        <f>'OddsRatio_working_3-way'!Z49+'OddsRatio_working_3-way'!AF49</f>
        <v>1.0459696553608815</v>
      </c>
      <c r="AM49" s="11">
        <f>'OddsRatio_working_3-way'!AA49+'OddsRatio_working_3-way'!AG49</f>
        <v>-0.6979310358635078</v>
      </c>
      <c r="AN49" s="11">
        <f>'OddsRatio_working_3-way'!AB49+'OddsRatio_working_3-way'!AH49</f>
        <v>-0.34803861949737391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1.0459696553608815</v>
      </c>
      <c r="AS49" s="11">
        <f>IF(('OddsRatio_working_3-way'!X49=0),IF(Q49&gt;0,-Q49^(1/3),(-Q49)^(1/3)),'OddsRatio_working_3-way'!AM49-'OddsRatio_working_3-way'!R49/3)</f>
        <v>-0.6979310358635078</v>
      </c>
      <c r="AT49" s="11">
        <f>IF(('OddsRatio_working_3-way'!X49=0),IF(Q49&gt;0,-Q49^(1/3),(-Q49)^(1/3)),'OddsRatio_working_3-way'!AN49-'OddsRatio_working_3-way'!R49/3)</f>
        <v>-0.34803861949737391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1.74</v>
      </c>
      <c r="B50" s="4">
        <f>IF('True_Odds_Calculator_3-way'!B49="","",'True_Odds_Calculator_3-way'!B49)</f>
        <v>4.01</v>
      </c>
      <c r="C50" s="4">
        <f>IF('True_Odds_Calculator_3-way'!C49="","",'True_Odds_Calculator_3-way'!C49)</f>
        <v>4.8899999999999997</v>
      </c>
      <c r="D50" s="9">
        <f t="shared" si="13"/>
        <v>0.56283926854744148</v>
      </c>
      <c r="E50" s="9">
        <f t="shared" si="14"/>
        <v>0.24042479300666159</v>
      </c>
      <c r="F50" s="9">
        <f t="shared" si="15"/>
        <v>0.19673593844589674</v>
      </c>
      <c r="G50" s="9">
        <f t="shared" si="16"/>
        <v>1.0496029296796747</v>
      </c>
      <c r="H50" s="9">
        <f t="shared" si="17"/>
        <v>1.7767061679629599</v>
      </c>
      <c r="I50" s="9">
        <f t="shared" si="18"/>
        <v>4.159304818335821</v>
      </c>
      <c r="J50" s="9">
        <f t="shared" si="19"/>
        <v>5.0829553964539347</v>
      </c>
      <c r="K50" s="11">
        <f t="shared" si="20"/>
        <v>0.57471264367816088</v>
      </c>
      <c r="L50" s="11">
        <f t="shared" si="21"/>
        <v>0.24937655860349128</v>
      </c>
      <c r="M50" s="11">
        <f t="shared" si="22"/>
        <v>0.20449897750511248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-0.25394831563406317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0.22391896525053165</v>
      </c>
      <c r="Q50" s="11">
        <f>2*'OddsRatio_working_3-way'!K50*'OddsRatio_working_3-way'!L50*'OddsRatio_working_3-way'!M50</f>
        <v>5.8617530170296243E-2</v>
      </c>
      <c r="R50" s="11">
        <f t="shared" si="23"/>
        <v>0</v>
      </c>
      <c r="S50" s="11">
        <f t="shared" si="24"/>
        <v>-0.88175014940125263</v>
      </c>
      <c r="T50" s="11">
        <f t="shared" si="25"/>
        <v>-0.23082464644011849</v>
      </c>
      <c r="U50" s="11">
        <f>'OddsRatio_working_3-way'!S50-'OddsRatio_working_3-way'!R50^2/3</f>
        <v>-0.88175014940125263</v>
      </c>
      <c r="V50" s="11">
        <f>'OddsRatio_working_3-way'!S50*'OddsRatio_working_3-way'!R50/3-2*'OddsRatio_working_3-way'!R50^3/27-'OddsRatio_working_3-way'!T50</f>
        <v>0.23082464644011849</v>
      </c>
      <c r="W50" s="11">
        <f>'OddsRatio_working_3-way'!V50^2+4*'OddsRatio_working_3-way'!U50^3/27</f>
        <v>-4.8282358718796409E-2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0.15934426262263265</v>
      </c>
      <c r="Y50" s="11">
        <f>IF('OddsRatio_working_3-way'!W50&gt;=0,IF('OddsRatio_working_3-way'!V50+SQRT('OddsRatio_working_3-way'!W50)&gt;0,0,PI()),ACOS('OddsRatio_working_3-way'!V50/(2*'OddsRatio_working_3-way'!X50)))</f>
        <v>0.7607843350786444</v>
      </c>
      <c r="Z50" s="11">
        <f>'OddsRatio_working_3-way'!X50^(1/3)*COS('OddsRatio_working_3-way'!Y50/3)</f>
        <v>0.52480146483983736</v>
      </c>
      <c r="AA50" s="11">
        <f>'OddsRatio_working_3-way'!X50^(1/3)*COS(('OddsRatio_working_3-way'!Y50+2*PI())/3)</f>
        <v>-0.38019336473104326</v>
      </c>
      <c r="AB50" s="11">
        <f>'OddsRatio_working_3-way'!X50^(1/3)*COS(('OddsRatio_working_3-way'!Y50+4*PI())/3)</f>
        <v>-0.14460810010879382</v>
      </c>
      <c r="AC50" s="11">
        <f>'OddsRatio_working_3-way'!X50^(1/3)*SIN('OddsRatio_working_3-way'!Y50/3)</f>
        <v>0.13601521594676488</v>
      </c>
      <c r="AD50" s="11">
        <f>'OddsRatio_working_3-way'!X50^(1/3)*SIN(('OddsRatio_working_3-way'!Y50+2*PI())/3)</f>
        <v>0.38648379252120274</v>
      </c>
      <c r="AE50" s="11">
        <f>'OddsRatio_working_3-way'!X50^(1/3)*SIN(('OddsRatio_working_3-way'!Y50+4*PI())/3)</f>
        <v>-0.5224990084679676</v>
      </c>
      <c r="AF50" s="11">
        <f>-'OddsRatio_working_3-way'!U50/(3*'OddsRatio_working_3-way'!X50^(1/3))*COS(('OddsRatio_working_3-way'!Y50)/3)</f>
        <v>0.52480146483983747</v>
      </c>
      <c r="AG50" s="11">
        <f>-'OddsRatio_working_3-way'!U50/(3*'OddsRatio_working_3-way'!X50^(1/3))*COS(('OddsRatio_working_3-way'!Y50+2*PI())/3)</f>
        <v>-0.38019336473104332</v>
      </c>
      <c r="AH50" s="11">
        <f>-'OddsRatio_working_3-way'!U50/(3*'OddsRatio_working_3-way'!X50^(1/3))*COS(('OddsRatio_working_3-way'!Y50+4*PI())/3)</f>
        <v>-0.14460810010879385</v>
      </c>
      <c r="AI50" s="11">
        <f>'OddsRatio_working_3-way'!U50/(3*'OddsRatio_working_3-way'!X50^(1/3))*SIN(('OddsRatio_working_3-way'!Y50)/3)</f>
        <v>-0.13601521594676491</v>
      </c>
      <c r="AJ50" s="11">
        <f>'OddsRatio_working_3-way'!U50/(3*'OddsRatio_working_3-way'!X50^(1/3))*SIN(('OddsRatio_working_3-way'!Y50+2*PI())/3)</f>
        <v>-0.3864837925212028</v>
      </c>
      <c r="AK50" s="11">
        <f>'OddsRatio_working_3-way'!U50/(3*'OddsRatio_working_3-way'!X50^(1/3))*SIN(('OddsRatio_working_3-way'!Y50+4*PI())/3)</f>
        <v>0.52249900846796771</v>
      </c>
      <c r="AL50" s="11">
        <f>'OddsRatio_working_3-way'!Z50+'OddsRatio_working_3-way'!AF50</f>
        <v>1.0496029296796747</v>
      </c>
      <c r="AM50" s="11">
        <f>'OddsRatio_working_3-way'!AA50+'OddsRatio_working_3-way'!AG50</f>
        <v>-0.76038672946208652</v>
      </c>
      <c r="AN50" s="11">
        <f>'OddsRatio_working_3-way'!AB50+'OddsRatio_working_3-way'!AH50</f>
        <v>-0.28921620021758765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1.0496029296796747</v>
      </c>
      <c r="AS50" s="11">
        <f>IF(('OddsRatio_working_3-way'!X50=0),IF(Q50&gt;0,-Q50^(1/3),(-Q50)^(1/3)),'OddsRatio_working_3-way'!AM50-'OddsRatio_working_3-way'!R50/3)</f>
        <v>-0.76038672946208652</v>
      </c>
      <c r="AT50" s="11">
        <f>IF(('OddsRatio_working_3-way'!X50=0),IF(Q50&gt;0,-Q50^(1/3),(-Q50)^(1/3)),'OddsRatio_working_3-way'!AN50-'OddsRatio_working_3-way'!R50/3)</f>
        <v>-0.28921620021758765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1.28</v>
      </c>
      <c r="B51" s="4">
        <f>IF('True_Odds_Calculator_3-way'!B50="","",'True_Odds_Calculator_3-way'!B50)</f>
        <v>6.56</v>
      </c>
      <c r="C51" s="4">
        <f>IF('True_Odds_Calculator_3-way'!C50="","",'True_Odds_Calculator_3-way'!C50)</f>
        <v>9.5</v>
      </c>
      <c r="D51" s="9">
        <f t="shared" si="13"/>
        <v>0.76374889597030982</v>
      </c>
      <c r="E51" s="9">
        <f t="shared" si="14"/>
        <v>0.14000842917624975</v>
      </c>
      <c r="F51" s="9">
        <f t="shared" si="15"/>
        <v>9.6242674853440457E-2</v>
      </c>
      <c r="G51" s="9">
        <f t="shared" si="16"/>
        <v>1.1047530771108036</v>
      </c>
      <c r="H51" s="9">
        <f t="shared" si="17"/>
        <v>1.3093308615910251</v>
      </c>
      <c r="I51" s="9">
        <f t="shared" si="18"/>
        <v>7.1424271087360678</v>
      </c>
      <c r="J51" s="9">
        <f t="shared" si="19"/>
        <v>10.390401155441829</v>
      </c>
      <c r="K51" s="11">
        <f t="shared" si="20"/>
        <v>0.78125</v>
      </c>
      <c r="L51" s="11">
        <f t="shared" si="21"/>
        <v>0.1524390243902439</v>
      </c>
      <c r="M51" s="11">
        <f t="shared" si="22"/>
        <v>0.10526315789473684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-0.16588775673940959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0.17976773106546853</v>
      </c>
      <c r="Q51" s="11">
        <f>2*'OddsRatio_working_3-way'!K51*'OddsRatio_working_3-way'!L51*'OddsRatio_working_3-way'!M51</f>
        <v>2.5072207958921695E-2</v>
      </c>
      <c r="R51" s="11">
        <f t="shared" si="23"/>
        <v>0</v>
      </c>
      <c r="S51" s="11">
        <f t="shared" si="24"/>
        <v>-1.0836708784233111</v>
      </c>
      <c r="T51" s="11">
        <f t="shared" si="25"/>
        <v>-0.15113959252765846</v>
      </c>
      <c r="U51" s="11">
        <f>'OddsRatio_working_3-way'!S51-'OddsRatio_working_3-way'!R51^2/3</f>
        <v>-1.0836708784233111</v>
      </c>
      <c r="V51" s="11">
        <f>'OddsRatio_working_3-way'!S51*'OddsRatio_working_3-way'!R51/3-2*'OddsRatio_working_3-way'!R51^3/27-'OddsRatio_working_3-way'!T51</f>
        <v>0.15113959252765846</v>
      </c>
      <c r="W51" s="11">
        <f>'OddsRatio_working_3-way'!V51^2+4*'OddsRatio_working_3-way'!U51^3/27</f>
        <v>-0.16569028244079972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0.21710219878563319</v>
      </c>
      <c r="Y51" s="11">
        <f>IF('OddsRatio_working_3-way'!W51&gt;=0,IF('OddsRatio_working_3-way'!V51+SQRT('OddsRatio_working_3-way'!W51)&gt;0,0,PI()),ACOS('OddsRatio_working_3-way'!V51/(2*'OddsRatio_working_3-way'!X51)))</f>
        <v>1.2152698409166685</v>
      </c>
      <c r="Z51" s="11">
        <f>'OddsRatio_working_3-way'!X51^(1/3)*COS('OddsRatio_working_3-way'!Y51/3)</f>
        <v>0.55237653855540181</v>
      </c>
      <c r="AA51" s="11">
        <f>'OddsRatio_working_3-way'!X51^(1/3)*COS(('OddsRatio_working_3-way'!Y51+2*PI())/3)</f>
        <v>-0.4813171052466898</v>
      </c>
      <c r="AB51" s="11">
        <f>'OddsRatio_working_3-way'!X51^(1/3)*COS(('OddsRatio_working_3-way'!Y51+4*PI())/3)</f>
        <v>-7.1059433308711881E-2</v>
      </c>
      <c r="AC51" s="11">
        <f>'OddsRatio_working_3-way'!X51^(1/3)*SIN('OddsRatio_working_3-way'!Y51/3)</f>
        <v>0.23686237733050064</v>
      </c>
      <c r="AD51" s="11">
        <f>'OddsRatio_working_3-way'!X51^(1/3)*SIN(('OddsRatio_working_3-way'!Y51+2*PI())/3)</f>
        <v>0.35994092617824208</v>
      </c>
      <c r="AE51" s="11">
        <f>'OddsRatio_working_3-way'!X51^(1/3)*SIN(('OddsRatio_working_3-way'!Y51+4*PI())/3)</f>
        <v>-0.59680330350874278</v>
      </c>
      <c r="AF51" s="11">
        <f>-'OddsRatio_working_3-way'!U51/(3*'OddsRatio_working_3-way'!X51^(1/3))*COS(('OddsRatio_working_3-way'!Y51)/3)</f>
        <v>0.5523765385554017</v>
      </c>
      <c r="AG51" s="11">
        <f>-'OddsRatio_working_3-way'!U51/(3*'OddsRatio_working_3-way'!X51^(1/3))*COS(('OddsRatio_working_3-way'!Y51+2*PI())/3)</f>
        <v>-0.48131710524668969</v>
      </c>
      <c r="AH51" s="11">
        <f>-'OddsRatio_working_3-way'!U51/(3*'OddsRatio_working_3-way'!X51^(1/3))*COS(('OddsRatio_working_3-way'!Y51+4*PI())/3)</f>
        <v>-7.1059433308711867E-2</v>
      </c>
      <c r="AI51" s="11">
        <f>'OddsRatio_working_3-way'!U51/(3*'OddsRatio_working_3-way'!X51^(1/3))*SIN(('OddsRatio_working_3-way'!Y51)/3)</f>
        <v>-0.23686237733050058</v>
      </c>
      <c r="AJ51" s="11">
        <f>'OddsRatio_working_3-way'!U51/(3*'OddsRatio_working_3-way'!X51^(1/3))*SIN(('OddsRatio_working_3-way'!Y51+2*PI())/3)</f>
        <v>-0.35994092617824203</v>
      </c>
      <c r="AK51" s="11">
        <f>'OddsRatio_working_3-way'!U51/(3*'OddsRatio_working_3-way'!X51^(1/3))*SIN(('OddsRatio_working_3-way'!Y51+4*PI())/3)</f>
        <v>0.59680330350874267</v>
      </c>
      <c r="AL51" s="11">
        <f>'OddsRatio_working_3-way'!Z51+'OddsRatio_working_3-way'!AF51</f>
        <v>1.1047530771108036</v>
      </c>
      <c r="AM51" s="11">
        <f>'OddsRatio_working_3-way'!AA51+'OddsRatio_working_3-way'!AG51</f>
        <v>-0.96263421049337949</v>
      </c>
      <c r="AN51" s="11">
        <f>'OddsRatio_working_3-way'!AB51+'OddsRatio_working_3-way'!AH51</f>
        <v>-0.14211886661742373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1.1047530771108036</v>
      </c>
      <c r="AS51" s="11">
        <f>IF(('OddsRatio_working_3-way'!X51=0),IF(Q51&gt;0,-Q51^(1/3),(-Q51)^(1/3)),'OddsRatio_working_3-way'!AM51-'OddsRatio_working_3-way'!R51/3)</f>
        <v>-0.96263421049337949</v>
      </c>
      <c r="AT51" s="11">
        <f>IF(('OddsRatio_working_3-way'!X51=0),IF(Q51&gt;0,-Q51^(1/3),(-Q51)^(1/3)),'OddsRatio_working_3-way'!AN51-'OddsRatio_working_3-way'!R51/3)</f>
        <v>-0.14211886661742373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2.41</v>
      </c>
      <c r="B52" s="4">
        <f>IF('True_Odds_Calculator_3-way'!B51="","",'True_Odds_Calculator_3-way'!B51)</f>
        <v>3.66</v>
      </c>
      <c r="C52" s="4">
        <f>IF('True_Odds_Calculator_3-way'!C51="","",'True_Odds_Calculator_3-way'!C51)</f>
        <v>2.95</v>
      </c>
      <c r="D52" s="9">
        <f t="shared" si="13"/>
        <v>0.40500695441335638</v>
      </c>
      <c r="E52" s="9">
        <f t="shared" si="14"/>
        <v>0.26514781690411215</v>
      </c>
      <c r="F52" s="9">
        <f t="shared" si="15"/>
        <v>0.32984522868253158</v>
      </c>
      <c r="G52" s="9">
        <f t="shared" si="16"/>
        <v>1.0419102160999008</v>
      </c>
      <c r="H52" s="9">
        <f t="shared" si="17"/>
        <v>2.4690934047008599</v>
      </c>
      <c r="I52" s="9">
        <f t="shared" si="18"/>
        <v>3.7714811748257357</v>
      </c>
      <c r="J52" s="9">
        <f t="shared" si="19"/>
        <v>3.0317249213948063</v>
      </c>
      <c r="K52" s="11">
        <f t="shared" si="20"/>
        <v>0.41493775933609955</v>
      </c>
      <c r="L52" s="11">
        <f t="shared" si="21"/>
        <v>0.27322404371584696</v>
      </c>
      <c r="M52" s="11">
        <f t="shared" si="22"/>
        <v>0.33898305084745761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-0.28107046793772827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0.23135364556852078</v>
      </c>
      <c r="Q52" s="11">
        <f>2*'OddsRatio_working_3-way'!K52*'OddsRatio_working_3-way'!L52*'OddsRatio_working_3-way'!M52</f>
        <v>7.6861676268611553E-2</v>
      </c>
      <c r="R52" s="11">
        <f t="shared" si="23"/>
        <v>0</v>
      </c>
      <c r="S52" s="11">
        <f t="shared" si="24"/>
        <v>-0.82311616466151705</v>
      </c>
      <c r="T52" s="11">
        <f t="shared" si="25"/>
        <v>-0.27346051982110198</v>
      </c>
      <c r="U52" s="11">
        <f>'OddsRatio_working_3-way'!S52-'OddsRatio_working_3-way'!R52^2/3</f>
        <v>-0.82311616466151705</v>
      </c>
      <c r="V52" s="11">
        <f>'OddsRatio_working_3-way'!S52*'OddsRatio_working_3-way'!R52/3-2*'OddsRatio_working_3-way'!R52^3/27-'OddsRatio_working_3-way'!T52</f>
        <v>0.27346051982110198</v>
      </c>
      <c r="W52" s="11">
        <f>'OddsRatio_working_3-way'!V52^2+4*'OddsRatio_working_3-way'!U52^3/27</f>
        <v>-7.838284158562317E-3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0.14371755291142208</v>
      </c>
      <c r="Y52" s="11">
        <f>IF('OddsRatio_working_3-way'!W52&gt;=0,IF('OddsRatio_working_3-way'!V52+SQRT('OddsRatio_working_3-way'!W52)&gt;0,0,PI()),ACOS('OddsRatio_working_3-way'!V52/(2*'OddsRatio_working_3-way'!X52)))</f>
        <v>0.31310501077814989</v>
      </c>
      <c r="Z52" s="11">
        <f>'OddsRatio_working_3-way'!X52^(1/3)*COS('OddsRatio_working_3-way'!Y52/3)</f>
        <v>0.52095510804995038</v>
      </c>
      <c r="AA52" s="11">
        <f>'OddsRatio_working_3-way'!X52^(1/3)*COS(('OddsRatio_working_3-way'!Y52+2*PI())/3)</f>
        <v>-0.30773612692849939</v>
      </c>
      <c r="AB52" s="11">
        <f>'OddsRatio_working_3-way'!X52^(1/3)*COS(('OddsRatio_working_3-way'!Y52+4*PI())/3)</f>
        <v>-0.21321898112145085</v>
      </c>
      <c r="AC52" s="11">
        <f>'OddsRatio_working_3-way'!X52^(1/3)*SIN('OddsRatio_working_3-way'!Y52/3)</f>
        <v>5.4569499574734517E-2</v>
      </c>
      <c r="AD52" s="11">
        <f>'OddsRatio_working_3-way'!X52^(1/3)*SIN(('OddsRatio_working_3-way'!Y52+2*PI())/3)</f>
        <v>0.42387560801515684</v>
      </c>
      <c r="AE52" s="11">
        <f>'OddsRatio_working_3-way'!X52^(1/3)*SIN(('OddsRatio_working_3-way'!Y52+4*PI())/3)</f>
        <v>-0.47844510758989139</v>
      </c>
      <c r="AF52" s="11">
        <f>-'OddsRatio_working_3-way'!U52/(3*'OddsRatio_working_3-way'!X52^(1/3))*COS(('OddsRatio_working_3-way'!Y52)/3)</f>
        <v>0.52095510804995027</v>
      </c>
      <c r="AG52" s="11">
        <f>-'OddsRatio_working_3-way'!U52/(3*'OddsRatio_working_3-way'!X52^(1/3))*COS(('OddsRatio_working_3-way'!Y52+2*PI())/3)</f>
        <v>-0.30773612692849933</v>
      </c>
      <c r="AH52" s="11">
        <f>-'OddsRatio_working_3-way'!U52/(3*'OddsRatio_working_3-way'!X52^(1/3))*COS(('OddsRatio_working_3-way'!Y52+4*PI())/3)</f>
        <v>-0.21321898112145082</v>
      </c>
      <c r="AI52" s="11">
        <f>'OddsRatio_working_3-way'!U52/(3*'OddsRatio_working_3-way'!X52^(1/3))*SIN(('OddsRatio_working_3-way'!Y52)/3)</f>
        <v>-5.456949957473451E-2</v>
      </c>
      <c r="AJ52" s="11">
        <f>'OddsRatio_working_3-way'!U52/(3*'OddsRatio_working_3-way'!X52^(1/3))*SIN(('OddsRatio_working_3-way'!Y52+2*PI())/3)</f>
        <v>-0.42387560801515678</v>
      </c>
      <c r="AK52" s="11">
        <f>'OddsRatio_working_3-way'!U52/(3*'OddsRatio_working_3-way'!X52^(1/3))*SIN(('OddsRatio_working_3-way'!Y52+4*PI())/3)</f>
        <v>0.47844510758989128</v>
      </c>
      <c r="AL52" s="11">
        <f>'OddsRatio_working_3-way'!Z52+'OddsRatio_working_3-way'!AF52</f>
        <v>1.0419102160999008</v>
      </c>
      <c r="AM52" s="11">
        <f>'OddsRatio_working_3-way'!AA52+'OddsRatio_working_3-way'!AG52</f>
        <v>-0.61547225385699877</v>
      </c>
      <c r="AN52" s="11">
        <f>'OddsRatio_working_3-way'!AB52+'OddsRatio_working_3-way'!AH52</f>
        <v>-0.42643796224290165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1.0419102160999008</v>
      </c>
      <c r="AS52" s="11">
        <f>IF(('OddsRatio_working_3-way'!X52=0),IF(Q52&gt;0,-Q52^(1/3),(-Q52)^(1/3)),'OddsRatio_working_3-way'!AM52-'OddsRatio_working_3-way'!R52/3)</f>
        <v>-0.61547225385699877</v>
      </c>
      <c r="AT52" s="11">
        <f>IF(('OddsRatio_working_3-way'!X52=0),IF(Q52&gt;0,-Q52^(1/3),(-Q52)^(1/3)),'OddsRatio_working_3-way'!AN52-'OddsRatio_working_3-way'!R52/3)</f>
        <v>-0.42643796224290165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1.34</v>
      </c>
      <c r="B53" s="4">
        <f>IF('True_Odds_Calculator_3-way'!B52="","",'True_Odds_Calculator_3-way'!B52)</f>
        <v>5.52</v>
      </c>
      <c r="C53" s="4">
        <f>IF('True_Odds_Calculator_3-way'!C52="","",'True_Odds_Calculator_3-way'!C52)</f>
        <v>9.85</v>
      </c>
      <c r="D53" s="9">
        <f t="shared" si="13"/>
        <v>0.73319948954425207</v>
      </c>
      <c r="E53" s="9">
        <f t="shared" si="14"/>
        <v>0.17130521550651065</v>
      </c>
      <c r="F53" s="9">
        <f t="shared" si="15"/>
        <v>9.5495294949237364E-2</v>
      </c>
      <c r="G53" s="9">
        <f t="shared" si="16"/>
        <v>1.0702508592595184</v>
      </c>
      <c r="H53" s="9">
        <f t="shared" si="17"/>
        <v>1.3638852921482363</v>
      </c>
      <c r="I53" s="9">
        <f t="shared" si="18"/>
        <v>5.8375338838530215</v>
      </c>
      <c r="J53" s="9">
        <f t="shared" si="19"/>
        <v>10.471720104446739</v>
      </c>
      <c r="K53" s="11">
        <f t="shared" si="20"/>
        <v>0.74626865671641784</v>
      </c>
      <c r="L53" s="11">
        <f t="shared" si="21"/>
        <v>0.1811594202898551</v>
      </c>
      <c r="M53" s="11">
        <f t="shared" si="22"/>
        <v>0.10152284263959391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-0.18667257400922999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0.18817301705992218</v>
      </c>
      <c r="Q53" s="11">
        <f>2*'OddsRatio_working_3-way'!K53*'OddsRatio_working_3-way'!L53*'OddsRatio_working_3-way'!M53</f>
        <v>2.7450476595174647E-2</v>
      </c>
      <c r="R53" s="11">
        <f t="shared" si="23"/>
        <v>0</v>
      </c>
      <c r="S53" s="11">
        <f t="shared" si="24"/>
        <v>-1.0080378334024471</v>
      </c>
      <c r="T53" s="11">
        <f t="shared" si="25"/>
        <v>-0.14705147095586396</v>
      </c>
      <c r="U53" s="11">
        <f>'OddsRatio_working_3-way'!S53-'OddsRatio_working_3-way'!R53^2/3</f>
        <v>-1.0080378334024471</v>
      </c>
      <c r="V53" s="11">
        <f>'OddsRatio_working_3-way'!S53*'OddsRatio_working_3-way'!R53/3-2*'OddsRatio_working_3-way'!R53^3/27-'OddsRatio_working_3-way'!T53</f>
        <v>0.14705147095586396</v>
      </c>
      <c r="W53" s="11">
        <f>'OddsRatio_working_3-way'!V53^2+4*'OddsRatio_working_3-way'!U53^3/27</f>
        <v>-0.13012517449018751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0.19477506873344366</v>
      </c>
      <c r="Y53" s="11">
        <f>IF('OddsRatio_working_3-way'!W53&gt;=0,IF('OddsRatio_working_3-way'!V53+SQRT('OddsRatio_working_3-way'!W53)&gt;0,0,PI()),ACOS('OddsRatio_working_3-way'!V53/(2*'OddsRatio_working_3-way'!X53)))</f>
        <v>1.1837115504830873</v>
      </c>
      <c r="Z53" s="11">
        <f>'OddsRatio_working_3-way'!X53^(1/3)*COS('OddsRatio_working_3-way'!Y53/3)</f>
        <v>0.53512542962975918</v>
      </c>
      <c r="AA53" s="11">
        <f>'OddsRatio_working_3-way'!X53^(1/3)*COS(('OddsRatio_working_3-way'!Y53+2*PI())/3)</f>
        <v>-0.46053949910067388</v>
      </c>
      <c r="AB53" s="11">
        <f>'OddsRatio_working_3-way'!X53^(1/3)*COS(('OddsRatio_working_3-way'!Y53+4*PI())/3)</f>
        <v>-7.4585930529085437E-2</v>
      </c>
      <c r="AC53" s="11">
        <f>'OddsRatio_working_3-way'!X53^(1/3)*SIN('OddsRatio_working_3-way'!Y53/3)</f>
        <v>0.22283039670950333</v>
      </c>
      <c r="AD53" s="11">
        <f>'OddsRatio_working_3-way'!X53^(1/3)*SIN(('OddsRatio_working_3-way'!Y53+2*PI())/3)</f>
        <v>0.35201701791568174</v>
      </c>
      <c r="AE53" s="11">
        <f>'OddsRatio_working_3-way'!X53^(1/3)*SIN(('OddsRatio_working_3-way'!Y53+4*PI())/3)</f>
        <v>-0.57484741462518507</v>
      </c>
      <c r="AF53" s="11">
        <f>-'OddsRatio_working_3-way'!U53/(3*'OddsRatio_working_3-way'!X53^(1/3))*COS(('OddsRatio_working_3-way'!Y53)/3)</f>
        <v>0.53512542962975929</v>
      </c>
      <c r="AG53" s="11">
        <f>-'OddsRatio_working_3-way'!U53/(3*'OddsRatio_working_3-way'!X53^(1/3))*COS(('OddsRatio_working_3-way'!Y53+2*PI())/3)</f>
        <v>-0.46053949910067393</v>
      </c>
      <c r="AH53" s="11">
        <f>-'OddsRatio_working_3-way'!U53/(3*'OddsRatio_working_3-way'!X53^(1/3))*COS(('OddsRatio_working_3-way'!Y53+4*PI())/3)</f>
        <v>-7.4585930529085451E-2</v>
      </c>
      <c r="AI53" s="11">
        <f>'OddsRatio_working_3-way'!U53/(3*'OddsRatio_working_3-way'!X53^(1/3))*SIN(('OddsRatio_working_3-way'!Y53)/3)</f>
        <v>-0.22283039670950339</v>
      </c>
      <c r="AJ53" s="11">
        <f>'OddsRatio_working_3-way'!U53/(3*'OddsRatio_working_3-way'!X53^(1/3))*SIN(('OddsRatio_working_3-way'!Y53+2*PI())/3)</f>
        <v>-0.3520170179156818</v>
      </c>
      <c r="AK53" s="11">
        <f>'OddsRatio_working_3-way'!U53/(3*'OddsRatio_working_3-way'!X53^(1/3))*SIN(('OddsRatio_working_3-way'!Y53+4*PI())/3)</f>
        <v>0.57484741462518518</v>
      </c>
      <c r="AL53" s="11">
        <f>'OddsRatio_working_3-way'!Z53+'OddsRatio_working_3-way'!AF53</f>
        <v>1.0702508592595184</v>
      </c>
      <c r="AM53" s="11">
        <f>'OddsRatio_working_3-way'!AA53+'OddsRatio_working_3-way'!AG53</f>
        <v>-0.92107899820134786</v>
      </c>
      <c r="AN53" s="11">
        <f>'OddsRatio_working_3-way'!AB53+'OddsRatio_working_3-way'!AH53</f>
        <v>-0.14917186105817087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1.0702508592595184</v>
      </c>
      <c r="AS53" s="11">
        <f>IF(('OddsRatio_working_3-way'!X53=0),IF(Q53&gt;0,-Q53^(1/3),(-Q53)^(1/3)),'OddsRatio_working_3-way'!AM53-'OddsRatio_working_3-way'!R53/3)</f>
        <v>-0.92107899820134786</v>
      </c>
      <c r="AT53" s="11">
        <f>IF(('OddsRatio_working_3-way'!X53=0),IF(Q53&gt;0,-Q53^(1/3),(-Q53)^(1/3)),'OddsRatio_working_3-way'!AN53-'OddsRatio_working_3-way'!R53/3)</f>
        <v>-0.14917186105817087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2.0099999999999998</v>
      </c>
      <c r="B54" s="4">
        <f>IF('True_Odds_Calculator_3-way'!B53="","",'True_Odds_Calculator_3-way'!B53)</f>
        <v>4.01</v>
      </c>
      <c r="C54" s="4">
        <f>IF('True_Odds_Calculator_3-way'!C53="","",'True_Odds_Calculator_3-way'!C53)</f>
        <v>3.54</v>
      </c>
      <c r="D54" s="9">
        <f t="shared" si="13"/>
        <v>0.48596152150817346</v>
      </c>
      <c r="E54" s="9">
        <f t="shared" si="14"/>
        <v>0.24082561506885811</v>
      </c>
      <c r="F54" s="9">
        <f t="shared" si="15"/>
        <v>0.2732128634229683</v>
      </c>
      <c r="G54" s="9">
        <f t="shared" si="16"/>
        <v>1.0473030601810911</v>
      </c>
      <c r="H54" s="9">
        <f t="shared" si="17"/>
        <v>2.0577760907829012</v>
      </c>
      <c r="I54" s="9">
        <f t="shared" si="18"/>
        <v>4.1523822111450848</v>
      </c>
      <c r="J54" s="9">
        <f t="shared" si="19"/>
        <v>3.6601497728599721</v>
      </c>
      <c r="K54" s="11">
        <f t="shared" si="20"/>
        <v>0.49751243781094534</v>
      </c>
      <c r="L54" s="11">
        <f t="shared" si="21"/>
        <v>0.24937655860349128</v>
      </c>
      <c r="M54" s="11">
        <f t="shared" si="22"/>
        <v>0.2824858757062147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-0.27063121912451904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0.22991121011312127</v>
      </c>
      <c r="Q54" s="11">
        <f>2*'OddsRatio_working_3-way'!K54*'OddsRatio_working_3-way'!L54*'OddsRatio_working_3-way'!M54</f>
        <v>7.0094881132049175E-2</v>
      </c>
      <c r="R54" s="11">
        <f t="shared" si="23"/>
        <v>0</v>
      </c>
      <c r="S54" s="11">
        <f t="shared" si="24"/>
        <v>-0.8495369117313023</v>
      </c>
      <c r="T54" s="11">
        <f t="shared" si="25"/>
        <v>-0.259005156015641</v>
      </c>
      <c r="U54" s="11">
        <f>'OddsRatio_working_3-way'!S54-'OddsRatio_working_3-way'!R54^2/3</f>
        <v>-0.8495369117313023</v>
      </c>
      <c r="V54" s="11">
        <f>'OddsRatio_working_3-way'!S54*'OddsRatio_working_3-way'!R54/3-2*'OddsRatio_working_3-way'!R54^3/27-'OddsRatio_working_3-way'!T54</f>
        <v>0.259005156015641</v>
      </c>
      <c r="W54" s="11">
        <f>'OddsRatio_working_3-way'!V54^2+4*'OddsRatio_working_3-way'!U54^3/27</f>
        <v>-2.3749188850304095E-2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0.15069245144746854</v>
      </c>
      <c r="Y54" s="11">
        <f>IF('OddsRatio_working_3-way'!W54&gt;=0,IF('OddsRatio_working_3-way'!V54+SQRT('OddsRatio_working_3-way'!W54)&gt;0,0,PI()),ACOS('OddsRatio_working_3-way'!V54/(2*'OddsRatio_working_3-way'!X54)))</f>
        <v>0.53673392200079117</v>
      </c>
      <c r="Z54" s="11">
        <f>'OddsRatio_working_3-way'!X54^(1/3)*COS('OddsRatio_working_3-way'!Y54/3)</f>
        <v>0.52365153009054555</v>
      </c>
      <c r="AA54" s="11">
        <f>'OddsRatio_working_3-way'!X54^(1/3)*COS(('OddsRatio_working_3-way'!Y54+2*PI())/3)</f>
        <v>-0.34383816781581994</v>
      </c>
      <c r="AB54" s="11">
        <f>'OddsRatio_working_3-way'!X54^(1/3)*COS(('OddsRatio_working_3-way'!Y54+4*PI())/3)</f>
        <v>-0.17981336227472527</v>
      </c>
      <c r="AC54" s="11">
        <f>'OddsRatio_working_3-way'!X54^(1/3)*SIN('OddsRatio_working_3-way'!Y54/3)</f>
        <v>9.4699765632926938E-2</v>
      </c>
      <c r="AD54" s="11">
        <f>'OddsRatio_working_3-way'!X54^(1/3)*SIN(('OddsRatio_working_3-way'!Y54+2*PI())/3)</f>
        <v>0.40614564497254035</v>
      </c>
      <c r="AE54" s="11">
        <f>'OddsRatio_working_3-way'!X54^(1/3)*SIN(('OddsRatio_working_3-way'!Y54+4*PI())/3)</f>
        <v>-0.50084541060546739</v>
      </c>
      <c r="AF54" s="11">
        <f>-'OddsRatio_working_3-way'!U54/(3*'OddsRatio_working_3-way'!X54^(1/3))*COS(('OddsRatio_working_3-way'!Y54)/3)</f>
        <v>0.52365153009054555</v>
      </c>
      <c r="AG54" s="11">
        <f>-'OddsRatio_working_3-way'!U54/(3*'OddsRatio_working_3-way'!X54^(1/3))*COS(('OddsRatio_working_3-way'!Y54+2*PI())/3)</f>
        <v>-0.34383816781581994</v>
      </c>
      <c r="AH54" s="11">
        <f>-'OddsRatio_working_3-way'!U54/(3*'OddsRatio_working_3-way'!X54^(1/3))*COS(('OddsRatio_working_3-way'!Y54+4*PI())/3)</f>
        <v>-0.17981336227472527</v>
      </c>
      <c r="AI54" s="11">
        <f>'OddsRatio_working_3-way'!U54/(3*'OddsRatio_working_3-way'!X54^(1/3))*SIN(('OddsRatio_working_3-way'!Y54)/3)</f>
        <v>-9.4699765632926938E-2</v>
      </c>
      <c r="AJ54" s="11">
        <f>'OddsRatio_working_3-way'!U54/(3*'OddsRatio_working_3-way'!X54^(1/3))*SIN(('OddsRatio_working_3-way'!Y54+2*PI())/3)</f>
        <v>-0.40614564497254035</v>
      </c>
      <c r="AK54" s="11">
        <f>'OddsRatio_working_3-way'!U54/(3*'OddsRatio_working_3-way'!X54^(1/3))*SIN(('OddsRatio_working_3-way'!Y54+4*PI())/3)</f>
        <v>0.50084541060546739</v>
      </c>
      <c r="AL54" s="11">
        <f>'OddsRatio_working_3-way'!Z54+'OddsRatio_working_3-way'!AF54</f>
        <v>1.0473030601810911</v>
      </c>
      <c r="AM54" s="11">
        <f>'OddsRatio_working_3-way'!AA54+'OddsRatio_working_3-way'!AG54</f>
        <v>-0.68767633563163988</v>
      </c>
      <c r="AN54" s="11">
        <f>'OddsRatio_working_3-way'!AB54+'OddsRatio_working_3-way'!AH54</f>
        <v>-0.35962672454945055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1.0473030601810911</v>
      </c>
      <c r="AS54" s="11">
        <f>IF(('OddsRatio_working_3-way'!X54=0),IF(Q54&gt;0,-Q54^(1/3),(-Q54)^(1/3)),'OddsRatio_working_3-way'!AM54-'OddsRatio_working_3-way'!R54/3)</f>
        <v>-0.68767633563163988</v>
      </c>
      <c r="AT54" s="11">
        <f>IF(('OddsRatio_working_3-way'!X54=0),IF(Q54&gt;0,-Q54^(1/3),(-Q54)^(1/3)),'OddsRatio_working_3-way'!AN54-'OddsRatio_working_3-way'!R54/3)</f>
        <v>-0.35962672454945055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1.79</v>
      </c>
      <c r="B55" s="4">
        <f>IF('True_Odds_Calculator_3-way'!B54="","",'True_Odds_Calculator_3-way'!B54)</f>
        <v>3.7</v>
      </c>
      <c r="C55" s="4">
        <f>IF('True_Odds_Calculator_3-way'!C54="","",'True_Odds_Calculator_3-way'!C54)</f>
        <v>4.9800000000000004</v>
      </c>
      <c r="D55" s="9">
        <f t="shared" si="13"/>
        <v>0.54641411258010564</v>
      </c>
      <c r="E55" s="9">
        <f t="shared" si="14"/>
        <v>0.26061363711269042</v>
      </c>
      <c r="F55" s="9">
        <f t="shared" si="15"/>
        <v>0.19297225030720389</v>
      </c>
      <c r="G55" s="9">
        <f t="shared" si="16"/>
        <v>1.0507769436138963</v>
      </c>
      <c r="H55" s="9">
        <f t="shared" si="17"/>
        <v>1.8301137854549787</v>
      </c>
      <c r="I55" s="9">
        <f t="shared" si="18"/>
        <v>3.8370977477575199</v>
      </c>
      <c r="J55" s="9">
        <f t="shared" si="19"/>
        <v>5.1820922355833083</v>
      </c>
      <c r="K55" s="11">
        <f t="shared" si="20"/>
        <v>0.55865921787709494</v>
      </c>
      <c r="L55" s="11">
        <f t="shared" si="21"/>
        <v>0.27027027027027023</v>
      </c>
      <c r="M55" s="11">
        <f t="shared" si="22"/>
        <v>0.20080321285140559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-0.2573889094047942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0.22648346670693034</v>
      </c>
      <c r="Q55" s="11">
        <f>2*'OddsRatio_working_3-way'!K55*'OddsRatio_working_3-way'!L55*'OddsRatio_working_3-way'!M55</f>
        <v>6.0638143696634624E-2</v>
      </c>
      <c r="R55" s="11">
        <f t="shared" si="23"/>
        <v>0</v>
      </c>
      <c r="S55" s="11">
        <f t="shared" si="24"/>
        <v>-0.87992706146767563</v>
      </c>
      <c r="T55" s="11">
        <f t="shared" si="25"/>
        <v>-0.23558957469014072</v>
      </c>
      <c r="U55" s="11">
        <f>'OddsRatio_working_3-way'!S55-'OddsRatio_working_3-way'!R55^2/3</f>
        <v>-0.87992706146767563</v>
      </c>
      <c r="V55" s="11">
        <f>'OddsRatio_working_3-way'!S55*'OddsRatio_working_3-way'!R55/3-2*'OddsRatio_working_3-way'!R55^3/27-'OddsRatio_working_3-way'!T55</f>
        <v>0.23558957469014072</v>
      </c>
      <c r="W55" s="11">
        <f>'OddsRatio_working_3-way'!V55^2+4*'OddsRatio_working_3-way'!U55^3/27</f>
        <v>-4.5431265370828811E-2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0.15885033291868655</v>
      </c>
      <c r="Y55" s="11">
        <f>IF('OddsRatio_working_3-way'!W55&gt;=0,IF('OddsRatio_working_3-way'!V55+SQRT('OddsRatio_working_3-way'!W55)&gt;0,0,PI()),ACOS('OddsRatio_working_3-way'!V55/(2*'OddsRatio_working_3-way'!X55)))</f>
        <v>0.73542492389398695</v>
      </c>
      <c r="Z55" s="11">
        <f>'OddsRatio_working_3-way'!X55^(1/3)*COS('OddsRatio_working_3-way'!Y55/3)</f>
        <v>0.52538847180694825</v>
      </c>
      <c r="AA55" s="11">
        <f>'OddsRatio_working_3-way'!X55^(1/3)*COS(('OddsRatio_working_3-way'!Y55+2*PI())/3)</f>
        <v>-0.3765229696932717</v>
      </c>
      <c r="AB55" s="11">
        <f>'OddsRatio_working_3-way'!X55^(1/3)*COS(('OddsRatio_working_3-way'!Y55+4*PI())/3)</f>
        <v>-0.14886550211367641</v>
      </c>
      <c r="AC55" s="11">
        <f>'OddsRatio_working_3-way'!X55^(1/3)*SIN('OddsRatio_working_3-way'!Y55/3)</f>
        <v>0.13143810019010777</v>
      </c>
      <c r="AD55" s="11">
        <f>'OddsRatio_working_3-way'!X55^(1/3)*SIN(('OddsRatio_working_3-way'!Y55+2*PI())/3)</f>
        <v>0.38928071334524766</v>
      </c>
      <c r="AE55" s="11">
        <f>'OddsRatio_working_3-way'!X55^(1/3)*SIN(('OddsRatio_working_3-way'!Y55+4*PI())/3)</f>
        <v>-0.52071881353535543</v>
      </c>
      <c r="AF55" s="11">
        <f>-'OddsRatio_working_3-way'!U55/(3*'OddsRatio_working_3-way'!X55^(1/3))*COS(('OddsRatio_working_3-way'!Y55)/3)</f>
        <v>0.52538847180694814</v>
      </c>
      <c r="AG55" s="11">
        <f>-'OddsRatio_working_3-way'!U55/(3*'OddsRatio_working_3-way'!X55^(1/3))*COS(('OddsRatio_working_3-way'!Y55+2*PI())/3)</f>
        <v>-0.37652296969327165</v>
      </c>
      <c r="AH55" s="11">
        <f>-'OddsRatio_working_3-way'!U55/(3*'OddsRatio_working_3-way'!X55^(1/3))*COS(('OddsRatio_working_3-way'!Y55+4*PI())/3)</f>
        <v>-0.14886550211367638</v>
      </c>
      <c r="AI55" s="11">
        <f>'OddsRatio_working_3-way'!U55/(3*'OddsRatio_working_3-way'!X55^(1/3))*SIN(('OddsRatio_working_3-way'!Y55)/3)</f>
        <v>-0.13143810019010774</v>
      </c>
      <c r="AJ55" s="11">
        <f>'OddsRatio_working_3-way'!U55/(3*'OddsRatio_working_3-way'!X55^(1/3))*SIN(('OddsRatio_working_3-way'!Y55+2*PI())/3)</f>
        <v>-0.38928071334524761</v>
      </c>
      <c r="AK55" s="11">
        <f>'OddsRatio_working_3-way'!U55/(3*'OddsRatio_working_3-way'!X55^(1/3))*SIN(('OddsRatio_working_3-way'!Y55+4*PI())/3)</f>
        <v>0.52071881353535543</v>
      </c>
      <c r="AL55" s="11">
        <f>'OddsRatio_working_3-way'!Z55+'OddsRatio_working_3-way'!AF55</f>
        <v>1.0507769436138963</v>
      </c>
      <c r="AM55" s="11">
        <f>'OddsRatio_working_3-way'!AA55+'OddsRatio_working_3-way'!AG55</f>
        <v>-0.75304593938654341</v>
      </c>
      <c r="AN55" s="11">
        <f>'OddsRatio_working_3-way'!AB55+'OddsRatio_working_3-way'!AH55</f>
        <v>-0.29773100422735277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1.0507769436138963</v>
      </c>
      <c r="AS55" s="11">
        <f>IF(('OddsRatio_working_3-way'!X55=0),IF(Q55&gt;0,-Q55^(1/3),(-Q55)^(1/3)),'OddsRatio_working_3-way'!AM55-'OddsRatio_working_3-way'!R55/3)</f>
        <v>-0.75304593938654341</v>
      </c>
      <c r="AT55" s="11">
        <f>IF(('OddsRatio_working_3-way'!X55=0),IF(Q55&gt;0,-Q55^(1/3),(-Q55)^(1/3)),'OddsRatio_working_3-way'!AN55-'OddsRatio_working_3-way'!R55/3)</f>
        <v>-0.29773100422735277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1.81</v>
      </c>
      <c r="B56" s="4">
        <f>IF('True_Odds_Calculator_3-way'!B55="","",'True_Odds_Calculator_3-way'!B55)</f>
        <v>3.94</v>
      </c>
      <c r="C56" s="4">
        <f>IF('True_Odds_Calculator_3-way'!C55="","",'True_Odds_Calculator_3-way'!C55)</f>
        <v>4.45</v>
      </c>
      <c r="D56" s="9">
        <f t="shared" si="13"/>
        <v>0.53981489727491272</v>
      </c>
      <c r="E56" s="9">
        <f t="shared" si="14"/>
        <v>0.24424727216040773</v>
      </c>
      <c r="F56" s="9">
        <f t="shared" si="15"/>
        <v>0.21593783056467972</v>
      </c>
      <c r="G56" s="9">
        <f t="shared" si="16"/>
        <v>1.0524529043543467</v>
      </c>
      <c r="H56" s="9">
        <f t="shared" si="17"/>
        <v>1.8524868525270206</v>
      </c>
      <c r="I56" s="9">
        <f t="shared" si="18"/>
        <v>4.0942115388017797</v>
      </c>
      <c r="J56" s="9">
        <f t="shared" si="19"/>
        <v>4.6309625200224964</v>
      </c>
      <c r="K56" s="11">
        <f t="shared" si="20"/>
        <v>0.5524861878453039</v>
      </c>
      <c r="L56" s="11">
        <f t="shared" si="21"/>
        <v>0.25380710659898476</v>
      </c>
      <c r="M56" s="11">
        <f t="shared" si="22"/>
        <v>0.2247191011235955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-0.25889081142332071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0.22688077068876902</v>
      </c>
      <c r="Q56" s="11">
        <f>2*'OddsRatio_working_3-way'!K56*'OddsRatio_working_3-way'!L56*'OddsRatio_working_3-way'!M56</f>
        <v>6.3022436302435841E-2</v>
      </c>
      <c r="R56" s="11">
        <f t="shared" si="23"/>
        <v>0</v>
      </c>
      <c r="S56" s="11">
        <f t="shared" si="24"/>
        <v>-0.87635698401743956</v>
      </c>
      <c r="T56" s="11">
        <f t="shared" si="25"/>
        <v>-0.24343249556039989</v>
      </c>
      <c r="U56" s="11">
        <f>'OddsRatio_working_3-way'!S56-'OddsRatio_working_3-way'!R56^2/3</f>
        <v>-0.87635698401743956</v>
      </c>
      <c r="V56" s="11">
        <f>'OddsRatio_working_3-way'!S56*'OddsRatio_working_3-way'!R56/3-2*'OddsRatio_working_3-way'!R56^3/27-'OddsRatio_working_3-way'!T56</f>
        <v>0.24343249556039989</v>
      </c>
      <c r="W56" s="11">
        <f>'OddsRatio_working_3-way'!V56^2+4*'OddsRatio_working_3-way'!U56^3/27</f>
        <v>-4.0450773268728688E-2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0.15788457268166894</v>
      </c>
      <c r="Y56" s="11">
        <f>IF('OddsRatio_working_3-way'!W56&gt;=0,IF('OddsRatio_working_3-way'!V56+SQRT('OddsRatio_working_3-way'!W56)&gt;0,0,PI()),ACOS('OddsRatio_working_3-way'!V56/(2*'OddsRatio_working_3-way'!X56)))</f>
        <v>0.69051327363094539</v>
      </c>
      <c r="Z56" s="11">
        <f>'OddsRatio_working_3-way'!X56^(1/3)*COS('OddsRatio_working_3-way'!Y56/3)</f>
        <v>0.52622645217717345</v>
      </c>
      <c r="AA56" s="11">
        <f>'OddsRatio_working_3-way'!X56^(1/3)*COS(('OddsRatio_working_3-way'!Y56+2*PI())/3)</f>
        <v>-0.36990056979620317</v>
      </c>
      <c r="AB56" s="11">
        <f>'OddsRatio_working_3-way'!X56^(1/3)*COS(('OddsRatio_working_3-way'!Y56+4*PI())/3)</f>
        <v>-0.15632588238097048</v>
      </c>
      <c r="AC56" s="11">
        <f>'OddsRatio_working_3-way'!X56^(1/3)*SIN('OddsRatio_working_3-way'!Y56/3)</f>
        <v>0.1233074032712749</v>
      </c>
      <c r="AD56" s="11">
        <f>'OddsRatio_working_3-way'!X56^(1/3)*SIN(('OddsRatio_working_3-way'!Y56+2*PI())/3)</f>
        <v>0.39407177409315186</v>
      </c>
      <c r="AE56" s="11">
        <f>'OddsRatio_working_3-way'!X56^(1/3)*SIN(('OddsRatio_working_3-way'!Y56+4*PI())/3)</f>
        <v>-0.51737917736442662</v>
      </c>
      <c r="AF56" s="11">
        <f>-'OddsRatio_working_3-way'!U56/(3*'OddsRatio_working_3-way'!X56^(1/3))*COS(('OddsRatio_working_3-way'!Y56)/3)</f>
        <v>0.52622645217717334</v>
      </c>
      <c r="AG56" s="11">
        <f>-'OddsRatio_working_3-way'!U56/(3*'OddsRatio_working_3-way'!X56^(1/3))*COS(('OddsRatio_working_3-way'!Y56+2*PI())/3)</f>
        <v>-0.36990056979620306</v>
      </c>
      <c r="AH56" s="11">
        <f>-'OddsRatio_working_3-way'!U56/(3*'OddsRatio_working_3-way'!X56^(1/3))*COS(('OddsRatio_working_3-way'!Y56+4*PI())/3)</f>
        <v>-0.15632588238097045</v>
      </c>
      <c r="AI56" s="11">
        <f>'OddsRatio_working_3-way'!U56/(3*'OddsRatio_working_3-way'!X56^(1/3))*SIN(('OddsRatio_working_3-way'!Y56)/3)</f>
        <v>-0.12330740327127489</v>
      </c>
      <c r="AJ56" s="11">
        <f>'OddsRatio_working_3-way'!U56/(3*'OddsRatio_working_3-way'!X56^(1/3))*SIN(('OddsRatio_working_3-way'!Y56+2*PI())/3)</f>
        <v>-0.39407177409315181</v>
      </c>
      <c r="AK56" s="11">
        <f>'OddsRatio_working_3-way'!U56/(3*'OddsRatio_working_3-way'!X56^(1/3))*SIN(('OddsRatio_working_3-way'!Y56+4*PI())/3)</f>
        <v>0.51737917736442651</v>
      </c>
      <c r="AL56" s="11">
        <f>'OddsRatio_working_3-way'!Z56+'OddsRatio_working_3-way'!AF56</f>
        <v>1.0524529043543467</v>
      </c>
      <c r="AM56" s="11">
        <f>'OddsRatio_working_3-way'!AA56+'OddsRatio_working_3-way'!AG56</f>
        <v>-0.73980113959240623</v>
      </c>
      <c r="AN56" s="11">
        <f>'OddsRatio_working_3-way'!AB56+'OddsRatio_working_3-way'!AH56</f>
        <v>-0.3126517647619409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1.0524529043543467</v>
      </c>
      <c r="AS56" s="11">
        <f>IF(('OddsRatio_working_3-way'!X56=0),IF(Q56&gt;0,-Q56^(1/3),(-Q56)^(1/3)),'OddsRatio_working_3-way'!AM56-'OddsRatio_working_3-way'!R56/3)</f>
        <v>-0.73980113959240623</v>
      </c>
      <c r="AT56" s="11">
        <f>IF(('OddsRatio_working_3-way'!X56=0),IF(Q56&gt;0,-Q56^(1/3),(-Q56)^(1/3)),'OddsRatio_working_3-way'!AN56-'OddsRatio_working_3-way'!R56/3)</f>
        <v>-0.3126517647619409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1.63</v>
      </c>
      <c r="B57" s="4">
        <f>IF('True_Odds_Calculator_3-way'!B56="","",'True_Odds_Calculator_3-way'!B56)</f>
        <v>4.0199999999999996</v>
      </c>
      <c r="C57" s="4">
        <f>IF('True_Odds_Calculator_3-way'!C56="","",'True_Odds_Calculator_3-way'!C56)</f>
        <v>5.93</v>
      </c>
      <c r="D57" s="9">
        <f t="shared" si="13"/>
        <v>0.60035071485596792</v>
      </c>
      <c r="E57" s="9">
        <f t="shared" si="14"/>
        <v>0.23860084969795653</v>
      </c>
      <c r="F57" s="9">
        <f t="shared" si="15"/>
        <v>0.16104843544607556</v>
      </c>
      <c r="G57" s="9">
        <f t="shared" si="16"/>
        <v>1.0566555997609814</v>
      </c>
      <c r="H57" s="9">
        <f t="shared" si="17"/>
        <v>1.6656930278494184</v>
      </c>
      <c r="I57" s="9">
        <f t="shared" si="18"/>
        <v>4.1910999112781635</v>
      </c>
      <c r="J57" s="9">
        <f t="shared" si="19"/>
        <v>6.2093121068216384</v>
      </c>
      <c r="K57" s="11">
        <f t="shared" si="20"/>
        <v>0.61349693251533743</v>
      </c>
      <c r="L57" s="11">
        <f t="shared" si="21"/>
        <v>0.24875621890547267</v>
      </c>
      <c r="M57" s="11">
        <f t="shared" si="22"/>
        <v>0.16863406408094436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-0.2413937718889595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0.22081010130551271</v>
      </c>
      <c r="Q57" s="11">
        <f>2*'OddsRatio_working_3-way'!K57*'OddsRatio_working_3-way'!L57*'OddsRatio_working_3-way'!M57</f>
        <v>5.1470886085201104E-2</v>
      </c>
      <c r="R57" s="11">
        <f t="shared" si="23"/>
        <v>0</v>
      </c>
      <c r="S57" s="11">
        <f t="shared" si="24"/>
        <v>-0.91472990200875925</v>
      </c>
      <c r="T57" s="11">
        <f t="shared" si="25"/>
        <v>-0.2132237533819952</v>
      </c>
      <c r="U57" s="11">
        <f>'OddsRatio_working_3-way'!S57-'OddsRatio_working_3-way'!R57^2/3</f>
        <v>-0.91472990200875925</v>
      </c>
      <c r="V57" s="11">
        <f>'OddsRatio_working_3-way'!S57*'OddsRatio_working_3-way'!R57/3-2*'OddsRatio_working_3-way'!R57^3/27-'OddsRatio_working_3-way'!T57</f>
        <v>0.2132237533819952</v>
      </c>
      <c r="W57" s="11">
        <f>'OddsRatio_working_3-way'!V57^2+4*'OddsRatio_working_3-way'!U57^3/27</f>
        <v>-6.7925657195756994E-2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0.16836717777083432</v>
      </c>
      <c r="Y57" s="11">
        <f>IF('OddsRatio_working_3-way'!W57&gt;=0,IF('OddsRatio_working_3-way'!V57+SQRT('OddsRatio_working_3-way'!W57)&gt;0,0,PI()),ACOS('OddsRatio_working_3-way'!V57/(2*'OddsRatio_working_3-way'!X57)))</f>
        <v>0.88510198495832737</v>
      </c>
      <c r="Z57" s="11">
        <f>'OddsRatio_working_3-way'!X57^(1/3)*COS('OddsRatio_working_3-way'!Y57/3)</f>
        <v>0.52832779988049072</v>
      </c>
      <c r="AA57" s="11">
        <f>'OddsRatio_working_3-way'!X57^(1/3)*COS(('OddsRatio_working_3-way'!Y57+2*PI())/3)</f>
        <v>-0.40321345012747173</v>
      </c>
      <c r="AB57" s="11">
        <f>'OddsRatio_working_3-way'!X57^(1/3)*COS(('OddsRatio_working_3-way'!Y57+4*PI())/3)</f>
        <v>-0.12511434975301886</v>
      </c>
      <c r="AC57" s="11">
        <f>'OddsRatio_working_3-way'!X57^(1/3)*SIN('OddsRatio_working_3-way'!Y57/3)</f>
        <v>0.16056059046258314</v>
      </c>
      <c r="AD57" s="11">
        <f>'OddsRatio_working_3-way'!X57^(1/3)*SIN(('OddsRatio_working_3-way'!Y57+2*PI())/3)</f>
        <v>0.3772650009907545</v>
      </c>
      <c r="AE57" s="11">
        <f>'OddsRatio_working_3-way'!X57^(1/3)*SIN(('OddsRatio_working_3-way'!Y57+4*PI())/3)</f>
        <v>-0.53782559145333764</v>
      </c>
      <c r="AF57" s="11">
        <f>-'OddsRatio_working_3-way'!U57/(3*'OddsRatio_working_3-way'!X57^(1/3))*COS(('OddsRatio_working_3-way'!Y57)/3)</f>
        <v>0.52832779988049061</v>
      </c>
      <c r="AG57" s="11">
        <f>-'OddsRatio_working_3-way'!U57/(3*'OddsRatio_working_3-way'!X57^(1/3))*COS(('OddsRatio_working_3-way'!Y57+2*PI())/3)</f>
        <v>-0.40321345012747167</v>
      </c>
      <c r="AH57" s="11">
        <f>-'OddsRatio_working_3-way'!U57/(3*'OddsRatio_working_3-way'!X57^(1/3))*COS(('OddsRatio_working_3-way'!Y57+4*PI())/3)</f>
        <v>-0.12511434975301883</v>
      </c>
      <c r="AI57" s="11">
        <f>'OddsRatio_working_3-way'!U57/(3*'OddsRatio_working_3-way'!X57^(1/3))*SIN(('OddsRatio_working_3-way'!Y57)/3)</f>
        <v>-0.16056059046258311</v>
      </c>
      <c r="AJ57" s="11">
        <f>'OddsRatio_working_3-way'!U57/(3*'OddsRatio_working_3-way'!X57^(1/3))*SIN(('OddsRatio_working_3-way'!Y57+2*PI())/3)</f>
        <v>-0.37726500099075444</v>
      </c>
      <c r="AK57" s="11">
        <f>'OddsRatio_working_3-way'!U57/(3*'OddsRatio_working_3-way'!X57^(1/3))*SIN(('OddsRatio_working_3-way'!Y57+4*PI())/3)</f>
        <v>0.53782559145333753</v>
      </c>
      <c r="AL57" s="11">
        <f>'OddsRatio_working_3-way'!Z57+'OddsRatio_working_3-way'!AF57</f>
        <v>1.0566555997609814</v>
      </c>
      <c r="AM57" s="11">
        <f>'OddsRatio_working_3-way'!AA57+'OddsRatio_working_3-way'!AG57</f>
        <v>-0.80642690025494335</v>
      </c>
      <c r="AN57" s="11">
        <f>'OddsRatio_working_3-way'!AB57+'OddsRatio_working_3-way'!AH57</f>
        <v>-0.25022869950603766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1.0566555997609814</v>
      </c>
      <c r="AS57" s="11">
        <f>IF(('OddsRatio_working_3-way'!X57=0),IF(Q57&gt;0,-Q57^(1/3),(-Q57)^(1/3)),'OddsRatio_working_3-way'!AM57-'OddsRatio_working_3-way'!R57/3)</f>
        <v>-0.80642690025494335</v>
      </c>
      <c r="AT57" s="11">
        <f>IF(('OddsRatio_working_3-way'!X57=0),IF(Q57&gt;0,-Q57^(1/3),(-Q57)^(1/3)),'OddsRatio_working_3-way'!AN57-'OddsRatio_working_3-way'!R57/3)</f>
        <v>-0.25022869950603766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1.99</v>
      </c>
      <c r="B58" s="4">
        <f>IF('True_Odds_Calculator_3-way'!B57="","",'True_Odds_Calculator_3-way'!B57)</f>
        <v>3.71</v>
      </c>
      <c r="C58" s="4">
        <f>IF('True_Odds_Calculator_3-way'!C57="","",'True_Odds_Calculator_3-way'!C57)</f>
        <v>3.89</v>
      </c>
      <c r="D58" s="9">
        <f t="shared" si="13"/>
        <v>0.49102239995443964</v>
      </c>
      <c r="E58" s="9">
        <f t="shared" si="14"/>
        <v>0.26058827533907991</v>
      </c>
      <c r="F58" s="9">
        <f t="shared" si="15"/>
        <v>0.24838932470648051</v>
      </c>
      <c r="G58" s="9">
        <f t="shared" si="16"/>
        <v>1.0470373408066758</v>
      </c>
      <c r="H58" s="9">
        <f t="shared" si="17"/>
        <v>2.0365669673986089</v>
      </c>
      <c r="I58" s="9">
        <f t="shared" si="18"/>
        <v>3.8374711935860915</v>
      </c>
      <c r="J58" s="9">
        <f t="shared" si="19"/>
        <v>4.0259379149312933</v>
      </c>
      <c r="K58" s="11">
        <f t="shared" si="20"/>
        <v>0.50251256281407031</v>
      </c>
      <c r="L58" s="11">
        <f t="shared" si="21"/>
        <v>0.26954177897574122</v>
      </c>
      <c r="M58" s="11">
        <f t="shared" si="22"/>
        <v>0.25706940874035988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-0.26997636203801867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0.22946097110877456</v>
      </c>
      <c r="Q58" s="11">
        <f>2*'OddsRatio_working_3-way'!K58*'OddsRatio_working_3-way'!L58*'OddsRatio_working_3-way'!M58</f>
        <v>6.9639141459415632E-2</v>
      </c>
      <c r="R58" s="11">
        <f t="shared" si="23"/>
        <v>0</v>
      </c>
      <c r="S58" s="11">
        <f t="shared" si="24"/>
        <v>-0.84992985821648104</v>
      </c>
      <c r="T58" s="11">
        <f t="shared" si="25"/>
        <v>-0.25794532874551773</v>
      </c>
      <c r="U58" s="11">
        <f>'OddsRatio_working_3-way'!S58-'OddsRatio_working_3-way'!R58^2/3</f>
        <v>-0.84992985821648104</v>
      </c>
      <c r="V58" s="11">
        <f>'OddsRatio_working_3-way'!S58*'OddsRatio_working_3-way'!R58/3-2*'OddsRatio_working_3-way'!R58^3/27-'OddsRatio_working_3-way'!T58</f>
        <v>0.25794532874551773</v>
      </c>
      <c r="W58" s="11">
        <f>'OddsRatio_working_3-way'!V58^2+4*'OddsRatio_working_3-way'!U58^3/27</f>
        <v>-2.442316741237352E-2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0.15079701591378286</v>
      </c>
      <c r="Y58" s="11">
        <f>IF('OddsRatio_working_3-way'!W58&gt;=0,IF('OddsRatio_working_3-way'!V58+SQRT('OddsRatio_working_3-way'!W58)&gt;0,0,PI()),ACOS('OddsRatio_working_3-way'!V58/(2*'OddsRatio_working_3-way'!X58)))</f>
        <v>0.54471825313492994</v>
      </c>
      <c r="Z58" s="11">
        <f>'OddsRatio_working_3-way'!X58^(1/3)*COS('OddsRatio_working_3-way'!Y58/3)</f>
        <v>0.52351867040333799</v>
      </c>
      <c r="AA58" s="11">
        <f>'OddsRatio_working_3-way'!X58^(1/3)*COS(('OddsRatio_working_3-way'!Y58+2*PI())/3)</f>
        <v>-0.344997642839806</v>
      </c>
      <c r="AB58" s="11">
        <f>'OddsRatio_working_3-way'!X58^(1/3)*COS(('OddsRatio_working_3-way'!Y58+4*PI())/3)</f>
        <v>-0.17852102756353216</v>
      </c>
      <c r="AC58" s="11">
        <f>'OddsRatio_working_3-way'!X58^(1/3)*SIN('OddsRatio_working_3-way'!Y58/3)</f>
        <v>9.6115318643534703E-2</v>
      </c>
      <c r="AD58" s="11">
        <f>'OddsRatio_working_3-way'!X58^(1/3)*SIN(('OddsRatio_working_3-way'!Y58+2*PI())/3)</f>
        <v>0.40532280860297598</v>
      </c>
      <c r="AE58" s="11">
        <f>'OddsRatio_working_3-way'!X58^(1/3)*SIN(('OddsRatio_working_3-way'!Y58+4*PI())/3)</f>
        <v>-0.50143812724651049</v>
      </c>
      <c r="AF58" s="11">
        <f>-'OddsRatio_working_3-way'!U58/(3*'OddsRatio_working_3-way'!X58^(1/3))*COS(('OddsRatio_working_3-way'!Y58)/3)</f>
        <v>0.52351867040333788</v>
      </c>
      <c r="AG58" s="11">
        <f>-'OddsRatio_working_3-way'!U58/(3*'OddsRatio_working_3-way'!X58^(1/3))*COS(('OddsRatio_working_3-way'!Y58+2*PI())/3)</f>
        <v>-0.34499764283980594</v>
      </c>
      <c r="AH58" s="11">
        <f>-'OddsRatio_working_3-way'!U58/(3*'OddsRatio_working_3-way'!X58^(1/3))*COS(('OddsRatio_working_3-way'!Y58+4*PI())/3)</f>
        <v>-0.17852102756353214</v>
      </c>
      <c r="AI58" s="11">
        <f>'OddsRatio_working_3-way'!U58/(3*'OddsRatio_working_3-way'!X58^(1/3))*SIN(('OddsRatio_working_3-way'!Y58)/3)</f>
        <v>-9.6115318643534689E-2</v>
      </c>
      <c r="AJ58" s="11">
        <f>'OddsRatio_working_3-way'!U58/(3*'OddsRatio_working_3-way'!X58^(1/3))*SIN(('OddsRatio_working_3-way'!Y58+2*PI())/3)</f>
        <v>-0.40532280860297593</v>
      </c>
      <c r="AK58" s="11">
        <f>'OddsRatio_working_3-way'!U58/(3*'OddsRatio_working_3-way'!X58^(1/3))*SIN(('OddsRatio_working_3-way'!Y58+4*PI())/3)</f>
        <v>0.50143812724651038</v>
      </c>
      <c r="AL58" s="11">
        <f>'OddsRatio_working_3-way'!Z58+'OddsRatio_working_3-way'!AF58</f>
        <v>1.0470373408066758</v>
      </c>
      <c r="AM58" s="11">
        <f>'OddsRatio_working_3-way'!AA58+'OddsRatio_working_3-way'!AG58</f>
        <v>-0.68999528567961188</v>
      </c>
      <c r="AN58" s="11">
        <f>'OddsRatio_working_3-way'!AB58+'OddsRatio_working_3-way'!AH58</f>
        <v>-0.35704205512706433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1.0470373408066758</v>
      </c>
      <c r="AS58" s="11">
        <f>IF(('OddsRatio_working_3-way'!X58=0),IF(Q58&gt;0,-Q58^(1/3),(-Q58)^(1/3)),'OddsRatio_working_3-way'!AM58-'OddsRatio_working_3-way'!R58/3)</f>
        <v>-0.68999528567961188</v>
      </c>
      <c r="AT58" s="11">
        <f>IF(('OddsRatio_working_3-way'!X58=0),IF(Q58&gt;0,-Q58^(1/3),(-Q58)^(1/3)),'OddsRatio_working_3-way'!AN58-'OddsRatio_working_3-way'!R58/3)</f>
        <v>-0.35704205512706433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1.51</v>
      </c>
      <c r="B59" s="4">
        <f>IF('True_Odds_Calculator_3-way'!B58="","",'True_Odds_Calculator_3-way'!B58)</f>
        <v>4.45</v>
      </c>
      <c r="C59" s="4">
        <f>IF('True_Odds_Calculator_3-way'!C58="","",'True_Odds_Calculator_3-way'!C58)</f>
        <v>6.93</v>
      </c>
      <c r="D59" s="9">
        <f t="shared" si="13"/>
        <v>0.64861897161690441</v>
      </c>
      <c r="E59" s="9">
        <f t="shared" si="14"/>
        <v>0.21437638693440983</v>
      </c>
      <c r="F59" s="9">
        <f t="shared" si="15"/>
        <v>0.13700464144868596</v>
      </c>
      <c r="G59" s="9">
        <f t="shared" si="16"/>
        <v>1.0622298124841789</v>
      </c>
      <c r="H59" s="9">
        <f t="shared" si="17"/>
        <v>1.5417372043669311</v>
      </c>
      <c r="I59" s="9">
        <f t="shared" si="18"/>
        <v>4.6646928530704175</v>
      </c>
      <c r="J59" s="9">
        <f t="shared" si="19"/>
        <v>7.2990227880311807</v>
      </c>
      <c r="K59" s="11">
        <f t="shared" si="20"/>
        <v>0.66225165562913912</v>
      </c>
      <c r="L59" s="11">
        <f t="shared" si="21"/>
        <v>0.2247191011235955</v>
      </c>
      <c r="M59" s="11">
        <f t="shared" si="22"/>
        <v>0.14430014430014432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-0.2240648703183119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0.21238610419353035</v>
      </c>
      <c r="Q59" s="11">
        <f>2*'OddsRatio_working_3-way'!K59*'OddsRatio_working_3-way'!L59*'OddsRatio_working_3-way'!M59</f>
        <v>4.2949667177660342E-2</v>
      </c>
      <c r="R59" s="11">
        <f t="shared" si="23"/>
        <v>0</v>
      </c>
      <c r="S59" s="11">
        <f t="shared" si="24"/>
        <v>-0.94787774581445805</v>
      </c>
      <c r="T59" s="11">
        <f t="shared" si="25"/>
        <v>-0.19168407397663462</v>
      </c>
      <c r="U59" s="11">
        <f>'OddsRatio_working_3-way'!S59-'OddsRatio_working_3-way'!R59^2/3</f>
        <v>-0.94787774581445805</v>
      </c>
      <c r="V59" s="11">
        <f>'OddsRatio_working_3-way'!S59*'OddsRatio_working_3-way'!R59/3-2*'OddsRatio_working_3-way'!R59^3/27-'OddsRatio_working_3-way'!T59</f>
        <v>0.19168407397663462</v>
      </c>
      <c r="W59" s="11">
        <f>'OddsRatio_working_3-way'!V59^2+4*'OddsRatio_working_3-way'!U59^3/27</f>
        <v>-8.9426374824927629E-2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0.17760149143602902</v>
      </c>
      <c r="Y59" s="11">
        <f>IF('OddsRatio_working_3-way'!W59&gt;=0,IF('OddsRatio_working_3-way'!V59+SQRT('OddsRatio_working_3-way'!W59)&gt;0,0,PI()),ACOS('OddsRatio_working_3-way'!V59/(2*'OddsRatio_working_3-way'!X59)))</f>
        <v>1.000779069764079</v>
      </c>
      <c r="Z59" s="11">
        <f>'OddsRatio_working_3-way'!X59^(1/3)*COS('OddsRatio_working_3-way'!Y59/3)</f>
        <v>0.53111490624208957</v>
      </c>
      <c r="AA59" s="11">
        <f>'OddsRatio_working_3-way'!X59^(1/3)*COS(('OddsRatio_working_3-way'!Y59+2*PI())/3)</f>
        <v>-0.4249536692907106</v>
      </c>
      <c r="AB59" s="11">
        <f>'OddsRatio_working_3-way'!X59^(1/3)*COS(('OddsRatio_working_3-way'!Y59+4*PI())/3)</f>
        <v>-0.10616123695137911</v>
      </c>
      <c r="AC59" s="11">
        <f>'OddsRatio_working_3-way'!X59^(1/3)*SIN('OddsRatio_working_3-way'!Y59/3)</f>
        <v>0.18405489662672886</v>
      </c>
      <c r="AD59" s="11">
        <f>'OddsRatio_working_3-way'!X59^(1/3)*SIN(('OddsRatio_working_3-way'!Y59+2*PI())/3)</f>
        <v>0.36793155282087558</v>
      </c>
      <c r="AE59" s="11">
        <f>'OddsRatio_working_3-way'!X59^(1/3)*SIN(('OddsRatio_working_3-way'!Y59+4*PI())/3)</f>
        <v>-0.55198644944760422</v>
      </c>
      <c r="AF59" s="11">
        <f>-'OddsRatio_working_3-way'!U59/(3*'OddsRatio_working_3-way'!X59^(1/3))*COS(('OddsRatio_working_3-way'!Y59)/3)</f>
        <v>0.53111490624208946</v>
      </c>
      <c r="AG59" s="11">
        <f>-'OddsRatio_working_3-way'!U59/(3*'OddsRatio_working_3-way'!X59^(1/3))*COS(('OddsRatio_working_3-way'!Y59+2*PI())/3)</f>
        <v>-0.42495366929071055</v>
      </c>
      <c r="AH59" s="11">
        <f>-'OddsRatio_working_3-way'!U59/(3*'OddsRatio_working_3-way'!X59^(1/3))*COS(('OddsRatio_working_3-way'!Y59+4*PI())/3)</f>
        <v>-0.10616123695137909</v>
      </c>
      <c r="AI59" s="11">
        <f>'OddsRatio_working_3-way'!U59/(3*'OddsRatio_working_3-way'!X59^(1/3))*SIN(('OddsRatio_working_3-way'!Y59)/3)</f>
        <v>-0.18405489662672883</v>
      </c>
      <c r="AJ59" s="11">
        <f>'OddsRatio_working_3-way'!U59/(3*'OddsRatio_working_3-way'!X59^(1/3))*SIN(('OddsRatio_working_3-way'!Y59+2*PI())/3)</f>
        <v>-0.36793155282087553</v>
      </c>
      <c r="AK59" s="11">
        <f>'OddsRatio_working_3-way'!U59/(3*'OddsRatio_working_3-way'!X59^(1/3))*SIN(('OddsRatio_working_3-way'!Y59+4*PI())/3)</f>
        <v>0.55198644944760411</v>
      </c>
      <c r="AL59" s="11">
        <f>'OddsRatio_working_3-way'!Z59+'OddsRatio_working_3-way'!AF59</f>
        <v>1.0622298124841789</v>
      </c>
      <c r="AM59" s="11">
        <f>'OddsRatio_working_3-way'!AA59+'OddsRatio_working_3-way'!AG59</f>
        <v>-0.84990733858142109</v>
      </c>
      <c r="AN59" s="11">
        <f>'OddsRatio_working_3-way'!AB59+'OddsRatio_working_3-way'!AH59</f>
        <v>-0.21232247390275821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1.0622298124841789</v>
      </c>
      <c r="AS59" s="11">
        <f>IF(('OddsRatio_working_3-way'!X59=0),IF(Q59&gt;0,-Q59^(1/3),(-Q59)^(1/3)),'OddsRatio_working_3-way'!AM59-'OddsRatio_working_3-way'!R59/3)</f>
        <v>-0.84990733858142109</v>
      </c>
      <c r="AT59" s="11">
        <f>IF(('OddsRatio_working_3-way'!X59=0),IF(Q59&gt;0,-Q59^(1/3),(-Q59)^(1/3)),'OddsRatio_working_3-way'!AN59-'OddsRatio_working_3-way'!R59/3)</f>
        <v>-0.21232247390275821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1.83</v>
      </c>
      <c r="B60" s="4">
        <f>IF('True_Odds_Calculator_3-way'!B59="","",'True_Odds_Calculator_3-way'!B59)</f>
        <v>4.1399999999999997</v>
      </c>
      <c r="C60" s="4">
        <f>IF('True_Odds_Calculator_3-way'!C59="","",'True_Odds_Calculator_3-way'!C59)</f>
        <v>4.1399999999999997</v>
      </c>
      <c r="D60" s="9">
        <f t="shared" si="13"/>
        <v>0.53442446912762509</v>
      </c>
      <c r="E60" s="9">
        <f t="shared" si="14"/>
        <v>0.23278776543618757</v>
      </c>
      <c r="F60" s="9">
        <f t="shared" si="15"/>
        <v>0.23278776543618757</v>
      </c>
      <c r="G60" s="9">
        <f t="shared" si="16"/>
        <v>1.0496045876429994</v>
      </c>
      <c r="H60" s="9">
        <f t="shared" si="17"/>
        <v>1.8711718077436899</v>
      </c>
      <c r="I60" s="9">
        <f t="shared" si="18"/>
        <v>4.2957584051990176</v>
      </c>
      <c r="J60" s="9">
        <f t="shared" si="19"/>
        <v>4.2957584051990176</v>
      </c>
      <c r="K60" s="11">
        <f t="shared" si="20"/>
        <v>0.54644808743169393</v>
      </c>
      <c r="L60" s="11">
        <f t="shared" si="21"/>
        <v>0.24154589371980678</v>
      </c>
      <c r="M60" s="11">
        <f t="shared" si="22"/>
        <v>0.24154589371980678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-0.26090693115116304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0.22668241392094007</v>
      </c>
      <c r="Q60" s="11">
        <f>2*'OddsRatio_working_3-way'!K60*'OddsRatio_working_3-way'!L60*'OddsRatio_working_3-way'!M60</f>
        <v>6.3764392101530259E-2</v>
      </c>
      <c r="R60" s="11">
        <f t="shared" si="23"/>
        <v>0</v>
      </c>
      <c r="S60" s="11">
        <f t="shared" si="24"/>
        <v>-0.86882480630461245</v>
      </c>
      <c r="T60" s="11">
        <f t="shared" si="25"/>
        <v>-0.24439516351747184</v>
      </c>
      <c r="U60" s="11">
        <f>'OddsRatio_working_3-way'!S60-'OddsRatio_working_3-way'!R60^2/3</f>
        <v>-0.86882480630461245</v>
      </c>
      <c r="V60" s="11">
        <f>'OddsRatio_working_3-way'!S60*'OddsRatio_working_3-way'!R60/3-2*'OddsRatio_working_3-way'!R60^3/27-'OddsRatio_working_3-way'!T60</f>
        <v>0.24439516351747184</v>
      </c>
      <c r="W60" s="11">
        <f>'OddsRatio_working_3-way'!V60^2+4*'OddsRatio_working_3-way'!U60^3/27</f>
        <v>-3.7432202667375659E-2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0.15585345570287129</v>
      </c>
      <c r="Y60" s="11">
        <f>IF('OddsRatio_working_3-way'!W60&gt;=0,IF('OddsRatio_working_3-way'!V60+SQRT('OddsRatio_working_3-way'!W60)&gt;0,0,PI()),ACOS('OddsRatio_working_3-way'!V60/(2*'OddsRatio_working_3-way'!X60)))</f>
        <v>0.66962519111369057</v>
      </c>
      <c r="Z60" s="11">
        <f>'OddsRatio_working_3-way'!X60^(1/3)*COS('OddsRatio_working_3-way'!Y60/3)</f>
        <v>0.52480229382149968</v>
      </c>
      <c r="AA60" s="11">
        <f>'OddsRatio_working_3-way'!X60^(1/3)*COS(('OddsRatio_working_3-way'!Y60+2*PI())/3)</f>
        <v>-0.36556662503169068</v>
      </c>
      <c r="AB60" s="11">
        <f>'OddsRatio_working_3-way'!X60^(1/3)*COS(('OddsRatio_working_3-way'!Y60+4*PI())/3)</f>
        <v>-0.15923566878980894</v>
      </c>
      <c r="AC60" s="11">
        <f>'OddsRatio_working_3-way'!X60^(1/3)*SIN('OddsRatio_working_3-way'!Y60/3)</f>
        <v>0.11912523312840338</v>
      </c>
      <c r="AD60" s="11">
        <f>'OddsRatio_working_3-way'!X60^(1/3)*SIN(('OddsRatio_working_3-way'!Y60+2*PI())/3)</f>
        <v>0.39492950184956227</v>
      </c>
      <c r="AE60" s="11">
        <f>'OddsRatio_working_3-way'!X60^(1/3)*SIN(('OddsRatio_working_3-way'!Y60+4*PI())/3)</f>
        <v>-0.51405473497796561</v>
      </c>
      <c r="AF60" s="11">
        <f>-'OddsRatio_working_3-way'!U60/(3*'OddsRatio_working_3-way'!X60^(1/3))*COS(('OddsRatio_working_3-way'!Y60)/3)</f>
        <v>0.52480229382149968</v>
      </c>
      <c r="AG60" s="11">
        <f>-'OddsRatio_working_3-way'!U60/(3*'OddsRatio_working_3-way'!X60^(1/3))*COS(('OddsRatio_working_3-way'!Y60+2*PI())/3)</f>
        <v>-0.36556662503169068</v>
      </c>
      <c r="AH60" s="11">
        <f>-'OddsRatio_working_3-way'!U60/(3*'OddsRatio_working_3-way'!X60^(1/3))*COS(('OddsRatio_working_3-way'!Y60+4*PI())/3)</f>
        <v>-0.15923566878980894</v>
      </c>
      <c r="AI60" s="11">
        <f>'OddsRatio_working_3-way'!U60/(3*'OddsRatio_working_3-way'!X60^(1/3))*SIN(('OddsRatio_working_3-way'!Y60)/3)</f>
        <v>-0.11912523312840338</v>
      </c>
      <c r="AJ60" s="11">
        <f>'OddsRatio_working_3-way'!U60/(3*'OddsRatio_working_3-way'!X60^(1/3))*SIN(('OddsRatio_working_3-way'!Y60+2*PI())/3)</f>
        <v>-0.39492950184956227</v>
      </c>
      <c r="AK60" s="11">
        <f>'OddsRatio_working_3-way'!U60/(3*'OddsRatio_working_3-way'!X60^(1/3))*SIN(('OddsRatio_working_3-way'!Y60+4*PI())/3)</f>
        <v>0.51405473497796561</v>
      </c>
      <c r="AL60" s="11">
        <f>'OddsRatio_working_3-way'!Z60+'OddsRatio_working_3-way'!AF60</f>
        <v>1.0496045876429994</v>
      </c>
      <c r="AM60" s="11">
        <f>'OddsRatio_working_3-way'!AA60+'OddsRatio_working_3-way'!AG60</f>
        <v>-0.73113325006338137</v>
      </c>
      <c r="AN60" s="11">
        <f>'OddsRatio_working_3-way'!AB60+'OddsRatio_working_3-way'!AH60</f>
        <v>-0.31847133757961787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1.0496045876429994</v>
      </c>
      <c r="AS60" s="11">
        <f>IF(('OddsRatio_working_3-way'!X60=0),IF(Q60&gt;0,-Q60^(1/3),(-Q60)^(1/3)),'OddsRatio_working_3-way'!AM60-'OddsRatio_working_3-way'!R60/3)</f>
        <v>-0.73113325006338137</v>
      </c>
      <c r="AT60" s="11">
        <f>IF(('OddsRatio_working_3-way'!X60=0),IF(Q60&gt;0,-Q60^(1/3),(-Q60)^(1/3)),'OddsRatio_working_3-way'!AN60-'OddsRatio_working_3-way'!R60/3)</f>
        <v>-0.31847133757961787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1.54</v>
      </c>
      <c r="B61" s="4">
        <f>IF('True_Odds_Calculator_3-way'!B60="","",'True_Odds_Calculator_3-way'!B60)</f>
        <v>4.59</v>
      </c>
      <c r="C61" s="4">
        <f>IF('True_Odds_Calculator_3-way'!C60="","",'True_Odds_Calculator_3-way'!C60)</f>
        <v>6.08</v>
      </c>
      <c r="D61" s="9">
        <f t="shared" si="13"/>
        <v>0.63566733355365412</v>
      </c>
      <c r="E61" s="9">
        <f t="shared" si="14"/>
        <v>0.20788355028426642</v>
      </c>
      <c r="F61" s="9">
        <f t="shared" si="15"/>
        <v>0.1564491161620794</v>
      </c>
      <c r="G61" s="9">
        <f t="shared" si="16"/>
        <v>1.0613886972561266</v>
      </c>
      <c r="H61" s="9">
        <f t="shared" si="17"/>
        <v>1.5731498965183084</v>
      </c>
      <c r="I61" s="9">
        <f t="shared" si="18"/>
        <v>4.8103854231494942</v>
      </c>
      <c r="J61" s="9">
        <f t="shared" si="19"/>
        <v>6.3918545820611223</v>
      </c>
      <c r="K61" s="11">
        <f t="shared" si="20"/>
        <v>0.64935064935064934</v>
      </c>
      <c r="L61" s="11">
        <f t="shared" si="21"/>
        <v>0.2178649237472767</v>
      </c>
      <c r="M61" s="11">
        <f t="shared" si="22"/>
        <v>0.16447368421052633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-0.22914740058702909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0.21430023365007889</v>
      </c>
      <c r="Q61" s="11">
        <f>2*'OddsRatio_working_3-way'!K61*'OddsRatio_working_3-way'!L61*'OddsRatio_working_3-way'!M61</f>
        <v>4.653642424540258E-2</v>
      </c>
      <c r="R61" s="11">
        <f t="shared" si="23"/>
        <v>0</v>
      </c>
      <c r="S61" s="11">
        <f t="shared" si="24"/>
        <v>-0.93520691529157751</v>
      </c>
      <c r="T61" s="11">
        <f t="shared" si="25"/>
        <v>-0.20308510646939792</v>
      </c>
      <c r="U61" s="11">
        <f>'OddsRatio_working_3-way'!S61-'OddsRatio_working_3-way'!R61^2/3</f>
        <v>-0.93520691529157751</v>
      </c>
      <c r="V61" s="11">
        <f>'OddsRatio_working_3-way'!S61*'OddsRatio_working_3-way'!R61/3-2*'OddsRatio_working_3-way'!R61^3/27-'OddsRatio_working_3-way'!T61</f>
        <v>0.20308510646939792</v>
      </c>
      <c r="W61" s="11">
        <f>'OddsRatio_working_3-way'!V61^2+4*'OddsRatio_working_3-way'!U61^3/27</f>
        <v>-7.993320496206037E-2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0.17405226616719693</v>
      </c>
      <c r="Y61" s="11">
        <f>IF('OddsRatio_working_3-way'!W61&gt;=0,IF('OddsRatio_working_3-way'!V61+SQRT('OddsRatio_working_3-way'!W61)&gt;0,0,PI()),ACOS('OddsRatio_working_3-way'!V61/(2*'OddsRatio_working_3-way'!X61)))</f>
        <v>0.94788439849460038</v>
      </c>
      <c r="Z61" s="11">
        <f>'OddsRatio_working_3-way'!X61^(1/3)*COS('OddsRatio_working_3-way'!Y61/3)</f>
        <v>0.53069434862806331</v>
      </c>
      <c r="AA61" s="11">
        <f>'OddsRatio_working_3-way'!X61^(1/3)*COS(('OddsRatio_working_3-way'!Y61+2*PI())/3)</f>
        <v>-0.41559483677029452</v>
      </c>
      <c r="AB61" s="11">
        <f>'OddsRatio_working_3-way'!X61^(1/3)*COS(('OddsRatio_working_3-way'!Y61+4*PI())/3)</f>
        <v>-0.11509951185776858</v>
      </c>
      <c r="AC61" s="11">
        <f>'OddsRatio_working_3-way'!X61^(1/3)*SIN('OddsRatio_working_3-way'!Y61/3)</f>
        <v>0.17349105672847098</v>
      </c>
      <c r="AD61" s="11">
        <f>'OddsRatio_working_3-way'!X61^(1/3)*SIN(('OddsRatio_working_3-way'!Y61+2*PI())/3)</f>
        <v>0.37284925919250267</v>
      </c>
      <c r="AE61" s="11">
        <f>'OddsRatio_working_3-way'!X61^(1/3)*SIN(('OddsRatio_working_3-way'!Y61+4*PI())/3)</f>
        <v>-0.54634031592097365</v>
      </c>
      <c r="AF61" s="11">
        <f>-'OddsRatio_working_3-way'!U61/(3*'OddsRatio_working_3-way'!X61^(1/3))*COS(('OddsRatio_working_3-way'!Y61)/3)</f>
        <v>0.53069434862806331</v>
      </c>
      <c r="AG61" s="11">
        <f>-'OddsRatio_working_3-way'!U61/(3*'OddsRatio_working_3-way'!X61^(1/3))*COS(('OddsRatio_working_3-way'!Y61+2*PI())/3)</f>
        <v>-0.41559483677029452</v>
      </c>
      <c r="AH61" s="11">
        <f>-'OddsRatio_working_3-way'!U61/(3*'OddsRatio_working_3-way'!X61^(1/3))*COS(('OddsRatio_working_3-way'!Y61+4*PI())/3)</f>
        <v>-0.11509951185776858</v>
      </c>
      <c r="AI61" s="11">
        <f>'OddsRatio_working_3-way'!U61/(3*'OddsRatio_working_3-way'!X61^(1/3))*SIN(('OddsRatio_working_3-way'!Y61)/3)</f>
        <v>-0.17349105672847098</v>
      </c>
      <c r="AJ61" s="11">
        <f>'OddsRatio_working_3-way'!U61/(3*'OddsRatio_working_3-way'!X61^(1/3))*SIN(('OddsRatio_working_3-way'!Y61+2*PI())/3)</f>
        <v>-0.37284925919250267</v>
      </c>
      <c r="AK61" s="11">
        <f>'OddsRatio_working_3-way'!U61/(3*'OddsRatio_working_3-way'!X61^(1/3))*SIN(('OddsRatio_working_3-way'!Y61+4*PI())/3)</f>
        <v>0.54634031592097365</v>
      </c>
      <c r="AL61" s="11">
        <f>'OddsRatio_working_3-way'!Z61+'OddsRatio_working_3-way'!AF61</f>
        <v>1.0613886972561266</v>
      </c>
      <c r="AM61" s="11">
        <f>'OddsRatio_working_3-way'!AA61+'OddsRatio_working_3-way'!AG61</f>
        <v>-0.83118967354058904</v>
      </c>
      <c r="AN61" s="11">
        <f>'OddsRatio_working_3-way'!AB61+'OddsRatio_working_3-way'!AH61</f>
        <v>-0.23019902371553716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1.0613886972561266</v>
      </c>
      <c r="AS61" s="11">
        <f>IF(('OddsRatio_working_3-way'!X61=0),IF(Q61&gt;0,-Q61^(1/3),(-Q61)^(1/3)),'OddsRatio_working_3-way'!AM61-'OddsRatio_working_3-way'!R61/3)</f>
        <v>-0.83118967354058904</v>
      </c>
      <c r="AT61" s="11">
        <f>IF(('OddsRatio_working_3-way'!X61=0),IF(Q61&gt;0,-Q61^(1/3),(-Q61)^(1/3)),'OddsRatio_working_3-way'!AN61-'OddsRatio_working_3-way'!R61/3)</f>
        <v>-0.23019902371553716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1.64</v>
      </c>
      <c r="B62" s="4">
        <f>IF('True_Odds_Calculator_3-way'!B61="","",'True_Odds_Calculator_3-way'!B61)</f>
        <v>4.4800000000000004</v>
      </c>
      <c r="C62" s="4">
        <f>IF('True_Odds_Calculator_3-way'!C61="","",'True_Odds_Calculator_3-way'!C61)</f>
        <v>4.9400000000000004</v>
      </c>
      <c r="D62" s="9">
        <f t="shared" si="13"/>
        <v>0.59483869672188061</v>
      </c>
      <c r="E62" s="9">
        <f t="shared" si="14"/>
        <v>0.21260159358368039</v>
      </c>
      <c r="F62" s="9">
        <f t="shared" si="15"/>
        <v>0.19255970969443917</v>
      </c>
      <c r="G62" s="9">
        <f t="shared" si="16"/>
        <v>1.0642625300957074</v>
      </c>
      <c r="H62" s="9">
        <f t="shared" si="17"/>
        <v>1.6811280192612523</v>
      </c>
      <c r="I62" s="9">
        <f t="shared" si="18"/>
        <v>4.7036336047330618</v>
      </c>
      <c r="J62" s="9">
        <f t="shared" si="19"/>
        <v>5.1931943685770863</v>
      </c>
      <c r="K62" s="11">
        <f t="shared" si="20"/>
        <v>0.6097560975609756</v>
      </c>
      <c r="L62" s="11">
        <f t="shared" si="21"/>
        <v>0.2232142857142857</v>
      </c>
      <c r="M62" s="11">
        <f t="shared" si="22"/>
        <v>0.20242914979757085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-0.24177234831920325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0.22206812763616357</v>
      </c>
      <c r="Q62" s="11">
        <f>2*'OddsRatio_working_3-way'!K62*'OddsRatio_working_3-way'!L62*'OddsRatio_working_3-way'!M62</f>
        <v>5.5103753755871843E-2</v>
      </c>
      <c r="R62" s="11">
        <f t="shared" si="23"/>
        <v>0</v>
      </c>
      <c r="S62" s="11">
        <f t="shared" si="24"/>
        <v>-0.91850093354338058</v>
      </c>
      <c r="T62" s="11">
        <f t="shared" si="25"/>
        <v>-0.22791586440282394</v>
      </c>
      <c r="U62" s="11">
        <f>'OddsRatio_working_3-way'!S62-'OddsRatio_working_3-way'!R62^2/3</f>
        <v>-0.91850093354338058</v>
      </c>
      <c r="V62" s="11">
        <f>'OddsRatio_working_3-way'!S62*'OddsRatio_working_3-way'!R62/3-2*'OddsRatio_working_3-way'!R62^3/27-'OddsRatio_working_3-way'!T62</f>
        <v>0.22791586440282394</v>
      </c>
      <c r="W62" s="11">
        <f>'OddsRatio_working_3-way'!V62^2+4*'OddsRatio_working_3-way'!U62^3/27</f>
        <v>-6.2852546806449222E-2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0.16940940650753109</v>
      </c>
      <c r="Y62" s="11">
        <f>IF('OddsRatio_working_3-way'!W62&gt;=0,IF('OddsRatio_working_3-way'!V62+SQRT('OddsRatio_working_3-way'!W62)&gt;0,0,PI()),ACOS('OddsRatio_working_3-way'!V62/(2*'OddsRatio_working_3-way'!X62)))</f>
        <v>0.83297461824539965</v>
      </c>
      <c r="Z62" s="11">
        <f>'OddsRatio_working_3-way'!X62^(1/3)*COS('OddsRatio_working_3-way'!Y62/3)</f>
        <v>0.53213126504785369</v>
      </c>
      <c r="AA62" s="11">
        <f>'OddsRatio_working_3-way'!X62^(1/3)*COS(('OddsRatio_working_3-way'!Y62+2*PI())/3)</f>
        <v>-0.39741429431677994</v>
      </c>
      <c r="AB62" s="11">
        <f>'OddsRatio_working_3-way'!X62^(1/3)*COS(('OddsRatio_working_3-way'!Y62+4*PI())/3)</f>
        <v>-0.13471697073107389</v>
      </c>
      <c r="AC62" s="11">
        <f>'OddsRatio_working_3-way'!X62^(1/3)*SIN('OddsRatio_working_3-way'!Y62/3)</f>
        <v>0.15166837048760162</v>
      </c>
      <c r="AD62" s="11">
        <f>'OddsRatio_working_3-way'!X62^(1/3)*SIN(('OddsRatio_working_3-way'!Y62+2*PI())/3)</f>
        <v>0.38500500843559077</v>
      </c>
      <c r="AE62" s="11">
        <f>'OddsRatio_working_3-way'!X62^(1/3)*SIN(('OddsRatio_working_3-way'!Y62+4*PI())/3)</f>
        <v>-0.53667337892319245</v>
      </c>
      <c r="AF62" s="11">
        <f>-'OddsRatio_working_3-way'!U62/(3*'OddsRatio_working_3-way'!X62^(1/3))*COS(('OddsRatio_working_3-way'!Y62)/3)</f>
        <v>0.53213126504785369</v>
      </c>
      <c r="AG62" s="11">
        <f>-'OddsRatio_working_3-way'!U62/(3*'OddsRatio_working_3-way'!X62^(1/3))*COS(('OddsRatio_working_3-way'!Y62+2*PI())/3)</f>
        <v>-0.39741429431677988</v>
      </c>
      <c r="AH62" s="11">
        <f>-'OddsRatio_working_3-way'!U62/(3*'OddsRatio_working_3-way'!X62^(1/3))*COS(('OddsRatio_working_3-way'!Y62+4*PI())/3)</f>
        <v>-0.13471697073107386</v>
      </c>
      <c r="AI62" s="11">
        <f>'OddsRatio_working_3-way'!U62/(3*'OddsRatio_working_3-way'!X62^(1/3))*SIN(('OddsRatio_working_3-way'!Y62)/3)</f>
        <v>-0.15166837048760159</v>
      </c>
      <c r="AJ62" s="11">
        <f>'OddsRatio_working_3-way'!U62/(3*'OddsRatio_working_3-way'!X62^(1/3))*SIN(('OddsRatio_working_3-way'!Y62+2*PI())/3)</f>
        <v>-0.38500500843559071</v>
      </c>
      <c r="AK62" s="11">
        <f>'OddsRatio_working_3-way'!U62/(3*'OddsRatio_working_3-way'!X62^(1/3))*SIN(('OddsRatio_working_3-way'!Y62+4*PI())/3)</f>
        <v>0.53667337892319233</v>
      </c>
      <c r="AL62" s="11">
        <f>'OddsRatio_working_3-way'!Z62+'OddsRatio_working_3-way'!AF62</f>
        <v>1.0642625300957074</v>
      </c>
      <c r="AM62" s="11">
        <f>'OddsRatio_working_3-way'!AA62+'OddsRatio_working_3-way'!AG62</f>
        <v>-0.79482858863355976</v>
      </c>
      <c r="AN62" s="11">
        <f>'OddsRatio_working_3-way'!AB62+'OddsRatio_working_3-way'!AH62</f>
        <v>-0.26943394146214772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1.0642625300957074</v>
      </c>
      <c r="AS62" s="11">
        <f>IF(('OddsRatio_working_3-way'!X62=0),IF(Q62&gt;0,-Q62^(1/3),(-Q62)^(1/3)),'OddsRatio_working_3-way'!AM62-'OddsRatio_working_3-way'!R62/3)</f>
        <v>-0.79482858863355976</v>
      </c>
      <c r="AT62" s="11">
        <f>IF(('OddsRatio_working_3-way'!X62=0),IF(Q62&gt;0,-Q62^(1/3),(-Q62)^(1/3)),'OddsRatio_working_3-way'!AN62-'OddsRatio_working_3-way'!R62/3)</f>
        <v>-0.26943394146214772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1.51</v>
      </c>
      <c r="B63" s="4">
        <f>IF('True_Odds_Calculator_3-way'!B62="","",'True_Odds_Calculator_3-way'!B62)</f>
        <v>4.45</v>
      </c>
      <c r="C63" s="4">
        <f>IF('True_Odds_Calculator_3-way'!C62="","",'True_Odds_Calculator_3-way'!C62)</f>
        <v>7.03</v>
      </c>
      <c r="D63" s="9">
        <f t="shared" si="13"/>
        <v>0.64949097606275186</v>
      </c>
      <c r="E63" s="9">
        <f t="shared" si="14"/>
        <v>0.21502183955666587</v>
      </c>
      <c r="F63" s="9">
        <f t="shared" si="15"/>
        <v>0.13548718438058238</v>
      </c>
      <c r="G63" s="9">
        <f t="shared" si="16"/>
        <v>1.0581711236723734</v>
      </c>
      <c r="H63" s="9">
        <f t="shared" si="17"/>
        <v>1.5396672730729102</v>
      </c>
      <c r="I63" s="9">
        <f t="shared" si="18"/>
        <v>4.6506903766696901</v>
      </c>
      <c r="J63" s="9">
        <f t="shared" si="19"/>
        <v>7.3807718757444114</v>
      </c>
      <c r="K63" s="11">
        <f t="shared" si="20"/>
        <v>0.66225165562913912</v>
      </c>
      <c r="L63" s="11">
        <f t="shared" si="21"/>
        <v>0.2247191011235955</v>
      </c>
      <c r="M63" s="11">
        <f t="shared" si="22"/>
        <v>0.14224751066856328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-0.2246023521063566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0.21148190067400063</v>
      </c>
      <c r="Q63" s="11">
        <f>2*'OddsRatio_working_3-way'!K63*'OddsRatio_working_3-way'!L63*'OddsRatio_working_3-way'!M63</f>
        <v>4.2338718853653784E-2</v>
      </c>
      <c r="R63" s="11">
        <f t="shared" si="23"/>
        <v>0</v>
      </c>
      <c r="S63" s="11">
        <f t="shared" si="24"/>
        <v>-0.94158364189283739</v>
      </c>
      <c r="T63" s="11">
        <f t="shared" si="25"/>
        <v>-0.18850523361217966</v>
      </c>
      <c r="U63" s="11">
        <f>'OddsRatio_working_3-way'!S63-'OddsRatio_working_3-way'!R63^2/3</f>
        <v>-0.94158364189283739</v>
      </c>
      <c r="V63" s="11">
        <f>'OddsRatio_working_3-way'!S63*'OddsRatio_working_3-way'!R63/3-2*'OddsRatio_working_3-way'!R63^3/27-'OddsRatio_working_3-way'!T63</f>
        <v>0.18850523361217966</v>
      </c>
      <c r="W63" s="11">
        <f>'OddsRatio_working_3-way'!V63^2+4*'OddsRatio_working_3-way'!U63^3/27</f>
        <v>-8.8138220491961475E-2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0.175835465415217</v>
      </c>
      <c r="Y63" s="11">
        <f>IF('OddsRatio_working_3-way'!W63&gt;=0,IF('OddsRatio_working_3-way'!V63+SQRT('OddsRatio_working_3-way'!W63)&gt;0,0,PI()),ACOS('OddsRatio_working_3-way'!V63/(2*'OddsRatio_working_3-way'!X63)))</f>
        <v>1.0050721109310072</v>
      </c>
      <c r="Z63" s="11">
        <f>'OddsRatio_working_3-way'!X63^(1/3)*COS('OddsRatio_working_3-way'!Y63/3)</f>
        <v>0.52908556183618671</v>
      </c>
      <c r="AA63" s="11">
        <f>'OddsRatio_working_3-way'!X63^(1/3)*COS(('OddsRatio_working_3-way'!Y63+2*PI())/3)</f>
        <v>-0.42406475954666445</v>
      </c>
      <c r="AB63" s="11">
        <f>'OddsRatio_working_3-way'!X63^(1/3)*COS(('OddsRatio_working_3-way'!Y63+4*PI())/3)</f>
        <v>-0.10502080228952249</v>
      </c>
      <c r="AC63" s="11">
        <f>'OddsRatio_working_3-way'!X63^(1/3)*SIN('OddsRatio_working_3-way'!Y63/3)</f>
        <v>0.18420011460573446</v>
      </c>
      <c r="AD63" s="11">
        <f>'OddsRatio_working_3-way'!X63^(1/3)*SIN(('OddsRatio_working_3-way'!Y63+2*PI())/3)</f>
        <v>0.36610148002283299</v>
      </c>
      <c r="AE63" s="11">
        <f>'OddsRatio_working_3-way'!X63^(1/3)*SIN(('OddsRatio_working_3-way'!Y63+4*PI())/3)</f>
        <v>-0.55030159462856743</v>
      </c>
      <c r="AF63" s="11">
        <f>-'OddsRatio_working_3-way'!U63/(3*'OddsRatio_working_3-way'!X63^(1/3))*COS(('OddsRatio_working_3-way'!Y63)/3)</f>
        <v>0.52908556183618671</v>
      </c>
      <c r="AG63" s="11">
        <f>-'OddsRatio_working_3-way'!U63/(3*'OddsRatio_working_3-way'!X63^(1/3))*COS(('OddsRatio_working_3-way'!Y63+2*PI())/3)</f>
        <v>-0.42406475954666445</v>
      </c>
      <c r="AH63" s="11">
        <f>-'OddsRatio_working_3-way'!U63/(3*'OddsRatio_working_3-way'!X63^(1/3))*COS(('OddsRatio_working_3-way'!Y63+4*PI())/3)</f>
        <v>-0.10502080228952249</v>
      </c>
      <c r="AI63" s="11">
        <f>'OddsRatio_working_3-way'!U63/(3*'OddsRatio_working_3-way'!X63^(1/3))*SIN(('OddsRatio_working_3-way'!Y63)/3)</f>
        <v>-0.18420011460573446</v>
      </c>
      <c r="AJ63" s="11">
        <f>'OddsRatio_working_3-way'!U63/(3*'OddsRatio_working_3-way'!X63^(1/3))*SIN(('OddsRatio_working_3-way'!Y63+2*PI())/3)</f>
        <v>-0.36610148002283299</v>
      </c>
      <c r="AK63" s="11">
        <f>'OddsRatio_working_3-way'!U63/(3*'OddsRatio_working_3-way'!X63^(1/3))*SIN(('OddsRatio_working_3-way'!Y63+4*PI())/3)</f>
        <v>0.55030159462856743</v>
      </c>
      <c r="AL63" s="11">
        <f>'OddsRatio_working_3-way'!Z63+'OddsRatio_working_3-way'!AF63</f>
        <v>1.0581711236723734</v>
      </c>
      <c r="AM63" s="11">
        <f>'OddsRatio_working_3-way'!AA63+'OddsRatio_working_3-way'!AG63</f>
        <v>-0.8481295190933289</v>
      </c>
      <c r="AN63" s="11">
        <f>'OddsRatio_working_3-way'!AB63+'OddsRatio_working_3-way'!AH63</f>
        <v>-0.21004160457904497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1.0581711236723734</v>
      </c>
      <c r="AS63" s="11">
        <f>IF(('OddsRatio_working_3-way'!X63=0),IF(Q63&gt;0,-Q63^(1/3),(-Q63)^(1/3)),'OddsRatio_working_3-way'!AM63-'OddsRatio_working_3-way'!R63/3)</f>
        <v>-0.8481295190933289</v>
      </c>
      <c r="AT63" s="11">
        <f>IF(('OddsRatio_working_3-way'!X63=0),IF(Q63&gt;0,-Q63^(1/3),(-Q63)^(1/3)),'OddsRatio_working_3-way'!AN63-'OddsRatio_working_3-way'!R63/3)</f>
        <v>-0.21004160457904497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1.75</v>
      </c>
      <c r="B64" s="4">
        <f>IF('True_Odds_Calculator_3-way'!B63="","",'True_Odds_Calculator_3-way'!B63)</f>
        <v>3.66</v>
      </c>
      <c r="C64" s="4">
        <f>IF('True_Odds_Calculator_3-way'!C63="","",'True_Odds_Calculator_3-way'!C63)</f>
        <v>5.41</v>
      </c>
      <c r="D64" s="9">
        <f t="shared" si="13"/>
        <v>0.55915135578099229</v>
      </c>
      <c r="E64" s="9">
        <f t="shared" si="14"/>
        <v>0.26341583460421991</v>
      </c>
      <c r="F64" s="9">
        <f t="shared" si="15"/>
        <v>0.17743280961478775</v>
      </c>
      <c r="G64" s="9">
        <f t="shared" si="16"/>
        <v>1.0512327050893142</v>
      </c>
      <c r="H64" s="9">
        <f t="shared" si="17"/>
        <v>1.788424528816986</v>
      </c>
      <c r="I64" s="9">
        <f t="shared" si="18"/>
        <v>3.7962789955375751</v>
      </c>
      <c r="J64" s="9">
        <f t="shared" si="19"/>
        <v>5.6359362294438764</v>
      </c>
      <c r="K64" s="11">
        <f t="shared" si="20"/>
        <v>0.5714285714285714</v>
      </c>
      <c r="L64" s="11">
        <f t="shared" si="21"/>
        <v>0.27322404371584696</v>
      </c>
      <c r="M64" s="11">
        <f t="shared" si="22"/>
        <v>0.18484288354898337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-0.2539013969273658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0.22567858694036685</v>
      </c>
      <c r="Q64" s="11">
        <f>2*'OddsRatio_working_3-way'!K64*'OddsRatio_working_3-way'!L64*'OddsRatio_working_3-way'!M64</f>
        <v>5.7718308680400732E-2</v>
      </c>
      <c r="R64" s="11">
        <f t="shared" si="23"/>
        <v>0</v>
      </c>
      <c r="S64" s="11">
        <f t="shared" si="24"/>
        <v>-0.88884342375212411</v>
      </c>
      <c r="T64" s="11">
        <f t="shared" si="25"/>
        <v>-0.22732568382407267</v>
      </c>
      <c r="U64" s="11">
        <f>'OddsRatio_working_3-way'!S64-'OddsRatio_working_3-way'!R64^2/3</f>
        <v>-0.88884342375212411</v>
      </c>
      <c r="V64" s="11">
        <f>'OddsRatio_working_3-way'!S64*'OddsRatio_working_3-way'!R64/3-2*'OddsRatio_working_3-way'!R64^3/27-'OddsRatio_working_3-way'!T64</f>
        <v>0.22732568382407267</v>
      </c>
      <c r="W64" s="11">
        <f>'OddsRatio_working_3-way'!V64^2+4*'OddsRatio_working_3-way'!U64^3/27</f>
        <v>-5.2356247976179167E-2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0.16127090136030542</v>
      </c>
      <c r="Y64" s="11">
        <f>IF('OddsRatio_working_3-way'!W64&gt;=0,IF('OddsRatio_working_3-way'!V64+SQRT('OddsRatio_working_3-way'!W64)&gt;0,0,PI()),ACOS('OddsRatio_working_3-way'!V64/(2*'OddsRatio_working_3-way'!X64)))</f>
        <v>0.78866292013970773</v>
      </c>
      <c r="Z64" s="11">
        <f>'OddsRatio_working_3-way'!X64^(1/3)*COS('OddsRatio_working_3-way'!Y64/3)</f>
        <v>0.52561635254465711</v>
      </c>
      <c r="AA64" s="11">
        <f>'OddsRatio_working_3-way'!X64^(1/3)*COS(('OddsRatio_working_3-way'!Y64+2*PI())/3)</f>
        <v>-0.38530896562190414</v>
      </c>
      <c r="AB64" s="11">
        <f>'OddsRatio_working_3-way'!X64^(1/3)*COS(('OddsRatio_working_3-way'!Y64+4*PI())/3)</f>
        <v>-0.1403073869227531</v>
      </c>
      <c r="AC64" s="11">
        <f>'OddsRatio_working_3-way'!X64^(1/3)*SIN('OddsRatio_working_3-way'!Y64/3)</f>
        <v>0.1414517274138381</v>
      </c>
      <c r="AD64" s="11">
        <f>'OddsRatio_working_3-way'!X64^(1/3)*SIN(('OddsRatio_working_3-way'!Y64+2*PI())/3)</f>
        <v>0.38447125024127138</v>
      </c>
      <c r="AE64" s="11">
        <f>'OddsRatio_working_3-way'!X64^(1/3)*SIN(('OddsRatio_working_3-way'!Y64+4*PI())/3)</f>
        <v>-0.52592297765510965</v>
      </c>
      <c r="AF64" s="11">
        <f>-'OddsRatio_working_3-way'!U64/(3*'OddsRatio_working_3-way'!X64^(1/3))*COS(('OddsRatio_working_3-way'!Y64)/3)</f>
        <v>0.52561635254465711</v>
      </c>
      <c r="AG64" s="11">
        <f>-'OddsRatio_working_3-way'!U64/(3*'OddsRatio_working_3-way'!X64^(1/3))*COS(('OddsRatio_working_3-way'!Y64+2*PI())/3)</f>
        <v>-0.38530896562190414</v>
      </c>
      <c r="AH64" s="11">
        <f>-'OddsRatio_working_3-way'!U64/(3*'OddsRatio_working_3-way'!X64^(1/3))*COS(('OddsRatio_working_3-way'!Y64+4*PI())/3)</f>
        <v>-0.1403073869227531</v>
      </c>
      <c r="AI64" s="11">
        <f>'OddsRatio_working_3-way'!U64/(3*'OddsRatio_working_3-way'!X64^(1/3))*SIN(('OddsRatio_working_3-way'!Y64)/3)</f>
        <v>-0.1414517274138381</v>
      </c>
      <c r="AJ64" s="11">
        <f>'OddsRatio_working_3-way'!U64/(3*'OddsRatio_working_3-way'!X64^(1/3))*SIN(('OddsRatio_working_3-way'!Y64+2*PI())/3)</f>
        <v>-0.38447125024127138</v>
      </c>
      <c r="AK64" s="11">
        <f>'OddsRatio_working_3-way'!U64/(3*'OddsRatio_working_3-way'!X64^(1/3))*SIN(('OddsRatio_working_3-way'!Y64+4*PI())/3)</f>
        <v>0.52592297765510965</v>
      </c>
      <c r="AL64" s="11">
        <f>'OddsRatio_working_3-way'!Z64+'OddsRatio_working_3-way'!AF64</f>
        <v>1.0512327050893142</v>
      </c>
      <c r="AM64" s="11">
        <f>'OddsRatio_working_3-way'!AA64+'OddsRatio_working_3-way'!AG64</f>
        <v>-0.77061793124380829</v>
      </c>
      <c r="AN64" s="11">
        <f>'OddsRatio_working_3-way'!AB64+'OddsRatio_working_3-way'!AH64</f>
        <v>-0.2806147738455062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1.0512327050893142</v>
      </c>
      <c r="AS64" s="11">
        <f>IF(('OddsRatio_working_3-way'!X64=0),IF(Q64&gt;0,-Q64^(1/3),(-Q64)^(1/3)),'OddsRatio_working_3-way'!AM64-'OddsRatio_working_3-way'!R64/3)</f>
        <v>-0.77061793124380829</v>
      </c>
      <c r="AT64" s="11">
        <f>IF(('OddsRatio_working_3-way'!X64=0),IF(Q64&gt;0,-Q64^(1/3),(-Q64)^(1/3)),'OddsRatio_working_3-way'!AN64-'OddsRatio_working_3-way'!R64/3)</f>
        <v>-0.2806147738455062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5.79</v>
      </c>
      <c r="B65" s="4">
        <f>IF('True_Odds_Calculator_3-way'!B64="","",'True_Odds_Calculator_3-way'!B64)</f>
        <v>3.74</v>
      </c>
      <c r="C65" s="4">
        <f>IF('True_Odds_Calculator_3-way'!C64="","",'True_Odds_Calculator_3-way'!C64)</f>
        <v>1.64</v>
      </c>
      <c r="D65" s="9">
        <f t="shared" si="13"/>
        <v>0.16058796318582078</v>
      </c>
      <c r="E65" s="9">
        <f t="shared" si="14"/>
        <v>0.25062394409133937</v>
      </c>
      <c r="F65" s="9">
        <f t="shared" si="15"/>
        <v>0.58878809272283994</v>
      </c>
      <c r="G65" s="9">
        <f t="shared" si="16"/>
        <v>1.0912561124482778</v>
      </c>
      <c r="H65" s="9">
        <f t="shared" si="17"/>
        <v>6.2271167786272521</v>
      </c>
      <c r="I65" s="9">
        <f t="shared" si="18"/>
        <v>3.9900417481082817</v>
      </c>
      <c r="J65" s="9">
        <f t="shared" si="19"/>
        <v>1.6984039119668979</v>
      </c>
      <c r="K65" s="11">
        <f t="shared" si="20"/>
        <v>0.17271157167530224</v>
      </c>
      <c r="L65" s="11">
        <f t="shared" si="21"/>
        <v>0.26737967914438499</v>
      </c>
      <c r="M65" s="11">
        <f t="shared" si="22"/>
        <v>0.6097560975609756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-0.23652226879975724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0.23005307496204827</v>
      </c>
      <c r="Q65" s="11">
        <f>2*'OddsRatio_working_3-way'!K65*'OddsRatio_working_3-way'!L65*'OddsRatio_working_3-way'!M65</f>
        <v>5.6316542218371665E-2</v>
      </c>
      <c r="R65" s="11">
        <f t="shared" si="23"/>
        <v>0</v>
      </c>
      <c r="S65" s="11">
        <f t="shared" si="24"/>
        <v>-0.97264869024579725</v>
      </c>
      <c r="T65" s="11">
        <f t="shared" si="25"/>
        <v>-0.23810249455221472</v>
      </c>
      <c r="U65" s="11">
        <f>'OddsRatio_working_3-way'!S65-'OddsRatio_working_3-way'!R65^2/3</f>
        <v>-0.97264869024579725</v>
      </c>
      <c r="V65" s="11">
        <f>'OddsRatio_working_3-way'!S65*'OddsRatio_working_3-way'!R65/3-2*'OddsRatio_working_3-way'!R65^3/27-'OddsRatio_working_3-way'!T65</f>
        <v>0.23810249455221472</v>
      </c>
      <c r="W65" s="11">
        <f>'OddsRatio_working_3-way'!V65^2+4*'OddsRatio_working_3-way'!U65^3/27</f>
        <v>-7.962866754260664E-2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0.18460868442098957</v>
      </c>
      <c r="Y65" s="11">
        <f>IF('OddsRatio_working_3-way'!W65&gt;=0,IF('OddsRatio_working_3-way'!V65+SQRT('OddsRatio_working_3-way'!W65)&gt;0,0,PI()),ACOS('OddsRatio_working_3-way'!V65/(2*'OddsRatio_working_3-way'!X65)))</f>
        <v>0.86992440171822205</v>
      </c>
      <c r="Z65" s="11">
        <f>'OddsRatio_working_3-way'!X65^(1/3)*COS('OddsRatio_working_3-way'!Y65/3)</f>
        <v>0.5456280562241389</v>
      </c>
      <c r="AA65" s="11">
        <f>'OddsRatio_working_3-way'!X65^(1/3)*COS(('OddsRatio_working_3-way'!Y65+2*PI())/3)</f>
        <v>-0.41380938533084538</v>
      </c>
      <c r="AB65" s="11">
        <f>'OddsRatio_working_3-way'!X65^(1/3)*COS(('OddsRatio_working_3-way'!Y65+4*PI())/3)</f>
        <v>-0.13181867089329338</v>
      </c>
      <c r="AC65" s="11">
        <f>'OddsRatio_working_3-way'!X65^(1/3)*SIN('OddsRatio_working_3-way'!Y65/3)</f>
        <v>0.16280741488949543</v>
      </c>
      <c r="AD65" s="11">
        <f>'OddsRatio_working_3-way'!X65^(1/3)*SIN(('OddsRatio_working_3-way'!Y65+2*PI())/3)</f>
        <v>0.39112405026288055</v>
      </c>
      <c r="AE65" s="11">
        <f>'OddsRatio_working_3-way'!X65^(1/3)*SIN(('OddsRatio_working_3-way'!Y65+4*PI())/3)</f>
        <v>-0.55393146515237601</v>
      </c>
      <c r="AF65" s="11">
        <f>-'OddsRatio_working_3-way'!U65/(3*'OddsRatio_working_3-way'!X65^(1/3))*COS(('OddsRatio_working_3-way'!Y65)/3)</f>
        <v>0.54562805622413901</v>
      </c>
      <c r="AG65" s="11">
        <f>-'OddsRatio_working_3-way'!U65/(3*'OddsRatio_working_3-way'!X65^(1/3))*COS(('OddsRatio_working_3-way'!Y65+2*PI())/3)</f>
        <v>-0.41380938533084544</v>
      </c>
      <c r="AH65" s="11">
        <f>-'OddsRatio_working_3-way'!U65/(3*'OddsRatio_working_3-way'!X65^(1/3))*COS(('OddsRatio_working_3-way'!Y65+4*PI())/3)</f>
        <v>-0.13181867089329341</v>
      </c>
      <c r="AI65" s="11">
        <f>'OddsRatio_working_3-way'!U65/(3*'OddsRatio_working_3-way'!X65^(1/3))*SIN(('OddsRatio_working_3-way'!Y65)/3)</f>
        <v>-0.16280741488949546</v>
      </c>
      <c r="AJ65" s="11">
        <f>'OddsRatio_working_3-way'!U65/(3*'OddsRatio_working_3-way'!X65^(1/3))*SIN(('OddsRatio_working_3-way'!Y65+2*PI())/3)</f>
        <v>-0.39112405026288061</v>
      </c>
      <c r="AK65" s="11">
        <f>'OddsRatio_working_3-way'!U65/(3*'OddsRatio_working_3-way'!X65^(1/3))*SIN(('OddsRatio_working_3-way'!Y65+4*PI())/3)</f>
        <v>0.55393146515237612</v>
      </c>
      <c r="AL65" s="11">
        <f>'OddsRatio_working_3-way'!Z65+'OddsRatio_working_3-way'!AF65</f>
        <v>1.0912561124482778</v>
      </c>
      <c r="AM65" s="11">
        <f>'OddsRatio_working_3-way'!AA65+'OddsRatio_working_3-way'!AG65</f>
        <v>-0.82761877066169087</v>
      </c>
      <c r="AN65" s="11">
        <f>'OddsRatio_working_3-way'!AB65+'OddsRatio_working_3-way'!AH65</f>
        <v>-0.26363734178658682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1.0912561124482778</v>
      </c>
      <c r="AS65" s="11">
        <f>IF(('OddsRatio_working_3-way'!X65=0),IF(Q65&gt;0,-Q65^(1/3),(-Q65)^(1/3)),'OddsRatio_working_3-way'!AM65-'OddsRatio_working_3-way'!R65/3)</f>
        <v>-0.82761877066169087</v>
      </c>
      <c r="AT65" s="11">
        <f>IF(('OddsRatio_working_3-way'!X65=0),IF(Q65&gt;0,-Q65^(1/3),(-Q65)^(1/3)),'OddsRatio_working_3-way'!AN65-'OddsRatio_working_3-way'!R65/3)</f>
        <v>-0.26363734178658682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2.56</v>
      </c>
      <c r="B66" s="4">
        <f>IF('True_Odds_Calculator_3-way'!B65="","",'True_Odds_Calculator_3-way'!B65)</f>
        <v>3.31</v>
      </c>
      <c r="C66" s="4">
        <f>IF('True_Odds_Calculator_3-way'!C65="","",'True_Odds_Calculator_3-way'!C65)</f>
        <v>2.85</v>
      </c>
      <c r="D66" s="9">
        <f t="shared" si="13"/>
        <v>0.37524033726562278</v>
      </c>
      <c r="E66" s="9">
        <f t="shared" si="14"/>
        <v>0.28856534362962544</v>
      </c>
      <c r="F66" s="9">
        <f t="shared" si="15"/>
        <v>0.33619431910475195</v>
      </c>
      <c r="G66" s="9">
        <f t="shared" si="16"/>
        <v>1.0672812155793721</v>
      </c>
      <c r="H66" s="9">
        <f t="shared" si="17"/>
        <v>2.6649586963038203</v>
      </c>
      <c r="I66" s="9">
        <f t="shared" si="18"/>
        <v>3.4654196079883497</v>
      </c>
      <c r="J66" s="9">
        <f t="shared" si="19"/>
        <v>2.9744702488218384</v>
      </c>
      <c r="K66" s="11">
        <f t="shared" si="20"/>
        <v>0.390625</v>
      </c>
      <c r="L66" s="11">
        <f t="shared" si="21"/>
        <v>0.30211480362537763</v>
      </c>
      <c r="M66" s="11">
        <f t="shared" si="22"/>
        <v>0.35087719298245612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-0.27605491731594867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0.23685535591243967</v>
      </c>
      <c r="Q66" s="11">
        <f>2*'OddsRatio_working_3-way'!K66*'OddsRatio_working_3-way'!L66*'OddsRatio_working_3-way'!M66</f>
        <v>8.281655801134255E-2</v>
      </c>
      <c r="R66" s="11">
        <f t="shared" si="23"/>
        <v>0</v>
      </c>
      <c r="S66" s="11">
        <f t="shared" si="24"/>
        <v>-0.85800085800085724</v>
      </c>
      <c r="T66" s="11">
        <f t="shared" si="25"/>
        <v>-0.30000030000029976</v>
      </c>
      <c r="U66" s="11">
        <f>'OddsRatio_working_3-way'!S66-'OddsRatio_working_3-way'!R66^2/3</f>
        <v>-0.85800085800085724</v>
      </c>
      <c r="V66" s="11">
        <f>'OddsRatio_working_3-way'!S66*'OddsRatio_working_3-way'!R66/3-2*'OddsRatio_working_3-way'!R66^3/27-'OddsRatio_working_3-way'!T66</f>
        <v>0.30000030000029976</v>
      </c>
      <c r="W66" s="11">
        <f>'OddsRatio_working_3-way'!V66^2+4*'OddsRatio_working_3-way'!U66^3/27</f>
        <v>-3.5747247241633556E-3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0.1529500774145221</v>
      </c>
      <c r="Y66" s="11">
        <f>IF('OddsRatio_working_3-way'!W66&gt;=0,IF('OddsRatio_working_3-way'!V66+SQRT('OddsRatio_working_3-way'!W66)&gt;0,0,PI()),ACOS('OddsRatio_working_3-way'!V66/(2*'OddsRatio_working_3-way'!X66)))</f>
        <v>0.19671900018169342</v>
      </c>
      <c r="Z66" s="11">
        <f>'OddsRatio_working_3-way'!X66^(1/3)*COS('OddsRatio_working_3-way'!Y66/3)</f>
        <v>0.53364060778968603</v>
      </c>
      <c r="AA66" s="11">
        <f>'OddsRatio_working_3-way'!X66^(1/3)*COS(('OddsRatio_working_3-way'!Y66+2*PI())/3)</f>
        <v>-0.2971681339425617</v>
      </c>
      <c r="AB66" s="11">
        <f>'OddsRatio_working_3-way'!X66^(1/3)*COS(('OddsRatio_working_3-way'!Y66+4*PI())/3)</f>
        <v>-0.23647247384712444</v>
      </c>
      <c r="AC66" s="11">
        <f>'OddsRatio_working_3-way'!X66^(1/3)*SIN('OddsRatio_working_3-way'!Y66/3)</f>
        <v>3.504265569474288E-2</v>
      </c>
      <c r="AD66" s="11">
        <f>'OddsRatio_working_3-way'!X66^(1/3)*SIN(('OddsRatio_working_3-way'!Y66+2*PI())/3)</f>
        <v>0.44462499498946473</v>
      </c>
      <c r="AE66" s="11">
        <f>'OddsRatio_working_3-way'!X66^(1/3)*SIN(('OddsRatio_working_3-way'!Y66+4*PI())/3)</f>
        <v>-0.47966765068420741</v>
      </c>
      <c r="AF66" s="11">
        <f>-'OddsRatio_working_3-way'!U66/(3*'OddsRatio_working_3-way'!X66^(1/3))*COS(('OddsRatio_working_3-way'!Y66)/3)</f>
        <v>0.53364060778968592</v>
      </c>
      <c r="AG66" s="11">
        <f>-'OddsRatio_working_3-way'!U66/(3*'OddsRatio_working_3-way'!X66^(1/3))*COS(('OddsRatio_working_3-way'!Y66+2*PI())/3)</f>
        <v>-0.29716813394256164</v>
      </c>
      <c r="AH66" s="11">
        <f>-'OddsRatio_working_3-way'!U66/(3*'OddsRatio_working_3-way'!X66^(1/3))*COS(('OddsRatio_working_3-way'!Y66+4*PI())/3)</f>
        <v>-0.23647247384712441</v>
      </c>
      <c r="AI66" s="11">
        <f>'OddsRatio_working_3-way'!U66/(3*'OddsRatio_working_3-way'!X66^(1/3))*SIN(('OddsRatio_working_3-way'!Y66)/3)</f>
        <v>-3.5042655694742873E-2</v>
      </c>
      <c r="AJ66" s="11">
        <f>'OddsRatio_working_3-way'!U66/(3*'OddsRatio_working_3-way'!X66^(1/3))*SIN(('OddsRatio_working_3-way'!Y66+2*PI())/3)</f>
        <v>-0.44462499498946462</v>
      </c>
      <c r="AK66" s="11">
        <f>'OddsRatio_working_3-way'!U66/(3*'OddsRatio_working_3-way'!X66^(1/3))*SIN(('OddsRatio_working_3-way'!Y66+4*PI())/3)</f>
        <v>0.47966765068420736</v>
      </c>
      <c r="AL66" s="11">
        <f>'OddsRatio_working_3-way'!Z66+'OddsRatio_working_3-way'!AF66</f>
        <v>1.0672812155793721</v>
      </c>
      <c r="AM66" s="11">
        <f>'OddsRatio_working_3-way'!AA66+'OddsRatio_working_3-way'!AG66</f>
        <v>-0.59433626788512339</v>
      </c>
      <c r="AN66" s="11">
        <f>'OddsRatio_working_3-way'!AB66+'OddsRatio_working_3-way'!AH66</f>
        <v>-0.47294494769424889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1.0672812155793721</v>
      </c>
      <c r="AS66" s="11">
        <f>IF(('OddsRatio_working_3-way'!X66=0),IF(Q66&gt;0,-Q66^(1/3),(-Q66)^(1/3)),'OddsRatio_working_3-way'!AM66-'OddsRatio_working_3-way'!R66/3)</f>
        <v>-0.59433626788512339</v>
      </c>
      <c r="AT66" s="11">
        <f>IF(('OddsRatio_working_3-way'!X66=0),IF(Q66&gt;0,-Q66^(1/3),(-Q66)^(1/3)),'OddsRatio_working_3-way'!AN66-'OddsRatio_working_3-way'!R66/3)</f>
        <v>-0.47294494769424889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2.67</v>
      </c>
      <c r="B67" s="4">
        <f>IF('True_Odds_Calculator_3-way'!B66="","",'True_Odds_Calculator_3-way'!B66)</f>
        <v>3.16</v>
      </c>
      <c r="C67" s="4">
        <f>IF('True_Odds_Calculator_3-way'!C66="","",'True_Odds_Calculator_3-way'!C66)</f>
        <v>2.83</v>
      </c>
      <c r="D67" s="9">
        <f t="shared" si="13"/>
        <v>0.35920869180882509</v>
      </c>
      <c r="E67" s="9">
        <f t="shared" si="14"/>
        <v>0.30235999090107424</v>
      </c>
      <c r="F67" s="9">
        <f t="shared" si="15"/>
        <v>0.33843131729010067</v>
      </c>
      <c r="G67" s="9">
        <f t="shared" si="16"/>
        <v>1.068201797239833</v>
      </c>
      <c r="H67" s="9">
        <f t="shared" si="17"/>
        <v>2.7838970013905211</v>
      </c>
      <c r="I67" s="9">
        <f t="shared" si="18"/>
        <v>3.3073158820380395</v>
      </c>
      <c r="J67" s="9">
        <f t="shared" si="19"/>
        <v>2.9548092889488942</v>
      </c>
      <c r="K67" s="11">
        <f t="shared" si="20"/>
        <v>0.37453183520599254</v>
      </c>
      <c r="L67" s="11">
        <f t="shared" si="21"/>
        <v>0.31645569620253161</v>
      </c>
      <c r="M67" s="11">
        <f t="shared" si="22"/>
        <v>0.35335689045936397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-0.2764626919754164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0.23704546532024842</v>
      </c>
      <c r="Q67" s="11">
        <f>2*'OddsRatio_working_3-way'!K67*'OddsRatio_working_3-way'!L67*'OddsRatio_working_3-way'!M67</f>
        <v>8.3761648523055982E-2</v>
      </c>
      <c r="R67" s="11">
        <f t="shared" si="23"/>
        <v>0</v>
      </c>
      <c r="S67" s="11">
        <f t="shared" si="24"/>
        <v>-0.85742298039016041</v>
      </c>
      <c r="T67" s="11">
        <f t="shared" si="25"/>
        <v>-0.30297631815906728</v>
      </c>
      <c r="U67" s="11">
        <f>'OddsRatio_working_3-way'!S67-'OddsRatio_working_3-way'!R67^2/3</f>
        <v>-0.85742298039016041</v>
      </c>
      <c r="V67" s="11">
        <f>'OddsRatio_working_3-way'!S67*'OddsRatio_working_3-way'!R67/3-2*'OddsRatio_working_3-way'!R67^3/27-'OddsRatio_working_3-way'!T67</f>
        <v>0.30297631815906728</v>
      </c>
      <c r="W67" s="11">
        <f>'OddsRatio_working_3-way'!V67^2+4*'OddsRatio_working_3-way'!U67^3/27</f>
        <v>-1.5913099878426679E-3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0.15279558186762718</v>
      </c>
      <c r="Y67" s="11">
        <f>IF('OddsRatio_working_3-way'!W67&gt;=0,IF('OddsRatio_working_3-way'!V67+SQRT('OddsRatio_working_3-way'!W67)&gt;0,0,PI()),ACOS('OddsRatio_working_3-way'!V67/(2*'OddsRatio_working_3-way'!X67)))</f>
        <v>0.13091149671018276</v>
      </c>
      <c r="Z67" s="11">
        <f>'OddsRatio_working_3-way'!X67^(1/3)*COS('OddsRatio_working_3-way'!Y67/3)</f>
        <v>0.5341008986199165</v>
      </c>
      <c r="AA67" s="11">
        <f>'OddsRatio_working_3-way'!X67^(1/3)*COS(('OddsRatio_working_3-way'!Y67+2*PI())/3)</f>
        <v>-0.28724742105298029</v>
      </c>
      <c r="AB67" s="11">
        <f>'OddsRatio_working_3-way'!X67^(1/3)*COS(('OddsRatio_working_3-way'!Y67+4*PI())/3)</f>
        <v>-0.24685347756693632</v>
      </c>
      <c r="AC67" s="11">
        <f>'OddsRatio_working_3-way'!X67^(1/3)*SIN('OddsRatio_working_3-way'!Y67/3)</f>
        <v>2.332145414529806E-2</v>
      </c>
      <c r="AD67" s="11">
        <f>'OddsRatio_working_3-way'!X67^(1/3)*SIN(('OddsRatio_working_3-way'!Y67+2*PI())/3)</f>
        <v>0.45088421931629569</v>
      </c>
      <c r="AE67" s="11">
        <f>'OddsRatio_working_3-way'!X67^(1/3)*SIN(('OddsRatio_working_3-way'!Y67+4*PI())/3)</f>
        <v>-0.4742056734615937</v>
      </c>
      <c r="AF67" s="11">
        <f>-'OddsRatio_working_3-way'!U67/(3*'OddsRatio_working_3-way'!X67^(1/3))*COS(('OddsRatio_working_3-way'!Y67)/3)</f>
        <v>0.53410089861991639</v>
      </c>
      <c r="AG67" s="11">
        <f>-'OddsRatio_working_3-way'!U67/(3*'OddsRatio_working_3-way'!X67^(1/3))*COS(('OddsRatio_working_3-way'!Y67+2*PI())/3)</f>
        <v>-0.28724742105298023</v>
      </c>
      <c r="AH67" s="11">
        <f>-'OddsRatio_working_3-way'!U67/(3*'OddsRatio_working_3-way'!X67^(1/3))*COS(('OddsRatio_working_3-way'!Y67+4*PI())/3)</f>
        <v>-0.24685347756693629</v>
      </c>
      <c r="AI67" s="11">
        <f>'OddsRatio_working_3-way'!U67/(3*'OddsRatio_working_3-way'!X67^(1/3))*SIN(('OddsRatio_working_3-way'!Y67)/3)</f>
        <v>-2.3321454145298057E-2</v>
      </c>
      <c r="AJ67" s="11">
        <f>'OddsRatio_working_3-way'!U67/(3*'OddsRatio_working_3-way'!X67^(1/3))*SIN(('OddsRatio_working_3-way'!Y67+2*PI())/3)</f>
        <v>-0.45088421931629558</v>
      </c>
      <c r="AK67" s="11">
        <f>'OddsRatio_working_3-way'!U67/(3*'OddsRatio_working_3-way'!X67^(1/3))*SIN(('OddsRatio_working_3-way'!Y67+4*PI())/3)</f>
        <v>0.47420567346159359</v>
      </c>
      <c r="AL67" s="11">
        <f>'OddsRatio_working_3-way'!Z67+'OddsRatio_working_3-way'!AF67</f>
        <v>1.068201797239833</v>
      </c>
      <c r="AM67" s="11">
        <f>'OddsRatio_working_3-way'!AA67+'OddsRatio_working_3-way'!AG67</f>
        <v>-0.57449484210596058</v>
      </c>
      <c r="AN67" s="11">
        <f>'OddsRatio_working_3-way'!AB67+'OddsRatio_working_3-way'!AH67</f>
        <v>-0.49370695513387264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1.068201797239833</v>
      </c>
      <c r="AS67" s="11">
        <f>IF(('OddsRatio_working_3-way'!X67=0),IF(Q67&gt;0,-Q67^(1/3),(-Q67)^(1/3)),'OddsRatio_working_3-way'!AM67-'OddsRatio_working_3-way'!R67/3)</f>
        <v>-0.57449484210596058</v>
      </c>
      <c r="AT67" s="11">
        <f>IF(('OddsRatio_working_3-way'!X67=0),IF(Q67&gt;0,-Q67^(1/3),(-Q67)^(1/3)),'OddsRatio_working_3-way'!AN67-'OddsRatio_working_3-way'!R67/3)</f>
        <v>-0.49370695513387264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1.79</v>
      </c>
      <c r="B68" s="4">
        <f>IF('True_Odds_Calculator_3-way'!B67="","",'True_Odds_Calculator_3-way'!B67)</f>
        <v>3.56</v>
      </c>
      <c r="C68" s="4">
        <f>IF('True_Odds_Calculator_3-way'!C67="","",'True_Odds_Calculator_3-way'!C67)</f>
        <v>4.82</v>
      </c>
      <c r="D68" s="9">
        <f t="shared" ref="D68:D131" si="26">(K68/(AR68+K68-(AR68*K68)))</f>
        <v>0.53947285587953409</v>
      </c>
      <c r="E68" s="9">
        <f t="shared" ref="E68:E131" si="27">(L68/(AR68+L68-(AR68*L68)))</f>
        <v>0.26551291648230918</v>
      </c>
      <c r="F68" s="9">
        <f t="shared" ref="F68:F131" si="28">(M68/(AR68+M68-(AR68*M68)))</f>
        <v>0.19501422763815676</v>
      </c>
      <c r="G68" s="9">
        <f t="shared" ref="G68:G131" si="29">AR68</f>
        <v>1.0805840288309079</v>
      </c>
      <c r="H68" s="9">
        <f t="shared" ref="H68:H131" si="30">IF(A68="","",1/D68)</f>
        <v>1.8536613827764172</v>
      </c>
      <c r="I68" s="9">
        <f t="shared" ref="I68:I131" si="31">IF(B68="","",1/E68)</f>
        <v>3.7662951138071237</v>
      </c>
      <c r="J68" s="9">
        <f t="shared" ref="J68:J131" si="32">IF(C68="","",1/F68)</f>
        <v>5.1278309901340684</v>
      </c>
      <c r="K68" s="11">
        <f t="shared" ref="K68:K131" si="33">1/A68</f>
        <v>0.55865921787709494</v>
      </c>
      <c r="L68" s="11">
        <f t="shared" ref="L68:L131" si="34">1/B68</f>
        <v>0.2808988764044944</v>
      </c>
      <c r="M68" s="11">
        <f t="shared" ref="M68:M131" si="35">1/C68</f>
        <v>0.20746887966804978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-0.25152453357594251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0.23343667491367726</v>
      </c>
      <c r="Q68" s="11">
        <f>2*'OddsRatio_working_3-way'!K68*'OddsRatio_working_3-way'!L68*'OddsRatio_working_3-way'!M68</f>
        <v>6.51148326119044E-2</v>
      </c>
      <c r="R68" s="11">
        <f t="shared" ref="R68:R131" si="36">O68/N68</f>
        <v>0</v>
      </c>
      <c r="S68" s="11">
        <f t="shared" ref="S68:S131" si="37">P68/N68</f>
        <v>-0.92808709987408045</v>
      </c>
      <c r="T68" s="11">
        <f t="shared" ref="T68:T131" si="38">Q68/N68</f>
        <v>-0.25888064152694018</v>
      </c>
      <c r="U68" s="11">
        <f>'OddsRatio_working_3-way'!S68-'OddsRatio_working_3-way'!R68^2/3</f>
        <v>-0.92808709987408045</v>
      </c>
      <c r="V68" s="11">
        <f>'OddsRatio_working_3-way'!S68*'OddsRatio_working_3-way'!R68/3-2*'OddsRatio_working_3-way'!R68^3/27-'OddsRatio_working_3-way'!T68</f>
        <v>0.25888064152694018</v>
      </c>
      <c r="W68" s="11">
        <f>'OddsRatio_working_3-way'!V68^2+4*'OddsRatio_working_3-way'!U68^3/27</f>
        <v>-5.1411006061125142E-2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0.17206844032137711</v>
      </c>
      <c r="Y68" s="11">
        <f>IF('OddsRatio_working_3-way'!W68&gt;=0,IF('OddsRatio_working_3-way'!V68+SQRT('OddsRatio_working_3-way'!W68)&gt;0,0,PI()),ACOS('OddsRatio_working_3-way'!V68/(2*'OddsRatio_working_3-way'!X68)))</f>
        <v>0.71930977582399958</v>
      </c>
      <c r="Z68" s="11">
        <f>'OddsRatio_working_3-way'!X68^(1/3)*COS('OddsRatio_working_3-way'!Y68/3)</f>
        <v>0.54029201441545405</v>
      </c>
      <c r="AA68" s="11">
        <f>'OddsRatio_working_3-way'!X68^(1/3)*COS(('OddsRatio_working_3-way'!Y68+2*PI())/3)</f>
        <v>-0.38453647594393014</v>
      </c>
      <c r="AB68" s="11">
        <f>'OddsRatio_working_3-way'!X68^(1/3)*COS(('OddsRatio_working_3-way'!Y68+4*PI())/3)</f>
        <v>-0.15575553847152399</v>
      </c>
      <c r="AC68" s="11">
        <f>'OddsRatio_working_3-way'!X68^(1/3)*SIN('OddsRatio_working_3-way'!Y68/3)</f>
        <v>0.13208673583514882</v>
      </c>
      <c r="AD68" s="11">
        <f>'OddsRatio_working_3-way'!X68^(1/3)*SIN(('OddsRatio_working_3-way'!Y68+2*PI())/3)</f>
        <v>0.40186324202807699</v>
      </c>
      <c r="AE68" s="11">
        <f>'OddsRatio_working_3-way'!X68^(1/3)*SIN(('OddsRatio_working_3-way'!Y68+4*PI())/3)</f>
        <v>-0.53394997786322562</v>
      </c>
      <c r="AF68" s="11">
        <f>-'OddsRatio_working_3-way'!U68/(3*'OddsRatio_working_3-way'!X68^(1/3))*COS(('OddsRatio_working_3-way'!Y68)/3)</f>
        <v>0.54029201441545394</v>
      </c>
      <c r="AG68" s="11">
        <f>-'OddsRatio_working_3-way'!U68/(3*'OddsRatio_working_3-way'!X68^(1/3))*COS(('OddsRatio_working_3-way'!Y68+2*PI())/3)</f>
        <v>-0.38453647594393003</v>
      </c>
      <c r="AH68" s="11">
        <f>-'OddsRatio_working_3-way'!U68/(3*'OddsRatio_working_3-way'!X68^(1/3))*COS(('OddsRatio_working_3-way'!Y68+4*PI())/3)</f>
        <v>-0.15575553847152396</v>
      </c>
      <c r="AI68" s="11">
        <f>'OddsRatio_working_3-way'!U68/(3*'OddsRatio_working_3-way'!X68^(1/3))*SIN(('OddsRatio_working_3-way'!Y68)/3)</f>
        <v>-0.13208673583514879</v>
      </c>
      <c r="AJ68" s="11">
        <f>'OddsRatio_working_3-way'!U68/(3*'OddsRatio_working_3-way'!X68^(1/3))*SIN(('OddsRatio_working_3-way'!Y68+2*PI())/3)</f>
        <v>-0.40186324202807688</v>
      </c>
      <c r="AK68" s="11">
        <f>'OddsRatio_working_3-way'!U68/(3*'OddsRatio_working_3-way'!X68^(1/3))*SIN(('OddsRatio_working_3-way'!Y68+4*PI())/3)</f>
        <v>0.53394997786322551</v>
      </c>
      <c r="AL68" s="11">
        <f>'OddsRatio_working_3-way'!Z68+'OddsRatio_working_3-way'!AF68</f>
        <v>1.0805840288309079</v>
      </c>
      <c r="AM68" s="11">
        <f>'OddsRatio_working_3-way'!AA68+'OddsRatio_working_3-way'!AG68</f>
        <v>-0.76907295188786018</v>
      </c>
      <c r="AN68" s="11">
        <f>'OddsRatio_working_3-way'!AB68+'OddsRatio_working_3-way'!AH68</f>
        <v>-0.31151107694304792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1.0805840288309079</v>
      </c>
      <c r="AS68" s="11">
        <f>IF(('OddsRatio_working_3-way'!X68=0),IF(Q68&gt;0,-Q68^(1/3),(-Q68)^(1/3)),'OddsRatio_working_3-way'!AM68-'OddsRatio_working_3-way'!R68/3)</f>
        <v>-0.76907295188786018</v>
      </c>
      <c r="AT68" s="11">
        <f>IF(('OddsRatio_working_3-way'!X68=0),IF(Q68&gt;0,-Q68^(1/3),(-Q68)^(1/3)),'OddsRatio_working_3-way'!AN68-'OddsRatio_working_3-way'!R68/3)</f>
        <v>-0.31151107694304792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2.6</v>
      </c>
      <c r="B69" s="4">
        <f>IF('True_Odds_Calculator_3-way'!B68="","",'True_Odds_Calculator_3-way'!B68)</f>
        <v>3.28</v>
      </c>
      <c r="C69" s="4">
        <f>IF('True_Odds_Calculator_3-way'!C68="","",'True_Odds_Calculator_3-way'!C68)</f>
        <v>2.62</v>
      </c>
      <c r="D69" s="9">
        <f t="shared" si="26"/>
        <v>0.35994379082966144</v>
      </c>
      <c r="E69" s="9">
        <f t="shared" si="27"/>
        <v>0.2829693639965089</v>
      </c>
      <c r="F69" s="9">
        <f t="shared" si="28"/>
        <v>0.35708684517382949</v>
      </c>
      <c r="G69" s="9">
        <f t="shared" si="29"/>
        <v>1.1113822239005444</v>
      </c>
      <c r="H69" s="9">
        <f t="shared" si="30"/>
        <v>2.7782115582408715</v>
      </c>
      <c r="I69" s="9">
        <f t="shared" si="31"/>
        <v>3.5339514704932418</v>
      </c>
      <c r="J69" s="9">
        <f t="shared" si="32"/>
        <v>2.800439202718882</v>
      </c>
      <c r="K69" s="11">
        <f t="shared" si="33"/>
        <v>0.38461538461538458</v>
      </c>
      <c r="L69" s="11">
        <f t="shared" si="34"/>
        <v>0.3048780487804878</v>
      </c>
      <c r="M69" s="11">
        <f t="shared" si="35"/>
        <v>0.38167938931297707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-0.26449737192615608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0.24615814273233744</v>
      </c>
      <c r="Q69" s="11">
        <f>2*'OddsRatio_working_3-way'!K69*'OddsRatio_working_3-way'!L69*'OddsRatio_working_3-way'!M69</f>
        <v>8.9512051902668158E-2</v>
      </c>
      <c r="R69" s="11">
        <f t="shared" si="36"/>
        <v>0</v>
      </c>
      <c r="S69" s="11">
        <f t="shared" si="37"/>
        <v>-0.93066385098548843</v>
      </c>
      <c r="T69" s="11">
        <f t="shared" si="38"/>
        <v>-0.33842321854017759</v>
      </c>
      <c r="U69" s="11">
        <f>'OddsRatio_working_3-way'!S69-'OddsRatio_working_3-way'!R69^2/3</f>
        <v>-0.93066385098548843</v>
      </c>
      <c r="V69" s="11">
        <f>'OddsRatio_working_3-way'!S69*'OddsRatio_working_3-way'!R69/3-2*'OddsRatio_working_3-way'!R69^3/27-'OddsRatio_working_3-way'!T69</f>
        <v>0.33842321854017759</v>
      </c>
      <c r="W69" s="11">
        <f>'OddsRatio_working_3-way'!V69^2+4*'OddsRatio_working_3-way'!U69^3/27</f>
        <v>-4.8890916702983012E-3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0.17278553651665343</v>
      </c>
      <c r="Y69" s="11">
        <f>IF('OddsRatio_working_3-way'!W69&gt;=0,IF('OddsRatio_working_3-way'!V69+SQRT('OddsRatio_working_3-way'!W69)&gt;0,0,PI()),ACOS('OddsRatio_working_3-way'!V69/(2*'OddsRatio_working_3-way'!X69)))</f>
        <v>0.20374436166051768</v>
      </c>
      <c r="Z69" s="11">
        <f>'OddsRatio_working_3-way'!X69^(1/3)*COS('OddsRatio_working_3-way'!Y69/3)</f>
        <v>0.55569111195027221</v>
      </c>
      <c r="AA69" s="11">
        <f>'OddsRatio_working_3-way'!X69^(1/3)*COS(('OddsRatio_working_3-way'!Y69+2*PI())/3)</f>
        <v>-0.31057938894615644</v>
      </c>
      <c r="AB69" s="11">
        <f>'OddsRatio_working_3-way'!X69^(1/3)*COS(('OddsRatio_working_3-way'!Y69+4*PI())/3)</f>
        <v>-0.24511172300411579</v>
      </c>
      <c r="AC69" s="11">
        <f>'OddsRatio_working_3-way'!X69^(1/3)*SIN('OddsRatio_working_3-way'!Y69/3)</f>
        <v>3.7797774554853843E-2</v>
      </c>
      <c r="AD69" s="11">
        <f>'OddsRatio_working_3-way'!X69^(1/3)*SIN(('OddsRatio_working_3-way'!Y69+2*PI())/3)</f>
        <v>0.46234373232873127</v>
      </c>
      <c r="AE69" s="11">
        <f>'OddsRatio_working_3-way'!X69^(1/3)*SIN(('OddsRatio_working_3-way'!Y69+4*PI())/3)</f>
        <v>-0.50014150688358494</v>
      </c>
      <c r="AF69" s="11">
        <f>-'OddsRatio_working_3-way'!U69/(3*'OddsRatio_working_3-way'!X69^(1/3))*COS(('OddsRatio_working_3-way'!Y69)/3)</f>
        <v>0.55569111195027221</v>
      </c>
      <c r="AG69" s="11">
        <f>-'OddsRatio_working_3-way'!U69/(3*'OddsRatio_working_3-way'!X69^(1/3))*COS(('OddsRatio_working_3-way'!Y69+2*PI())/3)</f>
        <v>-0.31057938894615644</v>
      </c>
      <c r="AH69" s="11">
        <f>-'OddsRatio_working_3-way'!U69/(3*'OddsRatio_working_3-way'!X69^(1/3))*COS(('OddsRatio_working_3-way'!Y69+4*PI())/3)</f>
        <v>-0.24511172300411579</v>
      </c>
      <c r="AI69" s="11">
        <f>'OddsRatio_working_3-way'!U69/(3*'OddsRatio_working_3-way'!X69^(1/3))*SIN(('OddsRatio_working_3-way'!Y69)/3)</f>
        <v>-3.7797774554853843E-2</v>
      </c>
      <c r="AJ69" s="11">
        <f>'OddsRatio_working_3-way'!U69/(3*'OddsRatio_working_3-way'!X69^(1/3))*SIN(('OddsRatio_working_3-way'!Y69+2*PI())/3)</f>
        <v>-0.46234373232873127</v>
      </c>
      <c r="AK69" s="11">
        <f>'OddsRatio_working_3-way'!U69/(3*'OddsRatio_working_3-way'!X69^(1/3))*SIN(('OddsRatio_working_3-way'!Y69+4*PI())/3)</f>
        <v>0.50014150688358494</v>
      </c>
      <c r="AL69" s="11">
        <f>'OddsRatio_working_3-way'!Z69+'OddsRatio_working_3-way'!AF69</f>
        <v>1.1113822239005444</v>
      </c>
      <c r="AM69" s="11">
        <f>'OddsRatio_working_3-way'!AA69+'OddsRatio_working_3-way'!AG69</f>
        <v>-0.62115877789231289</v>
      </c>
      <c r="AN69" s="11">
        <f>'OddsRatio_working_3-way'!AB69+'OddsRatio_working_3-way'!AH69</f>
        <v>-0.49022344600823159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1.1113822239005444</v>
      </c>
      <c r="AS69" s="11">
        <f>IF(('OddsRatio_working_3-way'!X69=0),IF(Q69&gt;0,-Q69^(1/3),(-Q69)^(1/3)),'OddsRatio_working_3-way'!AM69-'OddsRatio_working_3-way'!R69/3)</f>
        <v>-0.62115877789231289</v>
      </c>
      <c r="AT69" s="11">
        <f>IF(('OddsRatio_working_3-way'!X69=0),IF(Q69&gt;0,-Q69^(1/3),(-Q69)^(1/3)),'OddsRatio_working_3-way'!AN69-'OddsRatio_working_3-way'!R69/3)</f>
        <v>-0.49022344600823159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4.8499999999999996</v>
      </c>
      <c r="B70" s="4">
        <f>IF('True_Odds_Calculator_3-way'!B69="","",'True_Odds_Calculator_3-way'!B69)</f>
        <v>3.42</v>
      </c>
      <c r="C70" s="4">
        <f>IF('True_Odds_Calculator_3-way'!C69="","",'True_Odds_Calculator_3-way'!C69)</f>
        <v>1.78</v>
      </c>
      <c r="D70" s="9">
        <f t="shared" si="26"/>
        <v>0.19042898541025102</v>
      </c>
      <c r="E70" s="9">
        <f t="shared" si="27"/>
        <v>0.27231286686346462</v>
      </c>
      <c r="F70" s="9">
        <f t="shared" si="28"/>
        <v>0.53725814772628422</v>
      </c>
      <c r="G70" s="9">
        <f t="shared" si="29"/>
        <v>1.1042341330271432</v>
      </c>
      <c r="H70" s="9">
        <f t="shared" si="30"/>
        <v>5.2513014121545005</v>
      </c>
      <c r="I70" s="9">
        <f t="shared" si="31"/>
        <v>3.672246601925687</v>
      </c>
      <c r="J70" s="9">
        <f t="shared" si="32"/>
        <v>1.8613026237611716</v>
      </c>
      <c r="K70" s="11">
        <f t="shared" si="33"/>
        <v>0.2061855670103093</v>
      </c>
      <c r="L70" s="11">
        <f t="shared" si="34"/>
        <v>0.29239766081871343</v>
      </c>
      <c r="M70" s="11">
        <f t="shared" si="35"/>
        <v>0.5617977528089888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-0.24614037119905052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0.23878182656920305</v>
      </c>
      <c r="Q70" s="11">
        <f>2*'OddsRatio_working_3-way'!K70*'OddsRatio_working_3-way'!L70*'OddsRatio_working_3-way'!M70</f>
        <v>6.7739525267859022E-2</v>
      </c>
      <c r="R70" s="11">
        <f t="shared" si="36"/>
        <v>0</v>
      </c>
      <c r="S70" s="11">
        <f t="shared" si="37"/>
        <v>-0.97010427588940007</v>
      </c>
      <c r="T70" s="11">
        <f t="shared" si="38"/>
        <v>-0.27520688677713478</v>
      </c>
      <c r="U70" s="11">
        <f>'OddsRatio_working_3-way'!S70-'OddsRatio_working_3-way'!R70^2/3</f>
        <v>-0.97010427588940007</v>
      </c>
      <c r="V70" s="11">
        <f>'OddsRatio_working_3-way'!S70*'OddsRatio_working_3-way'!R70/3-2*'OddsRatio_working_3-way'!R70^3/27-'OddsRatio_working_3-way'!T70</f>
        <v>0.27520688677713478</v>
      </c>
      <c r="W70" s="11">
        <f>'OddsRatio_working_3-way'!V70^2+4*'OddsRatio_working_3-way'!U70^3/27</f>
        <v>-5.9515594832795116E-2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0.18388476375325241</v>
      </c>
      <c r="Y70" s="11">
        <f>IF('OddsRatio_working_3-way'!W70&gt;=0,IF('OddsRatio_working_3-way'!V70+SQRT('OddsRatio_working_3-way'!W70)&gt;0,0,PI()),ACOS('OddsRatio_working_3-way'!V70/(2*'OddsRatio_working_3-way'!X70)))</f>
        <v>0.72528038738613665</v>
      </c>
      <c r="Z70" s="11">
        <f>'OddsRatio_working_3-way'!X70^(1/3)*COS('OddsRatio_working_3-way'!Y70/3)</f>
        <v>0.55211706651357162</v>
      </c>
      <c r="AA70" s="11">
        <f>'OddsRatio_working_3-way'!X70^(1/3)*COS(('OddsRatio_working_3-way'!Y70+2*PI())/3)</f>
        <v>-0.39396157656223363</v>
      </c>
      <c r="AB70" s="11">
        <f>'OddsRatio_working_3-way'!X70^(1/3)*COS(('OddsRatio_working_3-way'!Y70+4*PI())/3)</f>
        <v>-0.1581554899513381</v>
      </c>
      <c r="AC70" s="11">
        <f>'OddsRatio_working_3-way'!X70^(1/3)*SIN('OddsRatio_working_3-way'!Y70/3)</f>
        <v>0.13614270758135288</v>
      </c>
      <c r="AD70" s="11">
        <f>'OddsRatio_working_3-way'!X70^(1/3)*SIN(('OddsRatio_working_3-way'!Y70+2*PI())/3)</f>
        <v>0.41007605167301919</v>
      </c>
      <c r="AE70" s="11">
        <f>'OddsRatio_working_3-way'!X70^(1/3)*SIN(('OddsRatio_working_3-way'!Y70+4*PI())/3)</f>
        <v>-0.54621875925437202</v>
      </c>
      <c r="AF70" s="11">
        <f>-'OddsRatio_working_3-way'!U70/(3*'OddsRatio_working_3-way'!X70^(1/3))*COS(('OddsRatio_working_3-way'!Y70)/3)</f>
        <v>0.55211706651357162</v>
      </c>
      <c r="AG70" s="11">
        <f>-'OddsRatio_working_3-way'!U70/(3*'OddsRatio_working_3-way'!X70^(1/3))*COS(('OddsRatio_working_3-way'!Y70+2*PI())/3)</f>
        <v>-0.39396157656223363</v>
      </c>
      <c r="AH70" s="11">
        <f>-'OddsRatio_working_3-way'!U70/(3*'OddsRatio_working_3-way'!X70^(1/3))*COS(('OddsRatio_working_3-way'!Y70+4*PI())/3)</f>
        <v>-0.1581554899513381</v>
      </c>
      <c r="AI70" s="11">
        <f>'OddsRatio_working_3-way'!U70/(3*'OddsRatio_working_3-way'!X70^(1/3))*SIN(('OddsRatio_working_3-way'!Y70)/3)</f>
        <v>-0.13614270758135288</v>
      </c>
      <c r="AJ70" s="11">
        <f>'OddsRatio_working_3-way'!U70/(3*'OddsRatio_working_3-way'!X70^(1/3))*SIN(('OddsRatio_working_3-way'!Y70+2*PI())/3)</f>
        <v>-0.41007605167301919</v>
      </c>
      <c r="AK70" s="11">
        <f>'OddsRatio_working_3-way'!U70/(3*'OddsRatio_working_3-way'!X70^(1/3))*SIN(('OddsRatio_working_3-way'!Y70+4*PI())/3)</f>
        <v>0.54621875925437202</v>
      </c>
      <c r="AL70" s="11">
        <f>'OddsRatio_working_3-way'!Z70+'OddsRatio_working_3-way'!AF70</f>
        <v>1.1042341330271432</v>
      </c>
      <c r="AM70" s="11">
        <f>'OddsRatio_working_3-way'!AA70+'OddsRatio_working_3-way'!AG70</f>
        <v>-0.78792315312446726</v>
      </c>
      <c r="AN70" s="11">
        <f>'OddsRatio_working_3-way'!AB70+'OddsRatio_working_3-way'!AH70</f>
        <v>-0.3163109799026762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1.1042341330271432</v>
      </c>
      <c r="AS70" s="11">
        <f>IF(('OddsRatio_working_3-way'!X70=0),IF(Q70&gt;0,-Q70^(1/3),(-Q70)^(1/3)),'OddsRatio_working_3-way'!AM70-'OddsRatio_working_3-way'!R70/3)</f>
        <v>-0.78792315312446726</v>
      </c>
      <c r="AT70" s="11">
        <f>IF(('OddsRatio_working_3-way'!X70=0),IF(Q70&gt;0,-Q70^(1/3),(-Q70)^(1/3)),'OddsRatio_working_3-way'!AN70-'OddsRatio_working_3-way'!R70/3)</f>
        <v>-0.3163109799026762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2.19</v>
      </c>
      <c r="B71" s="4">
        <f>IF('True_Odds_Calculator_3-way'!B70="","",'True_Odds_Calculator_3-way'!B70)</f>
        <v>3.07</v>
      </c>
      <c r="C71" s="4">
        <f>IF('True_Odds_Calculator_3-way'!C70="","",'True_Odds_Calculator_3-way'!C70)</f>
        <v>3.46</v>
      </c>
      <c r="D71" s="9">
        <f t="shared" si="26"/>
        <v>0.43005468999276436</v>
      </c>
      <c r="E71" s="9">
        <f t="shared" si="27"/>
        <v>0.30254176021356427</v>
      </c>
      <c r="F71" s="9">
        <f t="shared" si="28"/>
        <v>0.26740354979367148</v>
      </c>
      <c r="G71" s="9">
        <f t="shared" si="29"/>
        <v>1.1136854214276815</v>
      </c>
      <c r="H71" s="9">
        <f t="shared" si="30"/>
        <v>2.3252856514989406</v>
      </c>
      <c r="I71" s="9">
        <f t="shared" si="31"/>
        <v>3.3053288223553001</v>
      </c>
      <c r="J71" s="9">
        <f t="shared" si="32"/>
        <v>3.739666136712096</v>
      </c>
      <c r="K71" s="11">
        <f t="shared" si="33"/>
        <v>0.45662100456621008</v>
      </c>
      <c r="L71" s="11">
        <f t="shared" si="34"/>
        <v>0.32573289902280134</v>
      </c>
      <c r="M71" s="11">
        <f t="shared" si="35"/>
        <v>0.28901734104046245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-0.26049166091280007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0.24588805954686616</v>
      </c>
      <c r="Q71" s="11">
        <f>2*'OddsRatio_working_3-way'!K71*'OddsRatio_working_3-way'!L71*'OddsRatio_working_3-way'!M71</f>
        <v>8.597484599540775E-2</v>
      </c>
      <c r="R71" s="11">
        <f t="shared" si="36"/>
        <v>0</v>
      </c>
      <c r="S71" s="11">
        <f t="shared" si="37"/>
        <v>-0.94393831528133831</v>
      </c>
      <c r="T71" s="11">
        <f t="shared" si="38"/>
        <v>-0.33004836198648196</v>
      </c>
      <c r="U71" s="11">
        <f>'OddsRatio_working_3-way'!S71-'OddsRatio_working_3-way'!R71^2/3</f>
        <v>-0.94393831528133831</v>
      </c>
      <c r="V71" s="11">
        <f>'OddsRatio_working_3-way'!S71*'OddsRatio_working_3-way'!R71/3-2*'OddsRatio_working_3-way'!R71^3/27-'OddsRatio_working_3-way'!T71</f>
        <v>0.33004836198648196</v>
      </c>
      <c r="W71" s="11">
        <f>'OddsRatio_working_3-way'!V71^2+4*'OddsRatio_working_3-way'!U71^3/27</f>
        <v>-1.5670669321179442E-2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0.17649546068606076</v>
      </c>
      <c r="Y71" s="11">
        <f>IF('OddsRatio_working_3-way'!W71&gt;=0,IF('OddsRatio_working_3-way'!V71+SQRT('OddsRatio_working_3-way'!W71)&gt;0,0,PI()),ACOS('OddsRatio_working_3-way'!V71/(2*'OddsRatio_working_3-way'!X71)))</f>
        <v>0.36252248013521049</v>
      </c>
      <c r="Z71" s="11">
        <f>'OddsRatio_working_3-way'!X71^(1/3)*COS('OddsRatio_working_3-way'!Y71/3)</f>
        <v>0.55684271071384084</v>
      </c>
      <c r="AA71" s="11">
        <f>'OddsRatio_working_3-way'!X71^(1/3)*COS(('OddsRatio_working_3-way'!Y71+2*PI())/3)</f>
        <v>-0.33698094435804771</v>
      </c>
      <c r="AB71" s="11">
        <f>'OddsRatio_working_3-way'!X71^(1/3)*COS(('OddsRatio_working_3-way'!Y71+4*PI())/3)</f>
        <v>-0.21986176635579324</v>
      </c>
      <c r="AC71" s="11">
        <f>'OddsRatio_working_3-way'!X71^(1/3)*SIN('OddsRatio_working_3-way'!Y71/3)</f>
        <v>6.7618788946869596E-2</v>
      </c>
      <c r="AD71" s="11">
        <f>'OddsRatio_working_3-way'!X71^(1/3)*SIN(('OddsRatio_working_3-way'!Y71+2*PI())/3)</f>
        <v>0.44843053891694068</v>
      </c>
      <c r="AE71" s="11">
        <f>'OddsRatio_working_3-way'!X71^(1/3)*SIN(('OddsRatio_working_3-way'!Y71+4*PI())/3)</f>
        <v>-0.51604932786380997</v>
      </c>
      <c r="AF71" s="11">
        <f>-'OddsRatio_working_3-way'!U71/(3*'OddsRatio_working_3-way'!X71^(1/3))*COS(('OddsRatio_working_3-way'!Y71)/3)</f>
        <v>0.55684271071384073</v>
      </c>
      <c r="AG71" s="11">
        <f>-'OddsRatio_working_3-way'!U71/(3*'OddsRatio_working_3-way'!X71^(1/3))*COS(('OddsRatio_working_3-way'!Y71+2*PI())/3)</f>
        <v>-0.33698094435804765</v>
      </c>
      <c r="AH71" s="11">
        <f>-'OddsRatio_working_3-way'!U71/(3*'OddsRatio_working_3-way'!X71^(1/3))*COS(('OddsRatio_working_3-way'!Y71+4*PI())/3)</f>
        <v>-0.21986176635579319</v>
      </c>
      <c r="AI71" s="11">
        <f>'OddsRatio_working_3-way'!U71/(3*'OddsRatio_working_3-way'!X71^(1/3))*SIN(('OddsRatio_working_3-way'!Y71)/3)</f>
        <v>-6.7618788946869582E-2</v>
      </c>
      <c r="AJ71" s="11">
        <f>'OddsRatio_working_3-way'!U71/(3*'OddsRatio_working_3-way'!X71^(1/3))*SIN(('OddsRatio_working_3-way'!Y71+2*PI())/3)</f>
        <v>-0.44843053891694057</v>
      </c>
      <c r="AK71" s="11">
        <f>'OddsRatio_working_3-way'!U71/(3*'OddsRatio_working_3-way'!X71^(1/3))*SIN(('OddsRatio_working_3-way'!Y71+4*PI())/3)</f>
        <v>0.51604932786380986</v>
      </c>
      <c r="AL71" s="11">
        <f>'OddsRatio_working_3-way'!Z71+'OddsRatio_working_3-way'!AF71</f>
        <v>1.1136854214276815</v>
      </c>
      <c r="AM71" s="11">
        <f>'OddsRatio_working_3-way'!AA71+'OddsRatio_working_3-way'!AG71</f>
        <v>-0.67396188871609541</v>
      </c>
      <c r="AN71" s="11">
        <f>'OddsRatio_working_3-way'!AB71+'OddsRatio_working_3-way'!AH71</f>
        <v>-0.43972353271158643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1.1136854214276815</v>
      </c>
      <c r="AS71" s="11">
        <f>IF(('OddsRatio_working_3-way'!X71=0),IF(Q71&gt;0,-Q71^(1/3),(-Q71)^(1/3)),'OddsRatio_working_3-way'!AM71-'OddsRatio_working_3-way'!R71/3)</f>
        <v>-0.67396188871609541</v>
      </c>
      <c r="AT71" s="11">
        <f>IF(('OddsRatio_working_3-way'!X71=0),IF(Q71&gt;0,-Q71^(1/3),(-Q71)^(1/3)),'OddsRatio_working_3-way'!AN71-'OddsRatio_working_3-way'!R71/3)</f>
        <v>-0.43972353271158643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2.35</v>
      </c>
      <c r="B72" s="4">
        <f>IF('True_Odds_Calculator_3-way'!B71="","",'True_Odds_Calculator_3-way'!B71)</f>
        <v>3.14</v>
      </c>
      <c r="C72" s="4">
        <f>IF('True_Odds_Calculator_3-way'!C71="","",'True_Odds_Calculator_3-way'!C71)</f>
        <v>3.32</v>
      </c>
      <c r="D72" s="9">
        <f t="shared" si="26"/>
        <v>0.4090045570968534</v>
      </c>
      <c r="E72" s="9">
        <f t="shared" si="27"/>
        <v>0.30390240804990448</v>
      </c>
      <c r="F72" s="9">
        <f t="shared" si="28"/>
        <v>0.28709303485324206</v>
      </c>
      <c r="G72" s="9">
        <f t="shared" si="29"/>
        <v>1.0703411357023409</v>
      </c>
      <c r="H72" s="9">
        <f t="shared" si="30"/>
        <v>2.4449605331981599</v>
      </c>
      <c r="I72" s="9">
        <f t="shared" si="31"/>
        <v>3.2905300304030094</v>
      </c>
      <c r="J72" s="9">
        <f t="shared" si="32"/>
        <v>3.4831914348294308</v>
      </c>
      <c r="K72" s="11">
        <f t="shared" si="33"/>
        <v>0.42553191489361702</v>
      </c>
      <c r="L72" s="11">
        <f t="shared" si="34"/>
        <v>0.31847133757961782</v>
      </c>
      <c r="M72" s="11">
        <f t="shared" si="35"/>
        <v>0.30120481927710846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-0.27358981936691062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0.23715950670822611</v>
      </c>
      <c r="Q72" s="11">
        <f>2*'OddsRatio_working_3-way'!K72*'OddsRatio_working_3-way'!L72*'OddsRatio_working_3-way'!M72</f>
        <v>8.1638384409027903E-2</v>
      </c>
      <c r="R72" s="11">
        <f t="shared" si="36"/>
        <v>0</v>
      </c>
      <c r="S72" s="11">
        <f t="shared" si="37"/>
        <v>-0.86684331769733025</v>
      </c>
      <c r="T72" s="11">
        <f t="shared" si="38"/>
        <v>-0.2983970112555353</v>
      </c>
      <c r="U72" s="11">
        <f>'OddsRatio_working_3-way'!S72-'OddsRatio_working_3-way'!R72^2/3</f>
        <v>-0.86684331769733025</v>
      </c>
      <c r="V72" s="11">
        <f>'OddsRatio_working_3-way'!S72*'OddsRatio_working_3-way'!R72/3-2*'OddsRatio_working_3-way'!R72^3/27-'OddsRatio_working_3-way'!T72</f>
        <v>0.2983970112555353</v>
      </c>
      <c r="W72" s="11">
        <f>'OddsRatio_working_3-way'!V72^2+4*'OddsRatio_working_3-way'!U72^3/27</f>
        <v>-7.4571640824695057E-3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0.15532058814650554</v>
      </c>
      <c r="Y72" s="11">
        <f>IF('OddsRatio_working_3-way'!W72&gt;=0,IF('OddsRatio_working_3-way'!V72+SQRT('OddsRatio_working_3-way'!W72)&gt;0,0,PI()),ACOS('OddsRatio_working_3-way'!V72/(2*'OddsRatio_working_3-way'!X72)))</f>
        <v>0.28170009964637455</v>
      </c>
      <c r="Z72" s="11">
        <f>'OddsRatio_working_3-way'!X72^(1/3)*COS('OddsRatio_working_3-way'!Y72/3)</f>
        <v>0.53517056785117045</v>
      </c>
      <c r="AA72" s="11">
        <f>'OddsRatio_working_3-way'!X72^(1/3)*COS(('OddsRatio_working_3-way'!Y72+2*PI())/3)</f>
        <v>-0.31123361612424305</v>
      </c>
      <c r="AB72" s="11">
        <f>'OddsRatio_working_3-way'!X72^(1/3)*COS(('OddsRatio_working_3-way'!Y72+4*PI())/3)</f>
        <v>-0.22393695172692754</v>
      </c>
      <c r="AC72" s="11">
        <f>'OddsRatio_working_3-way'!X72^(1/3)*SIN('OddsRatio_working_3-way'!Y72/3)</f>
        <v>5.0400752689146552E-2</v>
      </c>
      <c r="AD72" s="11">
        <f>'OddsRatio_working_3-way'!X72^(1/3)*SIN(('OddsRatio_working_3-way'!Y72+2*PI())/3)</f>
        <v>0.43827093077228391</v>
      </c>
      <c r="AE72" s="11">
        <f>'OddsRatio_working_3-way'!X72^(1/3)*SIN(('OddsRatio_working_3-way'!Y72+4*PI())/3)</f>
        <v>-0.48867168346143047</v>
      </c>
      <c r="AF72" s="11">
        <f>-'OddsRatio_working_3-way'!U72/(3*'OddsRatio_working_3-way'!X72^(1/3))*COS(('OddsRatio_working_3-way'!Y72)/3)</f>
        <v>0.53517056785117045</v>
      </c>
      <c r="AG72" s="11">
        <f>-'OddsRatio_working_3-way'!U72/(3*'OddsRatio_working_3-way'!X72^(1/3))*COS(('OddsRatio_working_3-way'!Y72+2*PI())/3)</f>
        <v>-0.31123361612424305</v>
      </c>
      <c r="AH72" s="11">
        <f>-'OddsRatio_working_3-way'!U72/(3*'OddsRatio_working_3-way'!X72^(1/3))*COS(('OddsRatio_working_3-way'!Y72+4*PI())/3)</f>
        <v>-0.22393695172692754</v>
      </c>
      <c r="AI72" s="11">
        <f>'OddsRatio_working_3-way'!U72/(3*'OddsRatio_working_3-way'!X72^(1/3))*SIN(('OddsRatio_working_3-way'!Y72)/3)</f>
        <v>-5.0400752689146552E-2</v>
      </c>
      <c r="AJ72" s="11">
        <f>'OddsRatio_working_3-way'!U72/(3*'OddsRatio_working_3-way'!X72^(1/3))*SIN(('OddsRatio_working_3-way'!Y72+2*PI())/3)</f>
        <v>-0.43827093077228391</v>
      </c>
      <c r="AK72" s="11">
        <f>'OddsRatio_working_3-way'!U72/(3*'OddsRatio_working_3-way'!X72^(1/3))*SIN(('OddsRatio_working_3-way'!Y72+4*PI())/3)</f>
        <v>0.48867168346143047</v>
      </c>
      <c r="AL72" s="11">
        <f>'OddsRatio_working_3-way'!Z72+'OddsRatio_working_3-way'!AF72</f>
        <v>1.0703411357023409</v>
      </c>
      <c r="AM72" s="11">
        <f>'OddsRatio_working_3-way'!AA72+'OddsRatio_working_3-way'!AG72</f>
        <v>-0.6224672322484861</v>
      </c>
      <c r="AN72" s="11">
        <f>'OddsRatio_working_3-way'!AB72+'OddsRatio_working_3-way'!AH72</f>
        <v>-0.44787390345385508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1.0703411357023409</v>
      </c>
      <c r="AS72" s="11">
        <f>IF(('OddsRatio_working_3-way'!X72=0),IF(Q72&gt;0,-Q72^(1/3),(-Q72)^(1/3)),'OddsRatio_working_3-way'!AM72-'OddsRatio_working_3-way'!R72/3)</f>
        <v>-0.6224672322484861</v>
      </c>
      <c r="AT72" s="11">
        <f>IF(('OddsRatio_working_3-way'!X72=0),IF(Q72&gt;0,-Q72^(1/3),(-Q72)^(1/3)),'OddsRatio_working_3-way'!AN72-'OddsRatio_working_3-way'!R72/3)</f>
        <v>-0.44787390345385508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2.63</v>
      </c>
      <c r="B73" s="4">
        <f>IF('True_Odds_Calculator_3-way'!B72="","",'True_Odds_Calculator_3-way'!B72)</f>
        <v>3.04</v>
      </c>
      <c r="C73" s="4">
        <f>IF('True_Odds_Calculator_3-way'!C72="","",'True_Odds_Calculator_3-way'!C72)</f>
        <v>2.99</v>
      </c>
      <c r="D73" s="9">
        <f t="shared" si="26"/>
        <v>0.36505693955469087</v>
      </c>
      <c r="E73" s="9">
        <f t="shared" si="27"/>
        <v>0.31478306141886736</v>
      </c>
      <c r="F73" s="9">
        <f t="shared" si="28"/>
        <v>0.32015999902644182</v>
      </c>
      <c r="G73" s="9">
        <f t="shared" si="29"/>
        <v>1.0670544172650624</v>
      </c>
      <c r="H73" s="9">
        <f t="shared" si="30"/>
        <v>2.7392987001420512</v>
      </c>
      <c r="I73" s="9">
        <f t="shared" si="31"/>
        <v>3.1767910112207276</v>
      </c>
      <c r="J73" s="9">
        <f t="shared" si="32"/>
        <v>3.1234382903574742</v>
      </c>
      <c r="K73" s="11">
        <f t="shared" si="33"/>
        <v>0.38022813688212931</v>
      </c>
      <c r="L73" s="11">
        <f t="shared" si="34"/>
        <v>0.32894736842105265</v>
      </c>
      <c r="M73" s="11">
        <f t="shared" si="35"/>
        <v>0.33444816053511706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-0.27680270369579607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0.23676413205783003</v>
      </c>
      <c r="Q73" s="11">
        <f>2*'OddsRatio_working_3-way'!K73*'OddsRatio_working_3-way'!L73*'OddsRatio_working_3-way'!M73</f>
        <v>8.3662237476265028E-2</v>
      </c>
      <c r="R73" s="11">
        <f t="shared" si="36"/>
        <v>0</v>
      </c>
      <c r="S73" s="11">
        <f t="shared" si="37"/>
        <v>-0.85535339393950394</v>
      </c>
      <c r="T73" s="11">
        <f t="shared" si="38"/>
        <v>-0.30224501552632649</v>
      </c>
      <c r="U73" s="11">
        <f>'OddsRatio_working_3-way'!S73-'OddsRatio_working_3-way'!R73^2/3</f>
        <v>-0.85535339393950394</v>
      </c>
      <c r="V73" s="11">
        <f>'OddsRatio_working_3-way'!S73*'OddsRatio_working_3-way'!R73/3-2*'OddsRatio_working_3-way'!R73^3/27-'OddsRatio_working_3-way'!T73</f>
        <v>0.30224501552632649</v>
      </c>
      <c r="W73" s="11">
        <f>'OddsRatio_working_3-way'!V73^2+4*'OddsRatio_working_3-way'!U73^3/27</f>
        <v>-1.3593157441389725E-3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0.152242705206726</v>
      </c>
      <c r="Y73" s="11">
        <f>IF('OddsRatio_working_3-way'!W73&gt;=0,IF('OddsRatio_working_3-way'!V73+SQRT('OddsRatio_working_3-way'!W73)&gt;0,0,PI()),ACOS('OddsRatio_working_3-way'!V73/(2*'OddsRatio_working_3-way'!X73)))</f>
        <v>0.12138379017139256</v>
      </c>
      <c r="Z73" s="11">
        <f>'OddsRatio_working_3-way'!X73^(1/3)*COS('OddsRatio_working_3-way'!Y73/3)</f>
        <v>0.53352720863253122</v>
      </c>
      <c r="AA73" s="11">
        <f>'OddsRatio_working_3-way'!X73^(1/3)*COS(('OddsRatio_working_3-way'!Y73+2*PI())/3)</f>
        <v>-0.28546886350881973</v>
      </c>
      <c r="AB73" s="11">
        <f>'OddsRatio_working_3-way'!X73^(1/3)*COS(('OddsRatio_working_3-way'!Y73+4*PI())/3)</f>
        <v>-0.24805834512371155</v>
      </c>
      <c r="AC73" s="11">
        <f>'OddsRatio_working_3-way'!X73^(1/3)*SIN('OddsRatio_working_3-way'!Y73/3)</f>
        <v>2.1598972860165586E-2</v>
      </c>
      <c r="AD73" s="11">
        <f>'OddsRatio_working_3-way'!X73^(1/3)*SIN(('OddsRatio_working_3-way'!Y73+2*PI())/3)</f>
        <v>0.45124862985588943</v>
      </c>
      <c r="AE73" s="11">
        <f>'OddsRatio_working_3-way'!X73^(1/3)*SIN(('OddsRatio_working_3-way'!Y73+4*PI())/3)</f>
        <v>-0.47284760271605508</v>
      </c>
      <c r="AF73" s="11">
        <f>-'OddsRatio_working_3-way'!U73/(3*'OddsRatio_working_3-way'!X73^(1/3))*COS(('OddsRatio_working_3-way'!Y73)/3)</f>
        <v>0.53352720863253122</v>
      </c>
      <c r="AG73" s="11">
        <f>-'OddsRatio_working_3-way'!U73/(3*'OddsRatio_working_3-way'!X73^(1/3))*COS(('OddsRatio_working_3-way'!Y73+2*PI())/3)</f>
        <v>-0.28546886350881973</v>
      </c>
      <c r="AH73" s="11">
        <f>-'OddsRatio_working_3-way'!U73/(3*'OddsRatio_working_3-way'!X73^(1/3))*COS(('OddsRatio_working_3-way'!Y73+4*PI())/3)</f>
        <v>-0.24805834512371155</v>
      </c>
      <c r="AI73" s="11">
        <f>'OddsRatio_working_3-way'!U73/(3*'OddsRatio_working_3-way'!X73^(1/3))*SIN(('OddsRatio_working_3-way'!Y73)/3)</f>
        <v>-2.1598972860165586E-2</v>
      </c>
      <c r="AJ73" s="11">
        <f>'OddsRatio_working_3-way'!U73/(3*'OddsRatio_working_3-way'!X73^(1/3))*SIN(('OddsRatio_working_3-way'!Y73+2*PI())/3)</f>
        <v>-0.45124862985588943</v>
      </c>
      <c r="AK73" s="11">
        <f>'OddsRatio_working_3-way'!U73/(3*'OddsRatio_working_3-way'!X73^(1/3))*SIN(('OddsRatio_working_3-way'!Y73+4*PI())/3)</f>
        <v>0.47284760271605508</v>
      </c>
      <c r="AL73" s="11">
        <f>'OddsRatio_working_3-way'!Z73+'OddsRatio_working_3-way'!AF73</f>
        <v>1.0670544172650624</v>
      </c>
      <c r="AM73" s="11">
        <f>'OddsRatio_working_3-way'!AA73+'OddsRatio_working_3-way'!AG73</f>
        <v>-0.57093772701763945</v>
      </c>
      <c r="AN73" s="11">
        <f>'OddsRatio_working_3-way'!AB73+'OddsRatio_working_3-way'!AH73</f>
        <v>-0.49611669024742311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1.0670544172650624</v>
      </c>
      <c r="AS73" s="11">
        <f>IF(('OddsRatio_working_3-way'!X73=0),IF(Q73&gt;0,-Q73^(1/3),(-Q73)^(1/3)),'OddsRatio_working_3-way'!AM73-'OddsRatio_working_3-way'!R73/3)</f>
        <v>-0.57093772701763945</v>
      </c>
      <c r="AT73" s="11">
        <f>IF(('OddsRatio_working_3-way'!X73=0),IF(Q73&gt;0,-Q73^(1/3),(-Q73)^(1/3)),'OddsRatio_working_3-way'!AN73-'OddsRatio_working_3-way'!R73/3)</f>
        <v>-0.49611669024742311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2.81</v>
      </c>
      <c r="B74" s="4">
        <f>IF('True_Odds_Calculator_3-way'!B73="","",'True_Odds_Calculator_3-way'!B73)</f>
        <v>3.18</v>
      </c>
      <c r="C74" s="4">
        <f>IF('True_Odds_Calculator_3-way'!C73="","",'True_Odds_Calculator_3-way'!C73)</f>
        <v>2.67</v>
      </c>
      <c r="D74" s="9">
        <f t="shared" si="26"/>
        <v>0.34071898882735041</v>
      </c>
      <c r="E74" s="9">
        <f t="shared" si="27"/>
        <v>0.30025374600347604</v>
      </c>
      <c r="F74" s="9">
        <f t="shared" si="28"/>
        <v>0.35902726516917349</v>
      </c>
      <c r="G74" s="9">
        <f t="shared" si="29"/>
        <v>1.0690441816442007</v>
      </c>
      <c r="H74" s="9">
        <f t="shared" si="30"/>
        <v>2.9349699687760031</v>
      </c>
      <c r="I74" s="9">
        <f t="shared" si="31"/>
        <v>3.3305163159843576</v>
      </c>
      <c r="J74" s="9">
        <f t="shared" si="32"/>
        <v>2.7853037833458147</v>
      </c>
      <c r="K74" s="11">
        <f t="shared" si="33"/>
        <v>0.35587188612099646</v>
      </c>
      <c r="L74" s="11">
        <f t="shared" si="34"/>
        <v>0.31446540880503143</v>
      </c>
      <c r="M74" s="11">
        <f t="shared" si="35"/>
        <v>0.37453183520599254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-0.2761892930285138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0.23723115862775779</v>
      </c>
      <c r="Q74" s="11">
        <f>2*'OddsRatio_working_3-way'!K74*'OddsRatio_working_3-way'!L74*'OddsRatio_working_3-way'!M74</f>
        <v>8.3827264532776599E-2</v>
      </c>
      <c r="R74" s="11">
        <f t="shared" si="36"/>
        <v>0</v>
      </c>
      <c r="S74" s="11">
        <f t="shared" si="37"/>
        <v>-0.85894408152623791</v>
      </c>
      <c r="T74" s="11">
        <f t="shared" si="38"/>
        <v>-0.30351380972658581</v>
      </c>
      <c r="U74" s="11">
        <f>'OddsRatio_working_3-way'!S74-'OddsRatio_working_3-way'!R74^2/3</f>
        <v>-0.85894408152623791</v>
      </c>
      <c r="V74" s="11">
        <f>'OddsRatio_working_3-way'!S74*'OddsRatio_working_3-way'!R74/3-2*'OddsRatio_working_3-way'!R74^3/27-'OddsRatio_working_3-way'!T74</f>
        <v>0.30351380972658581</v>
      </c>
      <c r="W74" s="11">
        <f>'OddsRatio_working_3-way'!V74^2+4*'OddsRatio_working_3-way'!U74^3/27</f>
        <v>-1.7632196785530851E-3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0.15320235994698256</v>
      </c>
      <c r="Y74" s="11">
        <f>IF('OddsRatio_working_3-way'!W74&gt;=0,IF('OddsRatio_working_3-way'!V74+SQRT('OddsRatio_working_3-way'!W74)&gt;0,0,PI()),ACOS('OddsRatio_working_3-way'!V74/(2*'OddsRatio_working_3-way'!X74)))</f>
        <v>0.13747591682998084</v>
      </c>
      <c r="Z74" s="11">
        <f>'OddsRatio_working_3-way'!X74^(1/3)*COS('OddsRatio_working_3-way'!Y74/3)</f>
        <v>0.53452209082210034</v>
      </c>
      <c r="AA74" s="11">
        <f>'OddsRatio_working_3-way'!X74^(1/3)*COS(('OddsRatio_working_3-way'!Y74+2*PI())/3)</f>
        <v>-0.28848888559645725</v>
      </c>
      <c r="AB74" s="11">
        <f>'OddsRatio_working_3-way'!X74^(1/3)*COS(('OddsRatio_working_3-way'!Y74+4*PI())/3)</f>
        <v>-0.24603320522564323</v>
      </c>
      <c r="AC74" s="11">
        <f>'OddsRatio_working_3-way'!X74^(1/3)*SIN('OddsRatio_working_3-way'!Y74/3)</f>
        <v>2.4511798490718155E-2</v>
      </c>
      <c r="AD74" s="11">
        <f>'OddsRatio_working_3-way'!X74^(1/3)*SIN(('OddsRatio_working_3-way'!Y74+2*PI())/3)</f>
        <v>0.45065381029055274</v>
      </c>
      <c r="AE74" s="11">
        <f>'OddsRatio_working_3-way'!X74^(1/3)*SIN(('OddsRatio_working_3-way'!Y74+4*PI())/3)</f>
        <v>-0.47516560878127095</v>
      </c>
      <c r="AF74" s="11">
        <f>-'OddsRatio_working_3-way'!U74/(3*'OddsRatio_working_3-way'!X74^(1/3))*COS(('OddsRatio_working_3-way'!Y74)/3)</f>
        <v>0.53452209082210034</v>
      </c>
      <c r="AG74" s="11">
        <f>-'OddsRatio_working_3-way'!U74/(3*'OddsRatio_working_3-way'!X74^(1/3))*COS(('OddsRatio_working_3-way'!Y74+2*PI())/3)</f>
        <v>-0.28848888559645725</v>
      </c>
      <c r="AH74" s="11">
        <f>-'OddsRatio_working_3-way'!U74/(3*'OddsRatio_working_3-way'!X74^(1/3))*COS(('OddsRatio_working_3-way'!Y74+4*PI())/3)</f>
        <v>-0.24603320522564323</v>
      </c>
      <c r="AI74" s="11">
        <f>'OddsRatio_working_3-way'!U74/(3*'OddsRatio_working_3-way'!X74^(1/3))*SIN(('OddsRatio_working_3-way'!Y74)/3)</f>
        <v>-2.4511798490718155E-2</v>
      </c>
      <c r="AJ74" s="11">
        <f>'OddsRatio_working_3-way'!U74/(3*'OddsRatio_working_3-way'!X74^(1/3))*SIN(('OddsRatio_working_3-way'!Y74+2*PI())/3)</f>
        <v>-0.45065381029055274</v>
      </c>
      <c r="AK74" s="11">
        <f>'OddsRatio_working_3-way'!U74/(3*'OddsRatio_working_3-way'!X74^(1/3))*SIN(('OddsRatio_working_3-way'!Y74+4*PI())/3)</f>
        <v>0.47516560878127095</v>
      </c>
      <c r="AL74" s="11">
        <f>'OddsRatio_working_3-way'!Z74+'OddsRatio_working_3-way'!AF74</f>
        <v>1.0690441816442007</v>
      </c>
      <c r="AM74" s="11">
        <f>'OddsRatio_working_3-way'!AA74+'OddsRatio_working_3-way'!AG74</f>
        <v>-0.57697777119291449</v>
      </c>
      <c r="AN74" s="11">
        <f>'OddsRatio_working_3-way'!AB74+'OddsRatio_working_3-way'!AH74</f>
        <v>-0.49206641045128646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1.0690441816442007</v>
      </c>
      <c r="AS74" s="11">
        <f>IF(('OddsRatio_working_3-way'!X74=0),IF(Q74&gt;0,-Q74^(1/3),(-Q74)^(1/3)),'OddsRatio_working_3-way'!AM74-'OddsRatio_working_3-way'!R74/3)</f>
        <v>-0.57697777119291449</v>
      </c>
      <c r="AT74" s="11">
        <f>IF(('OddsRatio_working_3-way'!X74=0),IF(Q74&gt;0,-Q74^(1/3),(-Q74)^(1/3)),'OddsRatio_working_3-way'!AN74-'OddsRatio_working_3-way'!R74/3)</f>
        <v>-0.49206641045128646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3.08</v>
      </c>
      <c r="B75" s="4">
        <f>IF('True_Odds_Calculator_3-way'!B74="","",'True_Odds_Calculator_3-way'!B74)</f>
        <v>3.37</v>
      </c>
      <c r="C75" s="4">
        <f>IF('True_Odds_Calculator_3-way'!C74="","",'True_Odds_Calculator_3-way'!C74)</f>
        <v>2.4</v>
      </c>
      <c r="D75" s="9">
        <f t="shared" si="26"/>
        <v>0.31225017698644819</v>
      </c>
      <c r="E75" s="9">
        <f t="shared" si="27"/>
        <v>0.28492886225986375</v>
      </c>
      <c r="F75" s="9">
        <f t="shared" si="28"/>
        <v>0.40282096075368778</v>
      </c>
      <c r="G75" s="9">
        <f t="shared" si="29"/>
        <v>1.0589231896135971</v>
      </c>
      <c r="H75" s="9">
        <f t="shared" si="30"/>
        <v>3.202560234396282</v>
      </c>
      <c r="I75" s="9">
        <f t="shared" si="31"/>
        <v>3.509647959384226</v>
      </c>
      <c r="J75" s="9">
        <f t="shared" si="32"/>
        <v>2.4824924654590359</v>
      </c>
      <c r="K75" s="11">
        <f t="shared" si="33"/>
        <v>0.32467532467532467</v>
      </c>
      <c r="L75" s="11">
        <f t="shared" si="34"/>
        <v>0.29673590504451036</v>
      </c>
      <c r="M75" s="11">
        <f t="shared" si="35"/>
        <v>0.41666666666666669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-0.27704343134610177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0.23483563913830974</v>
      </c>
      <c r="Q75" s="11">
        <f>2*'OddsRatio_working_3-way'!K75*'OddsRatio_working_3-way'!L75*'OddsRatio_working_3-way'!M75</f>
        <v>8.0285688594293941E-2</v>
      </c>
      <c r="R75" s="11">
        <f t="shared" si="36"/>
        <v>0</v>
      </c>
      <c r="S75" s="11">
        <f t="shared" si="37"/>
        <v>-0.84764918625678176</v>
      </c>
      <c r="T75" s="11">
        <f t="shared" si="38"/>
        <v>-0.28979459359206217</v>
      </c>
      <c r="U75" s="11">
        <f>'OddsRatio_working_3-way'!S75-'OddsRatio_working_3-way'!R75^2/3</f>
        <v>-0.84764918625678176</v>
      </c>
      <c r="V75" s="11">
        <f>'OddsRatio_working_3-way'!S75*'OddsRatio_working_3-way'!R75/3-2*'OddsRatio_working_3-way'!R75^3/27-'OddsRatio_working_3-way'!T75</f>
        <v>0.28979459359206217</v>
      </c>
      <c r="W75" s="11">
        <f>'OddsRatio_working_3-way'!V75^2+4*'OddsRatio_working_3-way'!U75^3/27</f>
        <v>-6.2477883914210247E-3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0.1501904581411628</v>
      </c>
      <c r="Y75" s="11">
        <f>IF('OddsRatio_working_3-way'!W75&gt;=0,IF('OddsRatio_working_3-way'!V75+SQRT('OddsRatio_working_3-way'!W75)&gt;0,0,PI()),ACOS('OddsRatio_working_3-way'!V75/(2*'OddsRatio_working_3-way'!X75)))</f>
        <v>0.26627794803859151</v>
      </c>
      <c r="Z75" s="11">
        <f>'OddsRatio_working_3-way'!X75^(1/3)*COS('OddsRatio_working_3-way'!Y75/3)</f>
        <v>0.52946159480679855</v>
      </c>
      <c r="AA75" s="11">
        <f>'OddsRatio_working_3-way'!X75^(1/3)*COS(('OddsRatio_working_3-way'!Y75+2*PI())/3)</f>
        <v>-0.30553657251767125</v>
      </c>
      <c r="AB75" s="11">
        <f>'OddsRatio_working_3-way'!X75^(1/3)*COS(('OddsRatio_working_3-way'!Y75+4*PI())/3)</f>
        <v>-0.22392502228912722</v>
      </c>
      <c r="AC75" s="11">
        <f>'OddsRatio_working_3-way'!X75^(1/3)*SIN('OddsRatio_working_3-way'!Y75/3)</f>
        <v>4.7118450493432593E-2</v>
      </c>
      <c r="AD75" s="11">
        <f>'OddsRatio_working_3-way'!X75^(1/3)*SIN(('OddsRatio_working_3-way'!Y75+2*PI())/3)</f>
        <v>0.43496796618419431</v>
      </c>
      <c r="AE75" s="11">
        <f>'OddsRatio_working_3-way'!X75^(1/3)*SIN(('OddsRatio_working_3-way'!Y75+4*PI())/3)</f>
        <v>-0.48208641667762686</v>
      </c>
      <c r="AF75" s="11">
        <f>-'OddsRatio_working_3-way'!U75/(3*'OddsRatio_working_3-way'!X75^(1/3))*COS(('OddsRatio_working_3-way'!Y75)/3)</f>
        <v>0.52946159480679855</v>
      </c>
      <c r="AG75" s="11">
        <f>-'OddsRatio_working_3-way'!U75/(3*'OddsRatio_working_3-way'!X75^(1/3))*COS(('OddsRatio_working_3-way'!Y75+2*PI())/3)</f>
        <v>-0.30553657251767125</v>
      </c>
      <c r="AH75" s="11">
        <f>-'OddsRatio_working_3-way'!U75/(3*'OddsRatio_working_3-way'!X75^(1/3))*COS(('OddsRatio_working_3-way'!Y75+4*PI())/3)</f>
        <v>-0.22392502228912722</v>
      </c>
      <c r="AI75" s="11">
        <f>'OddsRatio_working_3-way'!U75/(3*'OddsRatio_working_3-way'!X75^(1/3))*SIN(('OddsRatio_working_3-way'!Y75)/3)</f>
        <v>-4.7118450493432593E-2</v>
      </c>
      <c r="AJ75" s="11">
        <f>'OddsRatio_working_3-way'!U75/(3*'OddsRatio_working_3-way'!X75^(1/3))*SIN(('OddsRatio_working_3-way'!Y75+2*PI())/3)</f>
        <v>-0.43496796618419431</v>
      </c>
      <c r="AK75" s="11">
        <f>'OddsRatio_working_3-way'!U75/(3*'OddsRatio_working_3-way'!X75^(1/3))*SIN(('OddsRatio_working_3-way'!Y75+4*PI())/3)</f>
        <v>0.48208641667762686</v>
      </c>
      <c r="AL75" s="11">
        <f>'OddsRatio_working_3-way'!Z75+'OddsRatio_working_3-way'!AF75</f>
        <v>1.0589231896135971</v>
      </c>
      <c r="AM75" s="11">
        <f>'OddsRatio_working_3-way'!AA75+'OddsRatio_working_3-way'!AG75</f>
        <v>-0.61107314503534249</v>
      </c>
      <c r="AN75" s="11">
        <f>'OddsRatio_working_3-way'!AB75+'OddsRatio_working_3-way'!AH75</f>
        <v>-0.44785004457825445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1.0589231896135971</v>
      </c>
      <c r="AS75" s="11">
        <f>IF(('OddsRatio_working_3-way'!X75=0),IF(Q75&gt;0,-Q75^(1/3),(-Q75)^(1/3)),'OddsRatio_working_3-way'!AM75-'OddsRatio_working_3-way'!R75/3)</f>
        <v>-0.61107314503534249</v>
      </c>
      <c r="AT75" s="11">
        <f>IF(('OddsRatio_working_3-way'!X75=0),IF(Q75&gt;0,-Q75^(1/3),(-Q75)^(1/3)),'OddsRatio_working_3-way'!AN75-'OddsRatio_working_3-way'!R75/3)</f>
        <v>-0.44785004457825445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1.34</v>
      </c>
      <c r="B76" s="4">
        <f>IF('True_Odds_Calculator_3-way'!B75="","",'True_Odds_Calculator_3-way'!B75)</f>
        <v>4.57</v>
      </c>
      <c r="C76" s="4">
        <f>IF('True_Odds_Calculator_3-way'!C75="","",'True_Odds_Calculator_3-way'!C75)</f>
        <v>10.119999999999999</v>
      </c>
      <c r="D76" s="9">
        <f t="shared" si="26"/>
        <v>0.71806769610313848</v>
      </c>
      <c r="E76" s="9">
        <f t="shared" si="27"/>
        <v>0.19521425412443905</v>
      </c>
      <c r="F76" s="9">
        <f t="shared" si="28"/>
        <v>8.6718049772422326E-2</v>
      </c>
      <c r="G76" s="9">
        <f t="shared" si="29"/>
        <v>1.1547834041556408</v>
      </c>
      <c r="H76" s="9">
        <f t="shared" si="30"/>
        <v>1.3926263574129181</v>
      </c>
      <c r="I76" s="9">
        <f t="shared" si="31"/>
        <v>5.1225767528356378</v>
      </c>
      <c r="J76" s="9">
        <f t="shared" si="32"/>
        <v>11.531624645899445</v>
      </c>
      <c r="K76" s="11">
        <f t="shared" si="33"/>
        <v>0.74626865671641784</v>
      </c>
      <c r="L76" s="11">
        <f t="shared" si="34"/>
        <v>0.21881838074398249</v>
      </c>
      <c r="M76" s="11">
        <f t="shared" si="35"/>
        <v>9.881422924901187E-2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-0.17862426737279946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0.21025334059156478</v>
      </c>
      <c r="Q76" s="11">
        <f>2*'OddsRatio_working_3-way'!K76*'OddsRatio_working_3-way'!L76*'OddsRatio_working_3-way'!M76</f>
        <v>3.2272193490646937E-2</v>
      </c>
      <c r="R76" s="11">
        <f t="shared" si="36"/>
        <v>0</v>
      </c>
      <c r="S76" s="11">
        <f t="shared" si="37"/>
        <v>-1.1770704153694502</v>
      </c>
      <c r="T76" s="11">
        <f t="shared" si="38"/>
        <v>-0.18067082354097472</v>
      </c>
      <c r="U76" s="11">
        <f>'OddsRatio_working_3-way'!S76-'OddsRatio_working_3-way'!R76^2/3</f>
        <v>-1.1770704153694502</v>
      </c>
      <c r="V76" s="11">
        <f>'OddsRatio_working_3-way'!S76*'OddsRatio_working_3-way'!R76/3-2*'OddsRatio_working_3-way'!R76^3/27-'OddsRatio_working_3-way'!T76</f>
        <v>0.18067082354097472</v>
      </c>
      <c r="W76" s="11">
        <f>'OddsRatio_working_3-way'!V76^2+4*'OddsRatio_working_3-way'!U76^3/27</f>
        <v>-0.20896174179780042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0.24576599046490061</v>
      </c>
      <c r="Y76" s="11">
        <f>IF('OddsRatio_working_3-way'!W76&gt;=0,IF('OddsRatio_working_3-way'!V76+SQRT('OddsRatio_working_3-way'!W76)&gt;0,0,PI()),ACOS('OddsRatio_working_3-way'!V76/(2*'OddsRatio_working_3-way'!X76)))</f>
        <v>1.1944050455822781</v>
      </c>
      <c r="Z76" s="11">
        <f>'OddsRatio_working_3-way'!X76^(1/3)*COS('OddsRatio_working_3-way'!Y76/3)</f>
        <v>0.57739170207782042</v>
      </c>
      <c r="AA76" s="11">
        <f>'OddsRatio_working_3-way'!X76^(1/3)*COS(('OddsRatio_working_3-way'!Y76+2*PI())/3)</f>
        <v>-0.49900923772915556</v>
      </c>
      <c r="AB76" s="11">
        <f>'OddsRatio_working_3-way'!X76^(1/3)*COS(('OddsRatio_working_3-way'!Y76+4*PI())/3)</f>
        <v>-7.8382464348664971E-2</v>
      </c>
      <c r="AC76" s="11">
        <f>'OddsRatio_working_3-way'!X76^(1/3)*SIN('OddsRatio_working_3-way'!Y76/3)</f>
        <v>0.24284898083959003</v>
      </c>
      <c r="AD76" s="11">
        <f>'OddsRatio_working_3-way'!X76^(1/3)*SIN(('OddsRatio_working_3-way'!Y76+2*PI())/3)</f>
        <v>0.37861139151393369</v>
      </c>
      <c r="AE76" s="11">
        <f>'OddsRatio_working_3-way'!X76^(1/3)*SIN(('OddsRatio_working_3-way'!Y76+4*PI())/3)</f>
        <v>-0.62146037235352369</v>
      </c>
      <c r="AF76" s="11">
        <f>-'OddsRatio_working_3-way'!U76/(3*'OddsRatio_working_3-way'!X76^(1/3))*COS(('OddsRatio_working_3-way'!Y76)/3)</f>
        <v>0.57739170207782042</v>
      </c>
      <c r="AG76" s="11">
        <f>-'OddsRatio_working_3-way'!U76/(3*'OddsRatio_working_3-way'!X76^(1/3))*COS(('OddsRatio_working_3-way'!Y76+2*PI())/3)</f>
        <v>-0.49900923772915556</v>
      </c>
      <c r="AH76" s="11">
        <f>-'OddsRatio_working_3-way'!U76/(3*'OddsRatio_working_3-way'!X76^(1/3))*COS(('OddsRatio_working_3-way'!Y76+4*PI())/3)</f>
        <v>-7.8382464348664971E-2</v>
      </c>
      <c r="AI76" s="11">
        <f>'OddsRatio_working_3-way'!U76/(3*'OddsRatio_working_3-way'!X76^(1/3))*SIN(('OddsRatio_working_3-way'!Y76)/3)</f>
        <v>-0.24284898083959003</v>
      </c>
      <c r="AJ76" s="11">
        <f>'OddsRatio_working_3-way'!U76/(3*'OddsRatio_working_3-way'!X76^(1/3))*SIN(('OddsRatio_working_3-way'!Y76+2*PI())/3)</f>
        <v>-0.37861139151393369</v>
      </c>
      <c r="AK76" s="11">
        <f>'OddsRatio_working_3-way'!U76/(3*'OddsRatio_working_3-way'!X76^(1/3))*SIN(('OddsRatio_working_3-way'!Y76+4*PI())/3)</f>
        <v>0.62146037235352369</v>
      </c>
      <c r="AL76" s="11">
        <f>'OddsRatio_working_3-way'!Z76+'OddsRatio_working_3-way'!AF76</f>
        <v>1.1547834041556408</v>
      </c>
      <c r="AM76" s="11">
        <f>'OddsRatio_working_3-way'!AA76+'OddsRatio_working_3-way'!AG76</f>
        <v>-0.99801847545831113</v>
      </c>
      <c r="AN76" s="11">
        <f>'OddsRatio_working_3-way'!AB76+'OddsRatio_working_3-way'!AH76</f>
        <v>-0.15676492869732994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1.1547834041556408</v>
      </c>
      <c r="AS76" s="11">
        <f>IF(('OddsRatio_working_3-way'!X76=0),IF(Q76&gt;0,-Q76^(1/3),(-Q76)^(1/3)),'OddsRatio_working_3-way'!AM76-'OddsRatio_working_3-way'!R76/3)</f>
        <v>-0.99801847545831113</v>
      </c>
      <c r="AT76" s="11">
        <f>IF(('OddsRatio_working_3-way'!X76=0),IF(Q76&gt;0,-Q76^(1/3),(-Q76)^(1/3)),'OddsRatio_working_3-way'!AN76-'OddsRatio_working_3-way'!R76/3)</f>
        <v>-0.15676492869732994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2.38</v>
      </c>
      <c r="B77" s="4">
        <f>IF('True_Odds_Calculator_3-way'!B76="","",'True_Odds_Calculator_3-way'!B76)</f>
        <v>3.27</v>
      </c>
      <c r="C77" s="4">
        <f>IF('True_Odds_Calculator_3-way'!C76="","",'True_Odds_Calculator_3-way'!C76)</f>
        <v>3.14</v>
      </c>
      <c r="D77" s="9">
        <f t="shared" si="26"/>
        <v>0.40400298925080647</v>
      </c>
      <c r="E77" s="9">
        <f t="shared" si="27"/>
        <v>0.29183062622328104</v>
      </c>
      <c r="F77" s="9">
        <f t="shared" si="28"/>
        <v>0.30416638452591266</v>
      </c>
      <c r="G77" s="9">
        <f t="shared" si="29"/>
        <v>1.0690066740548987</v>
      </c>
      <c r="H77" s="9">
        <f t="shared" si="30"/>
        <v>2.4752292101957605</v>
      </c>
      <c r="I77" s="9">
        <f t="shared" si="31"/>
        <v>3.4266451501046196</v>
      </c>
      <c r="J77" s="9">
        <f t="shared" si="32"/>
        <v>3.2876742824774827</v>
      </c>
      <c r="K77" s="11">
        <f t="shared" si="33"/>
        <v>0.42016806722689076</v>
      </c>
      <c r="L77" s="11">
        <f t="shared" si="34"/>
        <v>0.3058103975535168</v>
      </c>
      <c r="M77" s="11">
        <f t="shared" si="35"/>
        <v>0.31847133757961782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-0.27432435020405643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0.2369322648711211</v>
      </c>
      <c r="Q77" s="11">
        <f>2*'OddsRatio_working_3-way'!K77*'OddsRatio_working_3-way'!L77*'OddsRatio_working_3-way'!M77</f>
        <v>8.1841887692960649E-2</v>
      </c>
      <c r="R77" s="11">
        <f t="shared" si="36"/>
        <v>0</v>
      </c>
      <c r="S77" s="11">
        <f t="shared" si="37"/>
        <v>-0.86369388898535182</v>
      </c>
      <c r="T77" s="11">
        <f t="shared" si="38"/>
        <v>-0.29833985802602825</v>
      </c>
      <c r="U77" s="11">
        <f>'OddsRatio_working_3-way'!S77-'OddsRatio_working_3-way'!R77^2/3</f>
        <v>-0.86369388898535182</v>
      </c>
      <c r="V77" s="11">
        <f>'OddsRatio_working_3-way'!S77*'OddsRatio_working_3-way'!R77/3-2*'OddsRatio_working_3-way'!R77^3/27-'OddsRatio_working_3-way'!T77</f>
        <v>0.29833985802602825</v>
      </c>
      <c r="W77" s="11">
        <f>'OddsRatio_working_3-way'!V77^2+4*'OddsRatio_working_3-way'!U77^3/27</f>
        <v>-6.4432928030820208E-3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0.15447488767601736</v>
      </c>
      <c r="Y77" s="11">
        <f>IF('OddsRatio_working_3-way'!W77&gt;=0,IF('OddsRatio_working_3-way'!V77+SQRT('OddsRatio_working_3-way'!W77)&gt;0,0,PI()),ACOS('OddsRatio_working_3-way'!V77/(2*'OddsRatio_working_3-way'!X77)))</f>
        <v>0.26283175208416543</v>
      </c>
      <c r="Z77" s="11">
        <f>'OddsRatio_working_3-way'!X77^(1/3)*COS('OddsRatio_working_3-way'!Y77/3)</f>
        <v>0.53450333702744934</v>
      </c>
      <c r="AA77" s="11">
        <f>'OddsRatio_working_3-way'!X77^(1/3)*COS(('OddsRatio_working_3-way'!Y77+2*PI())/3)</f>
        <v>-0.30791011506826749</v>
      </c>
      <c r="AB77" s="11">
        <f>'OddsRatio_working_3-way'!X77^(1/3)*COS(('OddsRatio_working_3-way'!Y77+4*PI())/3)</f>
        <v>-0.22659322195918172</v>
      </c>
      <c r="AC77" s="11">
        <f>'OddsRatio_working_3-way'!X77^(1/3)*SIN('OddsRatio_working_3-way'!Y77/3)</f>
        <v>4.6948330126194614E-2</v>
      </c>
      <c r="AD77" s="11">
        <f>'OddsRatio_working_3-way'!X77^(1/3)*SIN(('OddsRatio_working_3-way'!Y77+2*PI())/3)</f>
        <v>0.43941930321022937</v>
      </c>
      <c r="AE77" s="11">
        <f>'OddsRatio_working_3-way'!X77^(1/3)*SIN(('OddsRatio_working_3-way'!Y77+4*PI())/3)</f>
        <v>-0.48636763333642408</v>
      </c>
      <c r="AF77" s="11">
        <f>-'OddsRatio_working_3-way'!U77/(3*'OddsRatio_working_3-way'!X77^(1/3))*COS(('OddsRatio_working_3-way'!Y77)/3)</f>
        <v>0.53450333702744934</v>
      </c>
      <c r="AG77" s="11">
        <f>-'OddsRatio_working_3-way'!U77/(3*'OddsRatio_working_3-way'!X77^(1/3))*COS(('OddsRatio_working_3-way'!Y77+2*PI())/3)</f>
        <v>-0.30791011506826749</v>
      </c>
      <c r="AH77" s="11">
        <f>-'OddsRatio_working_3-way'!U77/(3*'OddsRatio_working_3-way'!X77^(1/3))*COS(('OddsRatio_working_3-way'!Y77+4*PI())/3)</f>
        <v>-0.22659322195918172</v>
      </c>
      <c r="AI77" s="11">
        <f>'OddsRatio_working_3-way'!U77/(3*'OddsRatio_working_3-way'!X77^(1/3))*SIN(('OddsRatio_working_3-way'!Y77)/3)</f>
        <v>-4.6948330126194614E-2</v>
      </c>
      <c r="AJ77" s="11">
        <f>'OddsRatio_working_3-way'!U77/(3*'OddsRatio_working_3-way'!X77^(1/3))*SIN(('OddsRatio_working_3-way'!Y77+2*PI())/3)</f>
        <v>-0.43941930321022937</v>
      </c>
      <c r="AK77" s="11">
        <f>'OddsRatio_working_3-way'!U77/(3*'OddsRatio_working_3-way'!X77^(1/3))*SIN(('OddsRatio_working_3-way'!Y77+4*PI())/3)</f>
        <v>0.48636763333642408</v>
      </c>
      <c r="AL77" s="11">
        <f>'OddsRatio_working_3-way'!Z77+'OddsRatio_working_3-way'!AF77</f>
        <v>1.0690066740548987</v>
      </c>
      <c r="AM77" s="11">
        <f>'OddsRatio_working_3-way'!AA77+'OddsRatio_working_3-way'!AG77</f>
        <v>-0.61582023013653497</v>
      </c>
      <c r="AN77" s="11">
        <f>'OddsRatio_working_3-way'!AB77+'OddsRatio_working_3-way'!AH77</f>
        <v>-0.45318644391836344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1.0690066740548987</v>
      </c>
      <c r="AS77" s="11">
        <f>IF(('OddsRatio_working_3-way'!X77=0),IF(Q77&gt;0,-Q77^(1/3),(-Q77)^(1/3)),'OddsRatio_working_3-way'!AM77-'OddsRatio_working_3-way'!R77/3)</f>
        <v>-0.61582023013653497</v>
      </c>
      <c r="AT77" s="11">
        <f>IF(('OddsRatio_working_3-way'!X77=0),IF(Q77&gt;0,-Q77^(1/3),(-Q77)^(1/3)),'OddsRatio_working_3-way'!AN77-'OddsRatio_working_3-way'!R77/3)</f>
        <v>-0.45318644391836344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2.02</v>
      </c>
      <c r="B2" s="4">
        <f>IF('True_Odds_Calculator_3-way'!B3="","",'True_Odds_Calculator_3-way'!B3)</f>
        <v>3.36</v>
      </c>
      <c r="C2" s="4">
        <f>IF('True_Odds_Calculator_3-way'!C3="","",'True_Odds_Calculator_3-way'!C3)</f>
        <v>3.94</v>
      </c>
      <c r="D2" s="4">
        <f>IF(A2="","",((1/A2)+(1/B2)+(1/C2))-1)</f>
        <v>4.6475659168527361E-2</v>
      </c>
      <c r="E2" s="4">
        <f>IF(A2="","",(3*A2)/(3-($D2*A2)))</f>
        <v>2.0852551628742999</v>
      </c>
      <c r="F2" s="4">
        <f>IF(B2="","",(3*B2)/(3-($D2*B2)))</f>
        <v>3.5445009819043993</v>
      </c>
      <c r="G2" s="4">
        <f>IF(C2="","",(3*C2)/(3-($D2*C2)))</f>
        <v>4.1961230974715527</v>
      </c>
      <c r="I2" s="4">
        <f>IF(A2="","",D2+1)</f>
        <v>1.0464756591685274</v>
      </c>
    </row>
    <row r="3" spans="1:9" x14ac:dyDescent="0.2">
      <c r="A3" s="4">
        <f>IF('True_Odds_Calculator_3-way'!A4="","",'True_Odds_Calculator_3-way'!A4)</f>
        <v>2.94</v>
      </c>
      <c r="B3" s="4">
        <f>IF('True_Odds_Calculator_3-way'!B4="","",'True_Odds_Calculator_3-way'!B4)</f>
        <v>3.31</v>
      </c>
      <c r="C3" s="4">
        <f>IF('True_Odds_Calculator_3-way'!C4="","",'True_Odds_Calculator_3-way'!C4)</f>
        <v>2.4900000000000002</v>
      </c>
      <c r="D3" s="4">
        <f t="shared" ref="D3:D66" si="0">IF(A3="","",((1/A3)+(1/B3)+(1/C3))-1)</f>
        <v>4.3857283749957565E-2</v>
      </c>
      <c r="E3" s="4">
        <f t="shared" ref="E3:E66" si="1">IF(A3="","",(3*A3)/(3-($D3*A3)))</f>
        <v>3.0720365553189275</v>
      </c>
      <c r="F3" s="4">
        <f t="shared" ref="F3:F66" si="2">IF(B3="","",(3*B3)/(3-($D3*B3)))</f>
        <v>3.4783127836308245</v>
      </c>
      <c r="G3" s="4">
        <f t="shared" ref="G3:G66" si="3">IF(C3="","",(3*C3)/(3-($D3*C3)))</f>
        <v>2.5840639204057689</v>
      </c>
      <c r="I3" s="4">
        <f t="shared" ref="I3:I66" si="4">IF(A3="","",D3+1)</f>
        <v>1.0438572837499576</v>
      </c>
    </row>
    <row r="4" spans="1:9" x14ac:dyDescent="0.2">
      <c r="A4" s="4">
        <f>IF('True_Odds_Calculator_3-way'!A5="","",'True_Odds_Calculator_3-way'!A5)</f>
        <v>1.94</v>
      </c>
      <c r="B4" s="4">
        <f>IF('True_Odds_Calculator_3-way'!B5="","",'True_Odds_Calculator_3-way'!B5)</f>
        <v>3.29</v>
      </c>
      <c r="C4" s="4">
        <f>IF('True_Odds_Calculator_3-way'!C5="","",'True_Odds_Calculator_3-way'!C5)</f>
        <v>4.7699999999999996</v>
      </c>
      <c r="D4" s="4">
        <f t="shared" si="0"/>
        <v>2.9058891176949375E-2</v>
      </c>
      <c r="E4" s="4">
        <f t="shared" si="1"/>
        <v>1.9771535147741106</v>
      </c>
      <c r="F4" s="4">
        <f t="shared" si="2"/>
        <v>3.3982966362465166</v>
      </c>
      <c r="G4" s="4">
        <f t="shared" si="3"/>
        <v>5.0010675075898945</v>
      </c>
      <c r="I4" s="4">
        <f t="shared" si="4"/>
        <v>1.0290588911769494</v>
      </c>
    </row>
    <row r="5" spans="1:9" x14ac:dyDescent="0.2">
      <c r="A5" s="4">
        <f>IF('True_Odds_Calculator_3-way'!A6="","",'True_Odds_Calculator_3-way'!A6)</f>
        <v>1.2</v>
      </c>
      <c r="B5" s="4">
        <f>IF('True_Odds_Calculator_3-way'!B6="","",'True_Odds_Calculator_3-way'!B6)</f>
        <v>6.81</v>
      </c>
      <c r="C5" s="4">
        <f>IF('True_Odds_Calculator_3-way'!C6="","",'True_Odds_Calculator_3-way'!C6)</f>
        <v>17.64</v>
      </c>
      <c r="D5" s="4">
        <f t="shared" si="0"/>
        <v>3.6865553857372779E-2</v>
      </c>
      <c r="E5" s="4">
        <f t="shared" si="1"/>
        <v>1.2179603126001208</v>
      </c>
      <c r="F5" s="4">
        <f t="shared" si="2"/>
        <v>7.4319405090387196</v>
      </c>
      <c r="G5" s="4">
        <f t="shared" si="3"/>
        <v>22.52210431587239</v>
      </c>
      <c r="I5" s="4">
        <f t="shared" si="4"/>
        <v>1.0368655538573728</v>
      </c>
    </row>
    <row r="6" spans="1:9" x14ac:dyDescent="0.2">
      <c r="A6" s="4">
        <f>IF('True_Odds_Calculator_3-way'!A7="","",'True_Odds_Calculator_3-way'!A7)</f>
        <v>4.0599999999999996</v>
      </c>
      <c r="B6" s="4">
        <f>IF('True_Odds_Calculator_3-way'!B7="","",'True_Odds_Calculator_3-way'!B7)</f>
        <v>3.41</v>
      </c>
      <c r="C6" s="4">
        <f>IF('True_Odds_Calculator_3-way'!C7="","",'True_Odds_Calculator_3-way'!C7)</f>
        <v>2.04</v>
      </c>
      <c r="D6" s="4">
        <f t="shared" si="0"/>
        <v>2.9756629115393674E-2</v>
      </c>
      <c r="E6" s="4">
        <f t="shared" si="1"/>
        <v>4.2303592669430152</v>
      </c>
      <c r="F6" s="4">
        <f t="shared" si="2"/>
        <v>3.5293753632306601</v>
      </c>
      <c r="G6" s="4">
        <f t="shared" si="3"/>
        <v>2.0821308938081926</v>
      </c>
      <c r="I6" s="4">
        <f t="shared" si="4"/>
        <v>1.0297566291153937</v>
      </c>
    </row>
    <row r="7" spans="1:9" x14ac:dyDescent="0.2">
      <c r="A7" s="4">
        <f>IF('True_Odds_Calculator_3-way'!A8="","",'True_Odds_Calculator_3-way'!A8)</f>
        <v>1.28</v>
      </c>
      <c r="B7" s="4">
        <f>IF('True_Odds_Calculator_3-way'!B8="","",'True_Odds_Calculator_3-way'!B8)</f>
        <v>5.9</v>
      </c>
      <c r="C7" s="4">
        <f>IF('True_Odds_Calculator_3-way'!C8="","",'True_Odds_Calculator_3-way'!C8)</f>
        <v>12.14</v>
      </c>
      <c r="D7" s="4">
        <f t="shared" si="0"/>
        <v>3.3113848323234496E-2</v>
      </c>
      <c r="E7" s="4">
        <f t="shared" si="1"/>
        <v>1.2983437473801238</v>
      </c>
      <c r="F7" s="4">
        <f t="shared" si="2"/>
        <v>6.3109967307364014</v>
      </c>
      <c r="G7" s="4">
        <f t="shared" si="3"/>
        <v>14.018487182519129</v>
      </c>
      <c r="I7" s="4">
        <f t="shared" si="4"/>
        <v>1.0331138483232345</v>
      </c>
    </row>
    <row r="8" spans="1:9" x14ac:dyDescent="0.2">
      <c r="A8" s="4">
        <f>IF('True_Odds_Calculator_3-way'!A9="","",'True_Odds_Calculator_3-way'!A9)</f>
        <v>2.68</v>
      </c>
      <c r="B8" s="4">
        <f>IF('True_Odds_Calculator_3-way'!B9="","",'True_Odds_Calculator_3-way'!B9)</f>
        <v>3.11</v>
      </c>
      <c r="C8" s="4">
        <f>IF('True_Odds_Calculator_3-way'!C9="","",'True_Odds_Calculator_3-way'!C9)</f>
        <v>2.87</v>
      </c>
      <c r="D8" s="4">
        <f t="shared" si="0"/>
        <v>4.3109792467466379E-2</v>
      </c>
      <c r="E8" s="4">
        <f t="shared" si="1"/>
        <v>2.7873445828761079</v>
      </c>
      <c r="F8" s="4">
        <f t="shared" si="2"/>
        <v>3.2554893997235292</v>
      </c>
      <c r="G8" s="4">
        <f t="shared" si="3"/>
        <v>2.9934551850785223</v>
      </c>
      <c r="I8" s="4">
        <f t="shared" si="4"/>
        <v>1.0431097924674664</v>
      </c>
    </row>
    <row r="9" spans="1:9" x14ac:dyDescent="0.2">
      <c r="A9" s="4">
        <f>IF('True_Odds_Calculator_3-way'!A10="","",'True_Odds_Calculator_3-way'!A10)</f>
        <v>2.9</v>
      </c>
      <c r="B9" s="4">
        <f>IF('True_Odds_Calculator_3-way'!B10="","",'True_Odds_Calculator_3-way'!B10)</f>
        <v>3.15</v>
      </c>
      <c r="C9" s="4">
        <f>IF('True_Odds_Calculator_3-way'!C10="","",'True_Odds_Calculator_3-way'!C10)</f>
        <v>2.7</v>
      </c>
      <c r="D9" s="4">
        <f t="shared" si="0"/>
        <v>3.2658274037584256E-2</v>
      </c>
      <c r="E9" s="4">
        <f t="shared" si="1"/>
        <v>2.9945365142961204</v>
      </c>
      <c r="F9" s="4">
        <f t="shared" si="2"/>
        <v>3.2618528069827408</v>
      </c>
      <c r="G9" s="4">
        <f t="shared" si="3"/>
        <v>2.7817628150905094</v>
      </c>
      <c r="I9" s="4">
        <f t="shared" si="4"/>
        <v>1.0326582740375843</v>
      </c>
    </row>
    <row r="10" spans="1:9" x14ac:dyDescent="0.2">
      <c r="A10" s="4">
        <f>IF('True_Odds_Calculator_3-way'!A11="","",'True_Odds_Calculator_3-way'!A11)</f>
        <v>1.76</v>
      </c>
      <c r="B10" s="4">
        <f>IF('True_Odds_Calculator_3-way'!B11="","",'True_Odds_Calculator_3-way'!B11)</f>
        <v>3.86</v>
      </c>
      <c r="C10" s="4">
        <f>IF('True_Odds_Calculator_3-way'!C11="","",'True_Odds_Calculator_3-way'!C11)</f>
        <v>4.91</v>
      </c>
      <c r="D10" s="4">
        <f t="shared" si="0"/>
        <v>3.0915163474812379E-2</v>
      </c>
      <c r="E10" s="4">
        <f t="shared" si="1"/>
        <v>1.792510577757805</v>
      </c>
      <c r="F10" s="4">
        <f t="shared" si="2"/>
        <v>4.0199016806584966</v>
      </c>
      <c r="G10" s="4">
        <f t="shared" si="3"/>
        <v>5.1716754930443969</v>
      </c>
      <c r="I10" s="4">
        <f t="shared" si="4"/>
        <v>1.0309151634748124</v>
      </c>
    </row>
    <row r="11" spans="1:9" x14ac:dyDescent="0.2">
      <c r="A11" s="4">
        <f>IF('True_Odds_Calculator_3-way'!A12="","",'True_Odds_Calculator_3-way'!A12)</f>
        <v>2.87</v>
      </c>
      <c r="B11" s="4">
        <f>IF('True_Odds_Calculator_3-way'!B12="","",'True_Odds_Calculator_3-way'!B12)</f>
        <v>3.18</v>
      </c>
      <c r="C11" s="4">
        <f>IF('True_Odds_Calculator_3-way'!C12="","",'True_Odds_Calculator_3-way'!C12)</f>
        <v>2.74</v>
      </c>
      <c r="D11" s="4">
        <f t="shared" si="0"/>
        <v>2.7860968203795355E-2</v>
      </c>
      <c r="E11" s="4">
        <f t="shared" si="1"/>
        <v>2.9485907336605388</v>
      </c>
      <c r="F11" s="4">
        <f t="shared" si="2"/>
        <v>3.2767716732845056</v>
      </c>
      <c r="G11" s="4">
        <f t="shared" si="3"/>
        <v>2.8115435232299237</v>
      </c>
      <c r="I11" s="4">
        <f t="shared" si="4"/>
        <v>1.0278609682037954</v>
      </c>
    </row>
    <row r="12" spans="1:9" x14ac:dyDescent="0.2">
      <c r="A12" s="4">
        <f>IF('True_Odds_Calculator_3-way'!A13="","",'True_Odds_Calculator_3-way'!A13)</f>
        <v>1.27</v>
      </c>
      <c r="B12" s="4">
        <f>IF('True_Odds_Calculator_3-way'!B13="","",'True_Odds_Calculator_3-way'!B13)</f>
        <v>6.36</v>
      </c>
      <c r="C12" s="4">
        <f>IF('True_Odds_Calculator_3-way'!C13="","",'True_Odds_Calculator_3-way'!C13)</f>
        <v>11.64</v>
      </c>
      <c r="D12" s="4">
        <f t="shared" si="0"/>
        <v>3.0544932126627344E-2</v>
      </c>
      <c r="E12" s="4">
        <f t="shared" si="1"/>
        <v>1.2866371028608925</v>
      </c>
      <c r="F12" s="4">
        <f t="shared" si="2"/>
        <v>6.800358987890232</v>
      </c>
      <c r="G12" s="4">
        <f t="shared" si="3"/>
        <v>13.204979370601075</v>
      </c>
      <c r="I12" s="4">
        <f t="shared" si="4"/>
        <v>1.0305449321266273</v>
      </c>
    </row>
    <row r="13" spans="1:9" x14ac:dyDescent="0.2">
      <c r="A13" s="4">
        <f>IF('True_Odds_Calculator_3-way'!A14="","",'True_Odds_Calculator_3-way'!A14)</f>
        <v>1.88</v>
      </c>
      <c r="B13" s="4">
        <f>IF('True_Odds_Calculator_3-way'!B14="","",'True_Odds_Calculator_3-way'!B14)</f>
        <v>3.82</v>
      </c>
      <c r="C13" s="4">
        <f>IF('True_Odds_Calculator_3-way'!C14="","",'True_Odds_Calculator_3-way'!C14)</f>
        <v>4.26</v>
      </c>
      <c r="D13" s="4">
        <f t="shared" si="0"/>
        <v>2.8436782366621838E-2</v>
      </c>
      <c r="E13" s="4">
        <f t="shared" si="1"/>
        <v>1.9141101776498064</v>
      </c>
      <c r="F13" s="4">
        <f t="shared" si="2"/>
        <v>3.9635169794842171</v>
      </c>
      <c r="G13" s="4">
        <f t="shared" si="3"/>
        <v>4.4392582744146303</v>
      </c>
      <c r="I13" s="4">
        <f t="shared" si="4"/>
        <v>1.0284367823666218</v>
      </c>
    </row>
    <row r="14" spans="1:9" x14ac:dyDescent="0.2">
      <c r="A14" s="4">
        <f>IF('True_Odds_Calculator_3-way'!A15="","",'True_Odds_Calculator_3-way'!A15)</f>
        <v>2.88</v>
      </c>
      <c r="B14" s="4">
        <f>IF('True_Odds_Calculator_3-way'!B15="","",'True_Odds_Calculator_3-way'!B15)</f>
        <v>3.4</v>
      </c>
      <c r="C14" s="4">
        <f>IF('True_Odds_Calculator_3-way'!C15="","",'True_Odds_Calculator_3-way'!C15)</f>
        <v>2.59</v>
      </c>
      <c r="D14" s="4">
        <f t="shared" si="0"/>
        <v>2.7440255381431911E-2</v>
      </c>
      <c r="E14" s="4">
        <f t="shared" si="1"/>
        <v>2.9579194217574942</v>
      </c>
      <c r="F14" s="4">
        <f t="shared" si="2"/>
        <v>3.5091302887968094</v>
      </c>
      <c r="G14" s="4">
        <f t="shared" si="3"/>
        <v>2.6528461566355466</v>
      </c>
      <c r="I14" s="4">
        <f t="shared" si="4"/>
        <v>1.0274402553814319</v>
      </c>
    </row>
    <row r="15" spans="1:9" x14ac:dyDescent="0.2">
      <c r="A15" s="4">
        <f>IF('True_Odds_Calculator_3-way'!A16="","",'True_Odds_Calculator_3-way'!A16)</f>
        <v>3.33</v>
      </c>
      <c r="B15" s="4">
        <f>IF('True_Odds_Calculator_3-way'!B16="","",'True_Odds_Calculator_3-way'!B16)</f>
        <v>3.4</v>
      </c>
      <c r="C15" s="4">
        <f>IF('True_Odds_Calculator_3-way'!C16="","",'True_Odds_Calculator_3-way'!C16)</f>
        <v>2.31</v>
      </c>
      <c r="D15" s="4">
        <f t="shared" si="0"/>
        <v>2.7318380259556685E-2</v>
      </c>
      <c r="E15" s="4">
        <f t="shared" si="1"/>
        <v>3.4341346456858339</v>
      </c>
      <c r="F15" s="4">
        <f t="shared" si="2"/>
        <v>3.5086301035397773</v>
      </c>
      <c r="G15" s="4">
        <f t="shared" si="3"/>
        <v>2.3596352888529606</v>
      </c>
      <c r="I15" s="4">
        <f t="shared" si="4"/>
        <v>1.0273183802595567</v>
      </c>
    </row>
    <row r="16" spans="1:9" x14ac:dyDescent="0.2">
      <c r="A16" s="4">
        <f>IF('True_Odds_Calculator_3-way'!A17="","",'True_Odds_Calculator_3-way'!A17)</f>
        <v>1.95</v>
      </c>
      <c r="B16" s="4">
        <f>IF('True_Odds_Calculator_3-way'!B17="","",'True_Odds_Calculator_3-way'!B17)</f>
        <v>3.35</v>
      </c>
      <c r="C16" s="4">
        <f>IF('True_Odds_Calculator_3-way'!C17="","",'True_Odds_Calculator_3-way'!C17)</f>
        <v>4.37</v>
      </c>
      <c r="D16" s="4">
        <f t="shared" si="0"/>
        <v>4.0160927452160156E-2</v>
      </c>
      <c r="E16" s="4">
        <f t="shared" si="1"/>
        <v>2.002268421941678</v>
      </c>
      <c r="F16" s="4">
        <f t="shared" si="2"/>
        <v>3.5072891849361283</v>
      </c>
      <c r="G16" s="4">
        <f t="shared" si="3"/>
        <v>4.6415348198812802</v>
      </c>
      <c r="I16" s="4">
        <f t="shared" si="4"/>
        <v>1.0401609274521602</v>
      </c>
    </row>
    <row r="17" spans="1:9" x14ac:dyDescent="0.2">
      <c r="A17" s="4">
        <f>IF('True_Odds_Calculator_3-way'!A18="","",'True_Odds_Calculator_3-way'!A18)</f>
        <v>3.68</v>
      </c>
      <c r="B17" s="4">
        <f>IF('True_Odds_Calculator_3-way'!B18="","",'True_Odds_Calculator_3-way'!B18)</f>
        <v>3.48</v>
      </c>
      <c r="C17" s="4">
        <f>IF('True_Odds_Calculator_3-way'!C18="","",'True_Odds_Calculator_3-way'!C18)</f>
        <v>2.13</v>
      </c>
      <c r="D17" s="4">
        <f t="shared" si="0"/>
        <v>2.8579020348980411E-2</v>
      </c>
      <c r="E17" s="4">
        <f t="shared" si="1"/>
        <v>3.8136964973581429</v>
      </c>
      <c r="F17" s="4">
        <f t="shared" si="2"/>
        <v>3.5993235639985728</v>
      </c>
      <c r="G17" s="4">
        <f t="shared" si="3"/>
        <v>2.1741151985757989</v>
      </c>
      <c r="I17" s="4">
        <f t="shared" si="4"/>
        <v>1.0285790203489804</v>
      </c>
    </row>
    <row r="18" spans="1:9" x14ac:dyDescent="0.2">
      <c r="A18" s="4">
        <f>IF('True_Odds_Calculator_3-way'!A19="","",'True_Odds_Calculator_3-way'!A19)</f>
        <v>1.49</v>
      </c>
      <c r="B18" s="4">
        <f>IF('True_Odds_Calculator_3-way'!B19="","",'True_Odds_Calculator_3-way'!B19)</f>
        <v>4.71</v>
      </c>
      <c r="C18" s="4">
        <f>IF('True_Odds_Calculator_3-way'!C19="","",'True_Odds_Calculator_3-way'!C19)</f>
        <v>6.7</v>
      </c>
      <c r="D18" s="4">
        <f t="shared" si="0"/>
        <v>3.2708895993677656E-2</v>
      </c>
      <c r="E18" s="4">
        <f t="shared" si="1"/>
        <v>1.5146053983210896</v>
      </c>
      <c r="F18" s="4">
        <f t="shared" si="2"/>
        <v>4.9649657192998644</v>
      </c>
      <c r="G18" s="4">
        <f t="shared" si="3"/>
        <v>7.2280047940814933</v>
      </c>
      <c r="I18" s="4">
        <f t="shared" si="4"/>
        <v>1.0327088959936777</v>
      </c>
    </row>
    <row r="19" spans="1:9" x14ac:dyDescent="0.2">
      <c r="A19" s="4">
        <f>IF('True_Odds_Calculator_3-way'!A20="","",'True_Odds_Calculator_3-way'!A20)</f>
        <v>2.77</v>
      </c>
      <c r="B19" s="4">
        <f>IF('True_Odds_Calculator_3-way'!B20="","",'True_Odds_Calculator_3-way'!B20)</f>
        <v>3.06</v>
      </c>
      <c r="C19" s="4">
        <f>IF('True_Odds_Calculator_3-way'!C20="","",'True_Odds_Calculator_3-way'!C20)</f>
        <v>2.95</v>
      </c>
      <c r="D19" s="4">
        <f t="shared" si="0"/>
        <v>2.6791266793282364E-2</v>
      </c>
      <c r="E19" s="4">
        <f t="shared" si="1"/>
        <v>2.8402602846001437</v>
      </c>
      <c r="F19" s="4">
        <f t="shared" si="2"/>
        <v>3.1459702179823594</v>
      </c>
      <c r="G19" s="4">
        <f t="shared" si="3"/>
        <v>3.0298198329556212</v>
      </c>
      <c r="I19" s="4">
        <f t="shared" si="4"/>
        <v>1.0267912667932824</v>
      </c>
    </row>
    <row r="20" spans="1:9" x14ac:dyDescent="0.2">
      <c r="A20" s="4">
        <f>IF('True_Odds_Calculator_3-way'!A21="","",'True_Odds_Calculator_3-way'!A21)</f>
        <v>2.8</v>
      </c>
      <c r="B20" s="4">
        <f>IF('True_Odds_Calculator_3-way'!B21="","",'True_Odds_Calculator_3-way'!B21)</f>
        <v>3.1</v>
      </c>
      <c r="C20" s="4">
        <f>IF('True_Odds_Calculator_3-way'!C21="","",'True_Odds_Calculator_3-way'!C21)</f>
        <v>2.88</v>
      </c>
      <c r="D20" s="4">
        <f t="shared" si="0"/>
        <v>2.6945724526369563E-2</v>
      </c>
      <c r="E20" s="4">
        <f t="shared" si="1"/>
        <v>2.8722348183099444</v>
      </c>
      <c r="F20" s="4">
        <f t="shared" si="2"/>
        <v>3.1887883529491798</v>
      </c>
      <c r="G20" s="4">
        <f t="shared" si="3"/>
        <v>2.9564778604768511</v>
      </c>
      <c r="I20" s="4">
        <f t="shared" si="4"/>
        <v>1.0269457245263696</v>
      </c>
    </row>
    <row r="21" spans="1:9" x14ac:dyDescent="0.2">
      <c r="A21" s="4">
        <f>IF('True_Odds_Calculator_3-way'!A22="","",'True_Odds_Calculator_3-way'!A22)</f>
        <v>5.9</v>
      </c>
      <c r="B21" s="4">
        <f>IF('True_Odds_Calculator_3-way'!B22="","",'True_Odds_Calculator_3-way'!B22)</f>
        <v>4.24</v>
      </c>
      <c r="C21" s="4">
        <f>IF('True_Odds_Calculator_3-way'!C22="","",'True_Odds_Calculator_3-way'!C22)</f>
        <v>1.6</v>
      </c>
      <c r="D21" s="4">
        <f t="shared" si="0"/>
        <v>3.034058202750245E-2</v>
      </c>
      <c r="E21" s="4">
        <f t="shared" si="1"/>
        <v>6.2743917732631074</v>
      </c>
      <c r="F21" s="4">
        <f t="shared" si="2"/>
        <v>4.4299628121126267</v>
      </c>
      <c r="G21" s="4">
        <f t="shared" si="3"/>
        <v>1.6263164738005462</v>
      </c>
      <c r="I21" s="4">
        <f t="shared" si="4"/>
        <v>1.0303405820275024</v>
      </c>
    </row>
    <row r="22" spans="1:9" x14ac:dyDescent="0.2">
      <c r="A22" s="4">
        <f>IF('True_Odds_Calculator_3-way'!A23="","",'True_Odds_Calculator_3-way'!A23)</f>
        <v>2.31</v>
      </c>
      <c r="B22" s="4">
        <f>IF('True_Odds_Calculator_3-way'!B23="","",'True_Odds_Calculator_3-way'!B23)</f>
        <v>3.52</v>
      </c>
      <c r="C22" s="4">
        <f>IF('True_Odds_Calculator_3-way'!C23="","",'True_Odds_Calculator_3-way'!C23)</f>
        <v>3.22</v>
      </c>
      <c r="D22" s="4">
        <f t="shared" si="0"/>
        <v>2.7550348202522112E-2</v>
      </c>
      <c r="E22" s="4">
        <f t="shared" si="1"/>
        <v>2.3600658905402652</v>
      </c>
      <c r="F22" s="4">
        <f t="shared" si="2"/>
        <v>3.6375877218006507</v>
      </c>
      <c r="G22" s="4">
        <f t="shared" si="3"/>
        <v>3.3181191287829508</v>
      </c>
      <c r="I22" s="4">
        <f t="shared" si="4"/>
        <v>1.0275503482025221</v>
      </c>
    </row>
    <row r="23" spans="1:9" x14ac:dyDescent="0.2">
      <c r="A23" s="4">
        <f>IF('True_Odds_Calculator_3-way'!A24="","",'True_Odds_Calculator_3-way'!A24)</f>
        <v>1.61</v>
      </c>
      <c r="B23" s="4">
        <f>IF('True_Odds_Calculator_3-way'!B24="","",'True_Odds_Calculator_3-way'!B24)</f>
        <v>4.46</v>
      </c>
      <c r="C23" s="4">
        <f>IF('True_Odds_Calculator_3-way'!C24="","",'True_Odds_Calculator_3-way'!C24)</f>
        <v>5.36</v>
      </c>
      <c r="D23" s="4">
        <f t="shared" si="0"/>
        <v>3.1900423238235831E-2</v>
      </c>
      <c r="E23" s="4">
        <f t="shared" si="1"/>
        <v>1.6380431243358538</v>
      </c>
      <c r="F23" s="4">
        <f t="shared" si="2"/>
        <v>4.6820474874190081</v>
      </c>
      <c r="G23" s="4">
        <f t="shared" si="3"/>
        <v>5.6839596857657275</v>
      </c>
      <c r="I23" s="4">
        <f t="shared" si="4"/>
        <v>1.0319004232382358</v>
      </c>
    </row>
    <row r="24" spans="1:9" x14ac:dyDescent="0.2">
      <c r="A24" s="4">
        <f>IF('True_Odds_Calculator_3-way'!A25="","",'True_Odds_Calculator_3-way'!A25)</f>
        <v>2</v>
      </c>
      <c r="B24" s="4">
        <f>IF('True_Odds_Calculator_3-way'!B25="","",'True_Odds_Calculator_3-way'!B25)</f>
        <v>3.46</v>
      </c>
      <c r="C24" s="4">
        <f>IF('True_Odds_Calculator_3-way'!C25="","",'True_Odds_Calculator_3-way'!C25)</f>
        <v>4.1500000000000004</v>
      </c>
      <c r="D24" s="4">
        <f t="shared" si="0"/>
        <v>2.9981196462149029E-2</v>
      </c>
      <c r="E24" s="4">
        <f t="shared" si="1"/>
        <v>2.0407902217168843</v>
      </c>
      <c r="F24" s="4">
        <f t="shared" si="2"/>
        <v>3.58392612005491</v>
      </c>
      <c r="G24" s="4">
        <f t="shared" si="3"/>
        <v>4.3295642997135531</v>
      </c>
      <c r="I24" s="4">
        <f t="shared" si="4"/>
        <v>1.029981196462149</v>
      </c>
    </row>
    <row r="25" spans="1:9" x14ac:dyDescent="0.2">
      <c r="A25" s="4">
        <f>IF('True_Odds_Calculator_3-way'!A26="","",'True_Odds_Calculator_3-way'!A26)</f>
        <v>2.34</v>
      </c>
      <c r="B25" s="4">
        <f>IF('True_Odds_Calculator_3-way'!B26="","",'True_Odds_Calculator_3-way'!B26)</f>
        <v>3.06</v>
      </c>
      <c r="C25" s="4">
        <f>IF('True_Odds_Calculator_3-way'!C26="","",'True_Odds_Calculator_3-way'!C26)</f>
        <v>3.65</v>
      </c>
      <c r="D25" s="4">
        <f t="shared" si="0"/>
        <v>2.8120415711068381E-2</v>
      </c>
      <c r="E25" s="4">
        <f t="shared" si="1"/>
        <v>2.3924763960520026</v>
      </c>
      <c r="F25" s="4">
        <f t="shared" si="2"/>
        <v>3.1503612575668813</v>
      </c>
      <c r="G25" s="4">
        <f t="shared" si="3"/>
        <v>3.7793019079101486</v>
      </c>
      <c r="I25" s="4">
        <f t="shared" si="4"/>
        <v>1.0281204157110684</v>
      </c>
    </row>
    <row r="26" spans="1:9" x14ac:dyDescent="0.2">
      <c r="A26" s="4">
        <f>IF('True_Odds_Calculator_3-way'!A27="","",'True_Odds_Calculator_3-way'!A27)</f>
        <v>1.89</v>
      </c>
      <c r="B26" s="4">
        <f>IF('True_Odds_Calculator_3-way'!B27="","",'True_Odds_Calculator_3-way'!B27)</f>
        <v>3.9</v>
      </c>
      <c r="C26" s="4">
        <f>IF('True_Odds_Calculator_3-way'!C27="","",'True_Odds_Calculator_3-way'!C27)</f>
        <v>4.08</v>
      </c>
      <c r="D26" s="4">
        <f t="shared" si="0"/>
        <v>3.0608824726471973E-2</v>
      </c>
      <c r="E26" s="4">
        <f t="shared" si="1"/>
        <v>1.9271625539244714</v>
      </c>
      <c r="F26" s="4">
        <f t="shared" si="2"/>
        <v>4.0616177495421626</v>
      </c>
      <c r="G26" s="4">
        <f t="shared" si="3"/>
        <v>4.2572195420262293</v>
      </c>
      <c r="I26" s="4">
        <f t="shared" si="4"/>
        <v>1.030608824726472</v>
      </c>
    </row>
    <row r="27" spans="1:9" x14ac:dyDescent="0.2">
      <c r="A27" s="4">
        <f>IF('True_Odds_Calculator_3-way'!A28="","",'True_Odds_Calculator_3-way'!A28)</f>
        <v>4.62</v>
      </c>
      <c r="B27" s="4">
        <f>IF('True_Odds_Calculator_3-way'!B28="","",'True_Odds_Calculator_3-way'!B28)</f>
        <v>4.47</v>
      </c>
      <c r="C27" s="4">
        <f>IF('True_Odds_Calculator_3-way'!C28="","",'True_Odds_Calculator_3-way'!C28)</f>
        <v>1.69</v>
      </c>
      <c r="D27" s="4">
        <f t="shared" si="0"/>
        <v>3.1879839314016056E-2</v>
      </c>
      <c r="E27" s="4">
        <f t="shared" si="1"/>
        <v>4.8585292636295083</v>
      </c>
      <c r="F27" s="4">
        <f t="shared" si="2"/>
        <v>4.6929181185442053</v>
      </c>
      <c r="G27" s="4">
        <f t="shared" si="3"/>
        <v>1.7209057044981391</v>
      </c>
      <c r="I27" s="4">
        <f t="shared" si="4"/>
        <v>1.0318798393140161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</v>
      </c>
      <c r="C28" s="4">
        <f>IF('True_Odds_Calculator_3-way'!C29="","",'True_Odds_Calculator_3-way'!C29)</f>
        <v>3.13</v>
      </c>
      <c r="D28" s="4">
        <f t="shared" si="0"/>
        <v>2.8301078427772186E-2</v>
      </c>
      <c r="E28" s="4">
        <f t="shared" si="1"/>
        <v>2.3719120643016485</v>
      </c>
      <c r="F28" s="4">
        <f t="shared" si="2"/>
        <v>3.7265587580114188</v>
      </c>
      <c r="G28" s="4">
        <f t="shared" si="3"/>
        <v>3.2252329315155022</v>
      </c>
      <c r="I28" s="4">
        <f t="shared" si="4"/>
        <v>1.0283010784277722</v>
      </c>
    </row>
    <row r="29" spans="1:9" x14ac:dyDescent="0.2">
      <c r="A29" s="4">
        <f>IF('True_Odds_Calculator_3-way'!A30="","",'True_Odds_Calculator_3-way'!A30)</f>
        <v>1.75</v>
      </c>
      <c r="B29" s="4">
        <f>IF('True_Odds_Calculator_3-way'!B30="","",'True_Odds_Calculator_3-way'!B30)</f>
        <v>4.24</v>
      </c>
      <c r="C29" s="4">
        <f>IF('True_Odds_Calculator_3-way'!C30="","",'True_Odds_Calculator_3-way'!C30)</f>
        <v>4.49</v>
      </c>
      <c r="D29" s="4">
        <f t="shared" si="0"/>
        <v>2.9994777252834837E-2</v>
      </c>
      <c r="E29" s="4">
        <f t="shared" si="1"/>
        <v>1.7811649603036701</v>
      </c>
      <c r="F29" s="4">
        <f t="shared" si="2"/>
        <v>4.427701876561585</v>
      </c>
      <c r="G29" s="4">
        <f t="shared" si="3"/>
        <v>4.7010399469443609</v>
      </c>
      <c r="I29" s="4">
        <f t="shared" si="4"/>
        <v>1.0299947772528348</v>
      </c>
    </row>
    <row r="30" spans="1:9" x14ac:dyDescent="0.2">
      <c r="A30" s="4">
        <f>IF('True_Odds_Calculator_3-way'!A31="","",'True_Odds_Calculator_3-way'!A31)</f>
        <v>2.59</v>
      </c>
      <c r="B30" s="4">
        <f>IF('True_Odds_Calculator_3-way'!B31="","",'True_Odds_Calculator_3-way'!B31)</f>
        <v>3.05</v>
      </c>
      <c r="C30" s="4">
        <f>IF('True_Odds_Calculator_3-way'!C31="","",'True_Odds_Calculator_3-way'!C31)</f>
        <v>3.03</v>
      </c>
      <c r="D30" s="4">
        <f t="shared" si="0"/>
        <v>4.400224185973256E-2</v>
      </c>
      <c r="E30" s="4">
        <f t="shared" si="1"/>
        <v>2.692275793985929</v>
      </c>
      <c r="F30" s="4">
        <f t="shared" si="2"/>
        <v>3.1928333559731406</v>
      </c>
      <c r="G30" s="4">
        <f t="shared" si="3"/>
        <v>3.1709229978779248</v>
      </c>
      <c r="I30" s="4">
        <f t="shared" si="4"/>
        <v>1.0440022418597326</v>
      </c>
    </row>
    <row r="31" spans="1:9" x14ac:dyDescent="0.2">
      <c r="A31" s="4">
        <f>IF('True_Odds_Calculator_3-way'!A32="","",'True_Odds_Calculator_3-way'!A32)</f>
        <v>2.0299999999999998</v>
      </c>
      <c r="B31" s="4">
        <f>IF('True_Odds_Calculator_3-way'!B32="","",'True_Odds_Calculator_3-way'!B32)</f>
        <v>3.14</v>
      </c>
      <c r="C31" s="4">
        <f>IF('True_Odds_Calculator_3-way'!C32="","",'True_Odds_Calculator_3-way'!C32)</f>
        <v>4.2699999999999996</v>
      </c>
      <c r="D31" s="4">
        <f t="shared" si="0"/>
        <v>4.5274212488767507E-2</v>
      </c>
      <c r="E31" s="4">
        <f t="shared" si="1"/>
        <v>2.0941556098368417</v>
      </c>
      <c r="F31" s="4">
        <f t="shared" si="2"/>
        <v>3.2961969130189308</v>
      </c>
      <c r="G31" s="4">
        <f t="shared" si="3"/>
        <v>4.5641127773243353</v>
      </c>
      <c r="I31" s="4">
        <f t="shared" si="4"/>
        <v>1.0452742124887675</v>
      </c>
    </row>
    <row r="32" spans="1:9" x14ac:dyDescent="0.2">
      <c r="A32" s="4">
        <f>IF('True_Odds_Calculator_3-way'!A33="","",'True_Odds_Calculator_3-way'!A33)</f>
        <v>1.89</v>
      </c>
      <c r="B32" s="4">
        <f>IF('True_Odds_Calculator_3-way'!B33="","",'True_Odds_Calculator_3-way'!B33)</f>
        <v>3.38</v>
      </c>
      <c r="C32" s="4">
        <f>IF('True_Odds_Calculator_3-way'!C33="","",'True_Odds_Calculator_3-way'!C33)</f>
        <v>4.51</v>
      </c>
      <c r="D32" s="4">
        <f t="shared" si="0"/>
        <v>4.6688007288382627E-2</v>
      </c>
      <c r="E32" s="4">
        <f t="shared" si="1"/>
        <v>1.9472760976015067</v>
      </c>
      <c r="F32" s="4">
        <f t="shared" si="2"/>
        <v>3.5676657152874478</v>
      </c>
      <c r="G32" s="4">
        <f t="shared" si="3"/>
        <v>4.8504409948616916</v>
      </c>
      <c r="I32" s="4">
        <f t="shared" si="4"/>
        <v>1.0466880072883826</v>
      </c>
    </row>
    <row r="33" spans="1:9" x14ac:dyDescent="0.2">
      <c r="A33" s="4">
        <f>IF('True_Odds_Calculator_3-way'!A34="","",'True_Odds_Calculator_3-way'!A34)</f>
        <v>2.62</v>
      </c>
      <c r="B33" s="4">
        <f>IF('True_Odds_Calculator_3-way'!B34="","",'True_Odds_Calculator_3-way'!B34)</f>
        <v>3.18</v>
      </c>
      <c r="C33" s="4">
        <f>IF('True_Odds_Calculator_3-way'!C34="","",'True_Odds_Calculator_3-way'!C34)</f>
        <v>2.87</v>
      </c>
      <c r="D33" s="4">
        <f t="shared" si="0"/>
        <v>4.4576853867137389E-2</v>
      </c>
      <c r="E33" s="4">
        <f t="shared" si="1"/>
        <v>2.7261294528380677</v>
      </c>
      <c r="F33" s="4">
        <f t="shared" si="2"/>
        <v>3.3377117712713003</v>
      </c>
      <c r="G33" s="4">
        <f t="shared" si="3"/>
        <v>2.9978436109787276</v>
      </c>
      <c r="I33" s="4">
        <f t="shared" si="4"/>
        <v>1.0445768538671374</v>
      </c>
    </row>
    <row r="34" spans="1:9" x14ac:dyDescent="0.2">
      <c r="A34" s="4">
        <f>IF('True_Odds_Calculator_3-way'!A35="","",'True_Odds_Calculator_3-way'!A35)</f>
        <v>4.3099999999999996</v>
      </c>
      <c r="B34" s="4">
        <f>IF('True_Odds_Calculator_3-way'!B35="","",'True_Odds_Calculator_3-way'!B35)</f>
        <v>3.61</v>
      </c>
      <c r="C34" s="4">
        <f>IF('True_Odds_Calculator_3-way'!C35="","",'True_Odds_Calculator_3-way'!C35)</f>
        <v>1.86</v>
      </c>
      <c r="D34" s="4">
        <f t="shared" si="0"/>
        <v>4.6661280336376842E-2</v>
      </c>
      <c r="E34" s="4">
        <f t="shared" si="1"/>
        <v>4.6196887145536953</v>
      </c>
      <c r="F34" s="4">
        <f t="shared" si="2"/>
        <v>3.8247565378965969</v>
      </c>
      <c r="G34" s="4">
        <f t="shared" si="3"/>
        <v>1.9154128828414263</v>
      </c>
      <c r="I34" s="4">
        <f t="shared" si="4"/>
        <v>1.0466612803363768</v>
      </c>
    </row>
    <row r="35" spans="1:9" x14ac:dyDescent="0.2">
      <c r="A35" s="4">
        <f>IF('True_Odds_Calculator_3-way'!A36="","",'True_Odds_Calculator_3-way'!A36)</f>
        <v>2.29</v>
      </c>
      <c r="B35" s="4">
        <f>IF('True_Odds_Calculator_3-way'!B36="","",'True_Odds_Calculator_3-way'!B36)</f>
        <v>3.2</v>
      </c>
      <c r="C35" s="4">
        <f>IF('True_Odds_Calculator_3-way'!C36="","",'True_Odds_Calculator_3-way'!C36)</f>
        <v>3.52</v>
      </c>
      <c r="D35" s="4">
        <f t="shared" si="0"/>
        <v>3.327213179833266E-2</v>
      </c>
      <c r="E35" s="4">
        <f t="shared" si="1"/>
        <v>2.3496764414388154</v>
      </c>
      <c r="F35" s="4">
        <f t="shared" si="2"/>
        <v>3.3177477774119204</v>
      </c>
      <c r="G35" s="4">
        <f t="shared" si="3"/>
        <v>3.6630009997273474</v>
      </c>
      <c r="I35" s="4">
        <f t="shared" si="4"/>
        <v>1.0332721317983327</v>
      </c>
    </row>
    <row r="36" spans="1:9" x14ac:dyDescent="0.2">
      <c r="A36" s="4">
        <f>IF('True_Odds_Calculator_3-way'!A37="","",'True_Odds_Calculator_3-way'!A37)</f>
        <v>2.1800000000000002</v>
      </c>
      <c r="B36" s="4">
        <f>IF('True_Odds_Calculator_3-way'!B37="","",'True_Odds_Calculator_3-way'!B37)</f>
        <v>3.37</v>
      </c>
      <c r="C36" s="4">
        <f>IF('True_Odds_Calculator_3-way'!C37="","",'True_Odds_Calculator_3-way'!C37)</f>
        <v>3.59</v>
      </c>
      <c r="D36" s="4">
        <f t="shared" si="0"/>
        <v>3.4003033408211758E-2</v>
      </c>
      <c r="E36" s="4">
        <f t="shared" si="1"/>
        <v>2.2352300098417732</v>
      </c>
      <c r="F36" s="4">
        <f t="shared" si="2"/>
        <v>3.5038350805963421</v>
      </c>
      <c r="G36" s="4">
        <f t="shared" si="3"/>
        <v>3.7422742493328993</v>
      </c>
      <c r="I36" s="4">
        <f t="shared" si="4"/>
        <v>1.0340030334082118</v>
      </c>
    </row>
    <row r="37" spans="1:9" x14ac:dyDescent="0.2">
      <c r="A37" s="4">
        <f>IF('True_Odds_Calculator_3-way'!A38="","",'True_Odds_Calculator_3-way'!A38)</f>
        <v>1.61</v>
      </c>
      <c r="B37" s="4">
        <f>IF('True_Odds_Calculator_3-way'!B38="","",'True_Odds_Calculator_3-way'!B38)</f>
        <v>3.73</v>
      </c>
      <c r="C37" s="4">
        <f>IF('True_Odds_Calculator_3-way'!C38="","",'True_Odds_Calculator_3-way'!C38)</f>
        <v>6.71</v>
      </c>
      <c r="D37" s="4">
        <f t="shared" si="0"/>
        <v>3.8245823739948781E-2</v>
      </c>
      <c r="E37" s="4">
        <f t="shared" si="1"/>
        <v>1.6437381508476796</v>
      </c>
      <c r="F37" s="4">
        <f t="shared" si="2"/>
        <v>3.9162255622402928</v>
      </c>
      <c r="G37" s="4">
        <f t="shared" si="3"/>
        <v>7.3376891066657528</v>
      </c>
      <c r="I37" s="4">
        <f t="shared" si="4"/>
        <v>1.0382458237399488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2.61</v>
      </c>
      <c r="B40" s="4">
        <f>IF('True_Odds_Calculator_3-way'!B39="","",'True_Odds_Calculator_3-way'!B39)</f>
        <v>3.2</v>
      </c>
      <c r="C40" s="4">
        <f>IF('True_Odds_Calculator_3-way'!C39="","",'True_Odds_Calculator_3-way'!C39)</f>
        <v>2.97</v>
      </c>
      <c r="D40" s="4">
        <f t="shared" si="0"/>
        <v>3.2342099152443904E-2</v>
      </c>
      <c r="E40" s="4">
        <f t="shared" si="1"/>
        <v>2.6855654365576864</v>
      </c>
      <c r="F40" s="4">
        <f t="shared" si="2"/>
        <v>3.3143388542384842</v>
      </c>
      <c r="G40" s="4">
        <f t="shared" si="3"/>
        <v>3.0682410217970504</v>
      </c>
      <c r="I40" s="4">
        <f t="shared" si="4"/>
        <v>1.0323420991524439</v>
      </c>
    </row>
    <row r="41" spans="1:9" x14ac:dyDescent="0.2">
      <c r="A41" s="4">
        <f>IF('True_Odds_Calculator_3-way'!A40="","",'True_Odds_Calculator_3-way'!A40)</f>
        <v>2</v>
      </c>
      <c r="B41" s="4">
        <f>IF('True_Odds_Calculator_3-way'!B40="","",'True_Odds_Calculator_3-way'!B40)</f>
        <v>3.26</v>
      </c>
      <c r="C41" s="4">
        <f>IF('True_Odds_Calculator_3-way'!C40="","",'True_Odds_Calculator_3-way'!C40)</f>
        <v>4.41</v>
      </c>
      <c r="D41" s="4">
        <f t="shared" si="0"/>
        <v>3.3505835872181144E-2</v>
      </c>
      <c r="E41" s="4">
        <f t="shared" si="1"/>
        <v>2.0456951506412686</v>
      </c>
      <c r="F41" s="4">
        <f t="shared" si="2"/>
        <v>3.3831805024983721</v>
      </c>
      <c r="G41" s="4">
        <f t="shared" si="3"/>
        <v>4.638460793908564</v>
      </c>
      <c r="I41" s="4">
        <f t="shared" si="4"/>
        <v>1.0335058358721811</v>
      </c>
    </row>
    <row r="42" spans="1:9" x14ac:dyDescent="0.2">
      <c r="A42" s="4">
        <f>IF('True_Odds_Calculator_3-way'!A41="","",'True_Odds_Calculator_3-way'!A41)</f>
        <v>1.93</v>
      </c>
      <c r="B42" s="4">
        <f>IF('True_Odds_Calculator_3-way'!B41="","",'True_Odds_Calculator_3-way'!B41)</f>
        <v>3.5</v>
      </c>
      <c r="C42" s="4">
        <f>IF('True_Odds_Calculator_3-way'!C41="","",'True_Odds_Calculator_3-way'!C41)</f>
        <v>4.3099999999999996</v>
      </c>
      <c r="D42" s="4">
        <f t="shared" si="0"/>
        <v>3.5867562225111227E-2</v>
      </c>
      <c r="E42" s="4">
        <f t="shared" si="1"/>
        <v>1.9755862544743079</v>
      </c>
      <c r="F42" s="4">
        <f t="shared" si="2"/>
        <v>3.652855526721356</v>
      </c>
      <c r="G42" s="4">
        <f t="shared" si="3"/>
        <v>4.5441593069989459</v>
      </c>
      <c r="I42" s="4">
        <f t="shared" si="4"/>
        <v>1.0358675622251112</v>
      </c>
    </row>
    <row r="43" spans="1:9" x14ac:dyDescent="0.2">
      <c r="A43" s="4">
        <f>IF('True_Odds_Calculator_3-way'!A42="","",'True_Odds_Calculator_3-way'!A42)</f>
        <v>1.69</v>
      </c>
      <c r="B43" s="4">
        <f>IF('True_Odds_Calculator_3-way'!B42="","",'True_Odds_Calculator_3-way'!B42)</f>
        <v>3.88</v>
      </c>
      <c r="C43" s="4">
        <f>IF('True_Odds_Calculator_3-way'!C42="","",'True_Odds_Calculator_3-way'!C42)</f>
        <v>5.34</v>
      </c>
      <c r="D43" s="4">
        <f t="shared" si="0"/>
        <v>3.6713852697243921E-2</v>
      </c>
      <c r="E43" s="4">
        <f t="shared" si="1"/>
        <v>1.725690977244597</v>
      </c>
      <c r="F43" s="4">
        <f t="shared" si="2"/>
        <v>4.0734191791547847</v>
      </c>
      <c r="G43" s="4">
        <f t="shared" si="3"/>
        <v>5.7133726617052245</v>
      </c>
      <c r="I43" s="4">
        <f t="shared" si="4"/>
        <v>1.0367138526972439</v>
      </c>
    </row>
    <row r="44" spans="1:9" x14ac:dyDescent="0.2">
      <c r="A44" s="4">
        <f>IF('True_Odds_Calculator_3-way'!A43="","",'True_Odds_Calculator_3-way'!A43)</f>
        <v>1.6</v>
      </c>
      <c r="B44" s="4">
        <f>IF('True_Odds_Calculator_3-way'!B43="","",'True_Odds_Calculator_3-way'!B43)</f>
        <v>3.95</v>
      </c>
      <c r="C44" s="4">
        <f>IF('True_Odds_Calculator_3-way'!C43="","",'True_Odds_Calculator_3-way'!C43)</f>
        <v>6.35</v>
      </c>
      <c r="D44" s="4">
        <f t="shared" si="0"/>
        <v>3.5644871922655197E-2</v>
      </c>
      <c r="E44" s="4">
        <f t="shared" si="1"/>
        <v>1.6310064077380551</v>
      </c>
      <c r="F44" s="4">
        <f t="shared" si="2"/>
        <v>4.1445119537341437</v>
      </c>
      <c r="G44" s="4">
        <f t="shared" si="3"/>
        <v>6.8681936164750832</v>
      </c>
      <c r="I44" s="4">
        <f t="shared" si="4"/>
        <v>1.0356448719226552</v>
      </c>
    </row>
    <row r="45" spans="1:9" x14ac:dyDescent="0.2">
      <c r="A45" s="4">
        <f>IF('True_Odds_Calculator_3-way'!A44="","",'True_Odds_Calculator_3-way'!A44)</f>
        <v>1.89</v>
      </c>
      <c r="B45" s="4">
        <f>IF('True_Odds_Calculator_3-way'!B44="","",'True_Odds_Calculator_3-way'!B44)</f>
        <v>3.41</v>
      </c>
      <c r="C45" s="4">
        <f>IF('True_Odds_Calculator_3-way'!C44="","",'True_Odds_Calculator_3-way'!C44)</f>
        <v>4.22</v>
      </c>
      <c r="D45" s="4">
        <f t="shared" si="0"/>
        <v>5.9322485709888184E-2</v>
      </c>
      <c r="E45" s="4">
        <f t="shared" si="1"/>
        <v>1.9633776383949841</v>
      </c>
      <c r="F45" s="4">
        <f t="shared" si="2"/>
        <v>3.6565615507911677</v>
      </c>
      <c r="G45" s="4">
        <f t="shared" si="3"/>
        <v>4.6042071006391296</v>
      </c>
      <c r="I45" s="4">
        <f t="shared" si="4"/>
        <v>1.0593224857098882</v>
      </c>
    </row>
    <row r="46" spans="1:9" x14ac:dyDescent="0.2">
      <c r="A46" s="4">
        <f>IF('True_Odds_Calculator_3-way'!A45="","",'True_Odds_Calculator_3-way'!A45)</f>
        <v>2.0499999999999998</v>
      </c>
      <c r="B46" s="4">
        <f>IF('True_Odds_Calculator_3-way'!B45="","",'True_Odds_Calculator_3-way'!B45)</f>
        <v>3.18</v>
      </c>
      <c r="C46" s="4">
        <f>IF('True_Odds_Calculator_3-way'!C45="","",'True_Odds_Calculator_3-way'!C45)</f>
        <v>3.72</v>
      </c>
      <c r="D46" s="4">
        <f t="shared" si="0"/>
        <v>7.1087491154887328E-2</v>
      </c>
      <c r="E46" s="4">
        <f t="shared" si="1"/>
        <v>2.1546660316873627</v>
      </c>
      <c r="F46" s="4">
        <f t="shared" si="2"/>
        <v>3.4391493272219837</v>
      </c>
      <c r="G46" s="4">
        <f t="shared" si="3"/>
        <v>4.0796115982208354</v>
      </c>
      <c r="I46" s="4">
        <f t="shared" si="4"/>
        <v>1.0710874911548873</v>
      </c>
    </row>
    <row r="47" spans="1:9" x14ac:dyDescent="0.2">
      <c r="A47" s="4">
        <f>IF('True_Odds_Calculator_3-way'!A46="","",'True_Odds_Calculator_3-way'!A46)</f>
        <v>3.11</v>
      </c>
      <c r="B47" s="4">
        <f>IF('True_Odds_Calculator_3-way'!B46="","",'True_Odds_Calculator_3-way'!B46)</f>
        <v>3.63</v>
      </c>
      <c r="C47" s="4">
        <f>IF('True_Odds_Calculator_3-way'!C46="","",'True_Odds_Calculator_3-way'!C46)</f>
        <v>2.3199999999999998</v>
      </c>
      <c r="D47" s="4">
        <f t="shared" si="0"/>
        <v>2.8059984782661251E-2</v>
      </c>
      <c r="E47" s="4">
        <f t="shared" si="1"/>
        <v>3.2031767302859584</v>
      </c>
      <c r="F47" s="4">
        <f t="shared" si="2"/>
        <v>3.757579525406066</v>
      </c>
      <c r="G47" s="4">
        <f t="shared" si="3"/>
        <v>2.3714600221845448</v>
      </c>
      <c r="I47" s="4">
        <f t="shared" si="4"/>
        <v>1.0280599847826613</v>
      </c>
    </row>
    <row r="48" spans="1:9" x14ac:dyDescent="0.2">
      <c r="A48" s="4">
        <f>IF('True_Odds_Calculator_3-way'!A47="","",'True_Odds_Calculator_3-way'!A47)</f>
        <v>2.12</v>
      </c>
      <c r="B48" s="4">
        <f>IF('True_Odds_Calculator_3-way'!B47="","",'True_Odds_Calculator_3-way'!B47)</f>
        <v>3.68</v>
      </c>
      <c r="C48" s="4">
        <f>IF('True_Odds_Calculator_3-way'!C47="","",'True_Odds_Calculator_3-way'!C47)</f>
        <v>3.52</v>
      </c>
      <c r="D48" s="4">
        <f t="shared" si="0"/>
        <v>2.7528152733238942E-2</v>
      </c>
      <c r="E48" s="4">
        <f t="shared" si="1"/>
        <v>2.1620590270546267</v>
      </c>
      <c r="F48" s="4">
        <f t="shared" si="2"/>
        <v>3.8086085896540713</v>
      </c>
      <c r="G48" s="4">
        <f t="shared" si="3"/>
        <v>3.6374898272899907</v>
      </c>
      <c r="I48" s="4">
        <f t="shared" si="4"/>
        <v>1.0275281527332389</v>
      </c>
    </row>
    <row r="49" spans="1:9" x14ac:dyDescent="0.2">
      <c r="A49" s="4">
        <f>IF('True_Odds_Calculator_3-way'!A48="","",'True_Odds_Calculator_3-way'!A48)</f>
        <v>3.56</v>
      </c>
      <c r="B49" s="4">
        <f>IF('True_Odds_Calculator_3-way'!B48="","",'True_Odds_Calculator_3-way'!B48)</f>
        <v>4.17</v>
      </c>
      <c r="C49" s="4">
        <f>IF('True_Odds_Calculator_3-way'!C48="","",'True_Odds_Calculator_3-way'!C48)</f>
        <v>1.97</v>
      </c>
      <c r="D49" s="4">
        <f t="shared" si="0"/>
        <v>2.8321243079682201E-2</v>
      </c>
      <c r="E49" s="4">
        <f t="shared" si="1"/>
        <v>3.6838048534869436</v>
      </c>
      <c r="F49" s="4">
        <f t="shared" si="2"/>
        <v>4.3408855937536863</v>
      </c>
      <c r="G49" s="4">
        <f t="shared" si="3"/>
        <v>2.0073315825367928</v>
      </c>
      <c r="I49" s="4">
        <f t="shared" si="4"/>
        <v>1.0283212430796822</v>
      </c>
    </row>
    <row r="50" spans="1:9" x14ac:dyDescent="0.2">
      <c r="A50" s="4">
        <f>IF('True_Odds_Calculator_3-way'!A49="","",'True_Odds_Calculator_3-way'!A49)</f>
        <v>1.74</v>
      </c>
      <c r="B50" s="4">
        <f>IF('True_Odds_Calculator_3-way'!B49="","",'True_Odds_Calculator_3-way'!B49)</f>
        <v>4.01</v>
      </c>
      <c r="C50" s="4">
        <f>IF('True_Odds_Calculator_3-way'!C49="","",'True_Odds_Calculator_3-way'!C49)</f>
        <v>4.8899999999999997</v>
      </c>
      <c r="D50" s="4">
        <f t="shared" si="0"/>
        <v>2.8588179786764645E-2</v>
      </c>
      <c r="E50" s="4">
        <f t="shared" si="1"/>
        <v>1.7693376427275962</v>
      </c>
      <c r="F50" s="4">
        <f t="shared" si="2"/>
        <v>4.1693217369372517</v>
      </c>
      <c r="G50" s="4">
        <f t="shared" si="3"/>
        <v>5.1290051414090421</v>
      </c>
      <c r="I50" s="4">
        <f t="shared" si="4"/>
        <v>1.0285881797867646</v>
      </c>
    </row>
    <row r="51" spans="1:9" x14ac:dyDescent="0.2">
      <c r="A51" s="4">
        <f>IF('True_Odds_Calculator_3-way'!A50="","",'True_Odds_Calculator_3-way'!A50)</f>
        <v>1.28</v>
      </c>
      <c r="B51" s="4">
        <f>IF('True_Odds_Calculator_3-way'!B50="","",'True_Odds_Calculator_3-way'!B50)</f>
        <v>6.56</v>
      </c>
      <c r="C51" s="4">
        <f>IF('True_Odds_Calculator_3-way'!C50="","",'True_Odds_Calculator_3-way'!C50)</f>
        <v>9.5</v>
      </c>
      <c r="D51" s="4">
        <f t="shared" si="0"/>
        <v>3.8952182284980763E-2</v>
      </c>
      <c r="E51" s="4">
        <f t="shared" si="1"/>
        <v>1.3016326104361748</v>
      </c>
      <c r="F51" s="4">
        <f t="shared" si="2"/>
        <v>7.1707738038162816</v>
      </c>
      <c r="G51" s="4">
        <f t="shared" si="3"/>
        <v>10.836690334734097</v>
      </c>
      <c r="I51" s="4">
        <f t="shared" si="4"/>
        <v>1.0389521822849808</v>
      </c>
    </row>
    <row r="52" spans="1:9" x14ac:dyDescent="0.2">
      <c r="A52" s="4">
        <f>IF('True_Odds_Calculator_3-way'!A51="","",'True_Odds_Calculator_3-way'!A51)</f>
        <v>2.41</v>
      </c>
      <c r="B52" s="4">
        <f>IF('True_Odds_Calculator_3-way'!B51="","",'True_Odds_Calculator_3-way'!B51)</f>
        <v>3.66</v>
      </c>
      <c r="C52" s="4">
        <f>IF('True_Odds_Calculator_3-way'!C51="","",'True_Odds_Calculator_3-way'!C51)</f>
        <v>2.95</v>
      </c>
      <c r="D52" s="4">
        <f t="shared" si="0"/>
        <v>2.7144853899404131E-2</v>
      </c>
      <c r="E52" s="4">
        <f t="shared" si="1"/>
        <v>2.4637248865145196</v>
      </c>
      <c r="F52" s="4">
        <f t="shared" si="2"/>
        <v>3.7853586698199071</v>
      </c>
      <c r="G52" s="4">
        <f t="shared" si="3"/>
        <v>3.0309021734023882</v>
      </c>
      <c r="I52" s="4">
        <f t="shared" si="4"/>
        <v>1.0271448538994041</v>
      </c>
    </row>
    <row r="53" spans="1:9" x14ac:dyDescent="0.2">
      <c r="A53" s="4">
        <f>IF('True_Odds_Calculator_3-way'!A52="","",'True_Odds_Calculator_3-way'!A52)</f>
        <v>1.34</v>
      </c>
      <c r="B53" s="4">
        <f>IF('True_Odds_Calculator_3-way'!B52="","",'True_Odds_Calculator_3-way'!B52)</f>
        <v>5.52</v>
      </c>
      <c r="C53" s="4">
        <f>IF('True_Odds_Calculator_3-way'!C52="","",'True_Odds_Calculator_3-way'!C52)</f>
        <v>9.85</v>
      </c>
      <c r="D53" s="4">
        <f t="shared" si="0"/>
        <v>2.8950919645866824E-2</v>
      </c>
      <c r="E53" s="4">
        <f t="shared" si="1"/>
        <v>1.3575551026826964</v>
      </c>
      <c r="F53" s="4">
        <f t="shared" si="2"/>
        <v>5.830593944463887</v>
      </c>
      <c r="G53" s="4">
        <f t="shared" si="3"/>
        <v>10.884645646548886</v>
      </c>
      <c r="I53" s="4">
        <f t="shared" si="4"/>
        <v>1.0289509196458668</v>
      </c>
    </row>
    <row r="54" spans="1:9" x14ac:dyDescent="0.2">
      <c r="A54" s="4">
        <f>IF('True_Odds_Calculator_3-way'!A53="","",'True_Odds_Calculator_3-way'!A53)</f>
        <v>2.0099999999999998</v>
      </c>
      <c r="B54" s="4">
        <f>IF('True_Odds_Calculator_3-way'!B53="","",'True_Odds_Calculator_3-way'!B53)</f>
        <v>4.01</v>
      </c>
      <c r="C54" s="4">
        <f>IF('True_Odds_Calculator_3-way'!C53="","",'True_Odds_Calculator_3-way'!C53)</f>
        <v>3.54</v>
      </c>
      <c r="D54" s="4">
        <f t="shared" si="0"/>
        <v>2.9374872120651263E-2</v>
      </c>
      <c r="E54" s="4">
        <f t="shared" si="1"/>
        <v>2.050353341020398</v>
      </c>
      <c r="F54" s="4">
        <f t="shared" si="2"/>
        <v>4.1738851477570718</v>
      </c>
      <c r="G54" s="4">
        <f t="shared" si="3"/>
        <v>3.6671106702491985</v>
      </c>
      <c r="I54" s="4">
        <f t="shared" si="4"/>
        <v>1.0293748721206513</v>
      </c>
    </row>
    <row r="55" spans="1:9" x14ac:dyDescent="0.2">
      <c r="A55" s="4">
        <f>IF('True_Odds_Calculator_3-way'!A54="","",'True_Odds_Calculator_3-way'!A54)</f>
        <v>1.79</v>
      </c>
      <c r="B55" s="4">
        <f>IF('True_Odds_Calculator_3-way'!B54="","",'True_Odds_Calculator_3-way'!B54)</f>
        <v>3.7</v>
      </c>
      <c r="C55" s="4">
        <f>IF('True_Odds_Calculator_3-way'!C54="","",'True_Odds_Calculator_3-way'!C54)</f>
        <v>4.9800000000000004</v>
      </c>
      <c r="D55" s="4">
        <f t="shared" si="0"/>
        <v>2.97327009987709E-2</v>
      </c>
      <c r="E55" s="4">
        <f t="shared" si="1"/>
        <v>1.8223290496366857</v>
      </c>
      <c r="F55" s="4">
        <f t="shared" si="2"/>
        <v>3.8408450605816187</v>
      </c>
      <c r="G55" s="4">
        <f t="shared" si="3"/>
        <v>5.238555638028541</v>
      </c>
      <c r="I55" s="4">
        <f t="shared" si="4"/>
        <v>1.0297327009987709</v>
      </c>
    </row>
    <row r="56" spans="1:9" x14ac:dyDescent="0.2">
      <c r="A56" s="4">
        <f>IF('True_Odds_Calculator_3-way'!A55="","",'True_Odds_Calculator_3-way'!A55)</f>
        <v>1.81</v>
      </c>
      <c r="B56" s="4">
        <f>IF('True_Odds_Calculator_3-way'!B55="","",'True_Odds_Calculator_3-way'!B55)</f>
        <v>3.94</v>
      </c>
      <c r="C56" s="4">
        <f>IF('True_Odds_Calculator_3-way'!C55="","",'True_Odds_Calculator_3-way'!C55)</f>
        <v>4.45</v>
      </c>
      <c r="D56" s="4">
        <f t="shared" si="0"/>
        <v>3.1012395567884266E-2</v>
      </c>
      <c r="E56" s="4">
        <f t="shared" si="1"/>
        <v>1.8445123232993308</v>
      </c>
      <c r="F56" s="4">
        <f t="shared" si="2"/>
        <v>4.1072882607046886</v>
      </c>
      <c r="G56" s="4">
        <f t="shared" si="3"/>
        <v>4.66457864099171</v>
      </c>
      <c r="I56" s="4">
        <f t="shared" si="4"/>
        <v>1.0310123955678843</v>
      </c>
    </row>
    <row r="57" spans="1:9" x14ac:dyDescent="0.2">
      <c r="A57" s="4">
        <f>IF('True_Odds_Calculator_3-way'!A56="","",'True_Odds_Calculator_3-way'!A56)</f>
        <v>1.63</v>
      </c>
      <c r="B57" s="4">
        <f>IF('True_Odds_Calculator_3-way'!B56="","",'True_Odds_Calculator_3-way'!B56)</f>
        <v>4.0199999999999996</v>
      </c>
      <c r="C57" s="4">
        <f>IF('True_Odds_Calculator_3-way'!C56="","",'True_Odds_Calculator_3-way'!C56)</f>
        <v>5.93</v>
      </c>
      <c r="D57" s="4">
        <f t="shared" si="0"/>
        <v>3.0887215501754328E-2</v>
      </c>
      <c r="E57" s="4">
        <f t="shared" si="1"/>
        <v>1.6578216520830407</v>
      </c>
      <c r="F57" s="4">
        <f t="shared" si="2"/>
        <v>4.193566994002845</v>
      </c>
      <c r="G57" s="4">
        <f t="shared" si="3"/>
        <v>6.3155903432393057</v>
      </c>
      <c r="I57" s="4">
        <f t="shared" si="4"/>
        <v>1.0308872155017543</v>
      </c>
    </row>
    <row r="58" spans="1:9" x14ac:dyDescent="0.2">
      <c r="A58" s="4">
        <f>IF('True_Odds_Calculator_3-way'!A57="","",'True_Odds_Calculator_3-way'!A57)</f>
        <v>1.99</v>
      </c>
      <c r="B58" s="4">
        <f>IF('True_Odds_Calculator_3-way'!B57="","",'True_Odds_Calculator_3-way'!B57)</f>
        <v>3.71</v>
      </c>
      <c r="C58" s="4">
        <f>IF('True_Odds_Calculator_3-way'!C57="","",'True_Odds_Calculator_3-way'!C57)</f>
        <v>3.89</v>
      </c>
      <c r="D58" s="4">
        <f t="shared" si="0"/>
        <v>2.9123750530171577E-2</v>
      </c>
      <c r="E58" s="4">
        <f t="shared" si="1"/>
        <v>2.0292016485159037</v>
      </c>
      <c r="F58" s="4">
        <f t="shared" si="2"/>
        <v>3.8486130783470913</v>
      </c>
      <c r="G58" s="4">
        <f t="shared" si="3"/>
        <v>4.0426664325606447</v>
      </c>
      <c r="I58" s="4">
        <f t="shared" si="4"/>
        <v>1.0291237505301716</v>
      </c>
    </row>
    <row r="59" spans="1:9" x14ac:dyDescent="0.2">
      <c r="A59" s="4">
        <f>IF('True_Odds_Calculator_3-way'!A58="","",'True_Odds_Calculator_3-way'!A58)</f>
        <v>1.51</v>
      </c>
      <c r="B59" s="4">
        <f>IF('True_Odds_Calculator_3-way'!B58="","",'True_Odds_Calculator_3-way'!B58)</f>
        <v>4.45</v>
      </c>
      <c r="C59" s="4">
        <f>IF('True_Odds_Calculator_3-way'!C58="","",'True_Odds_Calculator_3-way'!C58)</f>
        <v>6.93</v>
      </c>
      <c r="D59" s="4">
        <f t="shared" si="0"/>
        <v>3.1270901052878886E-2</v>
      </c>
      <c r="E59" s="4">
        <f t="shared" si="1"/>
        <v>1.5341469932764169</v>
      </c>
      <c r="F59" s="4">
        <f t="shared" si="2"/>
        <v>4.6664542743221666</v>
      </c>
      <c r="G59" s="4">
        <f t="shared" si="3"/>
        <v>7.4695702435016793</v>
      </c>
      <c r="I59" s="4">
        <f t="shared" si="4"/>
        <v>1.0312709010528789</v>
      </c>
    </row>
    <row r="60" spans="1:9" x14ac:dyDescent="0.2">
      <c r="A60" s="4">
        <f>IF('True_Odds_Calculator_3-way'!A59="","",'True_Odds_Calculator_3-way'!A59)</f>
        <v>1.83</v>
      </c>
      <c r="B60" s="4">
        <f>IF('True_Odds_Calculator_3-way'!B59="","",'True_Odds_Calculator_3-way'!B59)</f>
        <v>4.1399999999999997</v>
      </c>
      <c r="C60" s="4">
        <f>IF('True_Odds_Calculator_3-way'!C59="","",'True_Odds_Calculator_3-way'!C59)</f>
        <v>4.1399999999999997</v>
      </c>
      <c r="D60" s="4">
        <f t="shared" si="0"/>
        <v>2.9539874871307381E-2</v>
      </c>
      <c r="E60" s="4">
        <f t="shared" si="1"/>
        <v>1.8635804594873813</v>
      </c>
      <c r="F60" s="4">
        <f t="shared" si="2"/>
        <v>4.3159393870342928</v>
      </c>
      <c r="G60" s="4">
        <f t="shared" si="3"/>
        <v>4.3159393870342928</v>
      </c>
      <c r="I60" s="4">
        <f t="shared" si="4"/>
        <v>1.0295398748713074</v>
      </c>
    </row>
    <row r="61" spans="1:9" x14ac:dyDescent="0.2">
      <c r="A61" s="4">
        <f>IF('True_Odds_Calculator_3-way'!A60="","",'True_Odds_Calculator_3-way'!A60)</f>
        <v>1.54</v>
      </c>
      <c r="B61" s="4">
        <f>IF('True_Odds_Calculator_3-way'!B60="","",'True_Odds_Calculator_3-way'!B60)</f>
        <v>4.59</v>
      </c>
      <c r="C61" s="4">
        <f>IF('True_Odds_Calculator_3-way'!C60="","",'True_Odds_Calculator_3-way'!C60)</f>
        <v>6.08</v>
      </c>
      <c r="D61" s="4">
        <f t="shared" si="0"/>
        <v>3.1689257308452401E-2</v>
      </c>
      <c r="E61" s="4">
        <f t="shared" si="1"/>
        <v>1.5654656681069505</v>
      </c>
      <c r="F61" s="4">
        <f t="shared" si="2"/>
        <v>4.8238839064568548</v>
      </c>
      <c r="G61" s="4">
        <f t="shared" si="3"/>
        <v>6.4972783559350882</v>
      </c>
      <c r="I61" s="4">
        <f t="shared" si="4"/>
        <v>1.0316892573084524</v>
      </c>
    </row>
    <row r="62" spans="1:9" x14ac:dyDescent="0.2">
      <c r="A62" s="4">
        <f>IF('True_Odds_Calculator_3-way'!A61="","",'True_Odds_Calculator_3-way'!A61)</f>
        <v>1.64</v>
      </c>
      <c r="B62" s="4">
        <f>IF('True_Odds_Calculator_3-way'!B61="","",'True_Odds_Calculator_3-way'!B61)</f>
        <v>4.4800000000000004</v>
      </c>
      <c r="C62" s="4">
        <f>IF('True_Odds_Calculator_3-way'!C61="","",'True_Odds_Calculator_3-way'!C61)</f>
        <v>4.9400000000000004</v>
      </c>
      <c r="D62" s="4">
        <f t="shared" si="0"/>
        <v>3.5399533072832057E-2</v>
      </c>
      <c r="E62" s="4">
        <f t="shared" si="1"/>
        <v>1.6723631446996507</v>
      </c>
      <c r="F62" s="4">
        <f t="shared" si="2"/>
        <v>4.7300458454155967</v>
      </c>
      <c r="G62" s="4">
        <f t="shared" si="3"/>
        <v>5.2457831585341212</v>
      </c>
      <c r="I62" s="4">
        <f t="shared" si="4"/>
        <v>1.0353995330728321</v>
      </c>
    </row>
    <row r="63" spans="1:9" x14ac:dyDescent="0.2">
      <c r="A63" s="4">
        <f>IF('True_Odds_Calculator_3-way'!A62="","",'True_Odds_Calculator_3-way'!A62)</f>
        <v>1.51</v>
      </c>
      <c r="B63" s="4">
        <f>IF('True_Odds_Calculator_3-way'!B62="","",'True_Odds_Calculator_3-way'!B62)</f>
        <v>4.45</v>
      </c>
      <c r="C63" s="4">
        <f>IF('True_Odds_Calculator_3-way'!C62="","",'True_Odds_Calculator_3-way'!C62)</f>
        <v>7.03</v>
      </c>
      <c r="D63" s="4">
        <f t="shared" si="0"/>
        <v>2.9218267421297961E-2</v>
      </c>
      <c r="E63" s="4">
        <f t="shared" si="1"/>
        <v>1.532538317579534</v>
      </c>
      <c r="F63" s="4">
        <f t="shared" si="2"/>
        <v>4.6516024504290661</v>
      </c>
      <c r="G63" s="4">
        <f t="shared" si="3"/>
        <v>7.5467091377087963</v>
      </c>
      <c r="I63" s="4">
        <f t="shared" si="4"/>
        <v>1.029218267421298</v>
      </c>
    </row>
    <row r="64" spans="1:9" x14ac:dyDescent="0.2">
      <c r="A64" s="4">
        <f>IF('True_Odds_Calculator_3-way'!A63="","",'True_Odds_Calculator_3-way'!A63)</f>
        <v>1.75</v>
      </c>
      <c r="B64" s="4">
        <f>IF('True_Odds_Calculator_3-way'!B63="","",'True_Odds_Calculator_3-way'!B63)</f>
        <v>3.66</v>
      </c>
      <c r="C64" s="4">
        <f>IF('True_Odds_Calculator_3-way'!C63="","",'True_Odds_Calculator_3-way'!C63)</f>
        <v>5.41</v>
      </c>
      <c r="D64" s="4">
        <f t="shared" si="0"/>
        <v>2.9495498693401734E-2</v>
      </c>
      <c r="E64" s="4">
        <f t="shared" si="1"/>
        <v>1.7806371216046659</v>
      </c>
      <c r="F64" s="4">
        <f t="shared" si="2"/>
        <v>3.7966194858010001</v>
      </c>
      <c r="G64" s="4">
        <f t="shared" si="3"/>
        <v>5.7139248994802925</v>
      </c>
      <c r="I64" s="4">
        <f t="shared" si="4"/>
        <v>1.0294954986934017</v>
      </c>
    </row>
    <row r="65" spans="1:9" x14ac:dyDescent="0.2">
      <c r="A65" s="4">
        <f>IF('True_Odds_Calculator_3-way'!A64="","",'True_Odds_Calculator_3-way'!A64)</f>
        <v>5.79</v>
      </c>
      <c r="B65" s="4">
        <f>IF('True_Odds_Calculator_3-way'!B64="","",'True_Odds_Calculator_3-way'!B64)</f>
        <v>3.74</v>
      </c>
      <c r="C65" s="4">
        <f>IF('True_Odds_Calculator_3-way'!C64="","",'True_Odds_Calculator_3-way'!C64)</f>
        <v>1.64</v>
      </c>
      <c r="D65" s="4">
        <f t="shared" si="0"/>
        <v>4.9847348380662737E-2</v>
      </c>
      <c r="E65" s="4">
        <f t="shared" si="1"/>
        <v>6.4063227276269474</v>
      </c>
      <c r="F65" s="4">
        <f t="shared" si="2"/>
        <v>3.9878148910278211</v>
      </c>
      <c r="G65" s="4">
        <f t="shared" si="3"/>
        <v>1.6859417158183119</v>
      </c>
      <c r="I65" s="4">
        <f t="shared" si="4"/>
        <v>1.0498473483806627</v>
      </c>
    </row>
    <row r="66" spans="1:9" x14ac:dyDescent="0.2">
      <c r="A66" s="4">
        <f>IF('True_Odds_Calculator_3-way'!A65="","",'True_Odds_Calculator_3-way'!A65)</f>
        <v>2.56</v>
      </c>
      <c r="B66" s="4">
        <f>IF('True_Odds_Calculator_3-way'!B65="","",'True_Odds_Calculator_3-way'!B65)</f>
        <v>3.31</v>
      </c>
      <c r="C66" s="4">
        <f>IF('True_Odds_Calculator_3-way'!C65="","",'True_Odds_Calculator_3-way'!C65)</f>
        <v>2.85</v>
      </c>
      <c r="D66" s="4">
        <f t="shared" si="0"/>
        <v>4.3616996607833691E-2</v>
      </c>
      <c r="E66" s="4">
        <f t="shared" si="1"/>
        <v>2.6589662922667903</v>
      </c>
      <c r="F66" s="4">
        <f t="shared" si="2"/>
        <v>3.4773440027339051</v>
      </c>
      <c r="G66" s="4">
        <f t="shared" si="3"/>
        <v>2.9731978630517912</v>
      </c>
      <c r="I66" s="4">
        <f t="shared" si="4"/>
        <v>1.0436169966078337</v>
      </c>
    </row>
    <row r="67" spans="1:9" x14ac:dyDescent="0.2">
      <c r="A67" s="4">
        <f>IF('True_Odds_Calculator_3-way'!A66="","",'True_Odds_Calculator_3-way'!A66)</f>
        <v>2.67</v>
      </c>
      <c r="B67" s="4">
        <f>IF('True_Odds_Calculator_3-way'!B66="","",'True_Odds_Calculator_3-way'!B66)</f>
        <v>3.16</v>
      </c>
      <c r="C67" s="4">
        <f>IF('True_Odds_Calculator_3-way'!C66="","",'True_Odds_Calculator_3-way'!C66)</f>
        <v>2.83</v>
      </c>
      <c r="D67" s="4">
        <f t="shared" ref="D67:D130" si="5">IF(A67="","",((1/A67)+(1/B67)+(1/C67))-1)</f>
        <v>4.4344421867888117E-2</v>
      </c>
      <c r="E67" s="4">
        <f t="shared" ref="E67:E130" si="6">IF(A67="","",(3*A67)/(3-($D67*A67)))</f>
        <v>2.7797053393505582</v>
      </c>
      <c r="F67" s="4">
        <f t="shared" ref="F67:F130" si="7">IF(B67="","",(3*B67)/(3-($D67*B67)))</f>
        <v>3.3148341033350373</v>
      </c>
      <c r="G67" s="4">
        <f t="shared" ref="G67:G130" si="8">IF(C67="","",(3*C67)/(3-($D67*C67)))</f>
        <v>2.9535517088847891</v>
      </c>
      <c r="I67" s="4">
        <f t="shared" ref="I67:I130" si="9">IF(A67="","",D67+1)</f>
        <v>1.0443444218678881</v>
      </c>
    </row>
    <row r="68" spans="1:9" x14ac:dyDescent="0.2">
      <c r="A68" s="4">
        <f>IF('True_Odds_Calculator_3-way'!A67="","",'True_Odds_Calculator_3-way'!A67)</f>
        <v>1.79</v>
      </c>
      <c r="B68" s="4">
        <f>IF('True_Odds_Calculator_3-way'!B67="","",'True_Odds_Calculator_3-way'!B67)</f>
        <v>3.56</v>
      </c>
      <c r="C68" s="4">
        <f>IF('True_Odds_Calculator_3-way'!C67="","",'True_Odds_Calculator_3-way'!C67)</f>
        <v>4.82</v>
      </c>
      <c r="D68" s="4">
        <f t="shared" si="5"/>
        <v>4.7026973949639173E-2</v>
      </c>
      <c r="E68" s="4">
        <f t="shared" si="6"/>
        <v>1.8416763855528799</v>
      </c>
      <c r="F68" s="4">
        <f t="shared" si="7"/>
        <v>3.7704089632590048</v>
      </c>
      <c r="G68" s="4">
        <f t="shared" si="8"/>
        <v>5.213948601599931</v>
      </c>
      <c r="I68" s="4">
        <f t="shared" si="9"/>
        <v>1.0470269739496392</v>
      </c>
    </row>
    <row r="69" spans="1:9" x14ac:dyDescent="0.2">
      <c r="A69" s="4">
        <f>IF('True_Odds_Calculator_3-way'!A68="","",'True_Odds_Calculator_3-way'!A68)</f>
        <v>2.6</v>
      </c>
      <c r="B69" s="4">
        <f>IF('True_Odds_Calculator_3-way'!B68="","",'True_Odds_Calculator_3-way'!B68)</f>
        <v>3.28</v>
      </c>
      <c r="C69" s="4">
        <f>IF('True_Odds_Calculator_3-way'!C68="","",'True_Odds_Calculator_3-way'!C68)</f>
        <v>2.62</v>
      </c>
      <c r="D69" s="4">
        <f t="shared" si="5"/>
        <v>7.1172822708849504E-2</v>
      </c>
      <c r="E69" s="4">
        <f t="shared" si="6"/>
        <v>2.7709189039030102</v>
      </c>
      <c r="F69" s="4">
        <f t="shared" si="7"/>
        <v>3.5567724517345014</v>
      </c>
      <c r="G69" s="4">
        <f t="shared" si="8"/>
        <v>2.7936463480504932</v>
      </c>
      <c r="I69" s="4">
        <f t="shared" si="9"/>
        <v>1.0711728227088495</v>
      </c>
    </row>
    <row r="70" spans="1:9" x14ac:dyDescent="0.2">
      <c r="A70" s="4">
        <f>IF('True_Odds_Calculator_3-way'!A69="","",'True_Odds_Calculator_3-way'!A69)</f>
        <v>4.8499999999999996</v>
      </c>
      <c r="B70" s="4">
        <f>IF('True_Odds_Calculator_3-way'!B69="","",'True_Odds_Calculator_3-way'!B69)</f>
        <v>3.42</v>
      </c>
      <c r="C70" s="4">
        <f>IF('True_Odds_Calculator_3-way'!C69="","",'True_Odds_Calculator_3-way'!C69)</f>
        <v>1.78</v>
      </c>
      <c r="D70" s="4">
        <f t="shared" si="5"/>
        <v>6.0380980638011561E-2</v>
      </c>
      <c r="E70" s="4">
        <f t="shared" si="6"/>
        <v>5.374651548598731</v>
      </c>
      <c r="F70" s="4">
        <f t="shared" si="7"/>
        <v>3.6728157682824785</v>
      </c>
      <c r="G70" s="4">
        <f t="shared" si="8"/>
        <v>1.846139897528589</v>
      </c>
      <c r="I70" s="4">
        <f t="shared" si="9"/>
        <v>1.0603809806380116</v>
      </c>
    </row>
    <row r="71" spans="1:9" x14ac:dyDescent="0.2">
      <c r="A71" s="4">
        <f>IF('True_Odds_Calculator_3-way'!A70="","",'True_Odds_Calculator_3-way'!A70)</f>
        <v>2.19</v>
      </c>
      <c r="B71" s="4">
        <f>IF('True_Odds_Calculator_3-way'!B70="","",'True_Odds_Calculator_3-way'!B70)</f>
        <v>3.07</v>
      </c>
      <c r="C71" s="4">
        <f>IF('True_Odds_Calculator_3-way'!C70="","",'True_Odds_Calculator_3-way'!C70)</f>
        <v>3.46</v>
      </c>
      <c r="D71" s="4">
        <f t="shared" si="5"/>
        <v>7.1371244629473862E-2</v>
      </c>
      <c r="E71" s="4">
        <f t="shared" si="6"/>
        <v>2.3103727504954428</v>
      </c>
      <c r="F71" s="4">
        <f t="shared" si="7"/>
        <v>3.311889026903009</v>
      </c>
      <c r="G71" s="4">
        <f t="shared" si="8"/>
        <v>3.7703562547860252</v>
      </c>
      <c r="I71" s="4">
        <f t="shared" si="9"/>
        <v>1.0713712446294739</v>
      </c>
    </row>
    <row r="72" spans="1:9" x14ac:dyDescent="0.2">
      <c r="A72" s="4">
        <f>IF('True_Odds_Calculator_3-way'!A71="","",'True_Odds_Calculator_3-way'!A71)</f>
        <v>2.35</v>
      </c>
      <c r="B72" s="4">
        <f>IF('True_Odds_Calculator_3-way'!B71="","",'True_Odds_Calculator_3-way'!B71)</f>
        <v>3.14</v>
      </c>
      <c r="C72" s="4">
        <f>IF('True_Odds_Calculator_3-way'!C71="","",'True_Odds_Calculator_3-way'!C71)</f>
        <v>3.32</v>
      </c>
      <c r="D72" s="4">
        <f t="shared" si="5"/>
        <v>4.5208071750343359E-2</v>
      </c>
      <c r="E72" s="4">
        <f t="shared" si="6"/>
        <v>2.4362758097622295</v>
      </c>
      <c r="F72" s="4">
        <f t="shared" si="7"/>
        <v>3.2959573926115144</v>
      </c>
      <c r="G72" s="4">
        <f t="shared" si="8"/>
        <v>3.4948481845485477</v>
      </c>
      <c r="I72" s="4">
        <f t="shared" si="9"/>
        <v>1.0452080717503434</v>
      </c>
    </row>
    <row r="73" spans="1:9" x14ac:dyDescent="0.2">
      <c r="A73" s="4">
        <f>IF('True_Odds_Calculator_3-way'!A72="","",'True_Odds_Calculator_3-way'!A72)</f>
        <v>2.63</v>
      </c>
      <c r="B73" s="4">
        <f>IF('True_Odds_Calculator_3-way'!B72="","",'True_Odds_Calculator_3-way'!B72)</f>
        <v>3.04</v>
      </c>
      <c r="C73" s="4">
        <f>IF('True_Odds_Calculator_3-way'!C72="","",'True_Odds_Calculator_3-way'!C72)</f>
        <v>2.99</v>
      </c>
      <c r="D73" s="4">
        <f t="shared" si="5"/>
        <v>4.3623665838298908E-2</v>
      </c>
      <c r="E73" s="4">
        <f t="shared" si="6"/>
        <v>2.734579661333882</v>
      </c>
      <c r="F73" s="4">
        <f t="shared" si="7"/>
        <v>3.1805993973456386</v>
      </c>
      <c r="G73" s="4">
        <f t="shared" si="8"/>
        <v>3.1259090672137448</v>
      </c>
      <c r="I73" s="4">
        <f t="shared" si="9"/>
        <v>1.0436236658382989</v>
      </c>
    </row>
    <row r="74" spans="1:9" x14ac:dyDescent="0.2">
      <c r="A74" s="4">
        <f>IF('True_Odds_Calculator_3-way'!A73="","",'True_Odds_Calculator_3-way'!A73)</f>
        <v>2.81</v>
      </c>
      <c r="B74" s="4">
        <f>IF('True_Odds_Calculator_3-way'!B73="","",'True_Odds_Calculator_3-way'!B73)</f>
        <v>3.18</v>
      </c>
      <c r="C74" s="4">
        <f>IF('True_Odds_Calculator_3-way'!C73="","",'True_Odds_Calculator_3-way'!C73)</f>
        <v>2.67</v>
      </c>
      <c r="D74" s="4">
        <f t="shared" si="5"/>
        <v>4.486913013202054E-2</v>
      </c>
      <c r="E74" s="4">
        <f t="shared" si="6"/>
        <v>2.93327810673585</v>
      </c>
      <c r="F74" s="4">
        <f t="shared" si="7"/>
        <v>3.3387974746783535</v>
      </c>
      <c r="G74" s="4">
        <f t="shared" si="8"/>
        <v>2.781057428625981</v>
      </c>
      <c r="I74" s="4">
        <f t="shared" si="9"/>
        <v>1.0448691301320205</v>
      </c>
    </row>
    <row r="75" spans="1:9" x14ac:dyDescent="0.2">
      <c r="A75" s="4">
        <f>IF('True_Odds_Calculator_3-way'!A74="","",'True_Odds_Calculator_3-way'!A74)</f>
        <v>3.08</v>
      </c>
      <c r="B75" s="4">
        <f>IF('True_Odds_Calculator_3-way'!B74="","",'True_Odds_Calculator_3-way'!B74)</f>
        <v>3.37</v>
      </c>
      <c r="C75" s="4">
        <f>IF('True_Odds_Calculator_3-way'!C74="","",'True_Odds_Calculator_3-way'!C74)</f>
        <v>2.4</v>
      </c>
      <c r="D75" s="4">
        <f t="shared" si="5"/>
        <v>3.8077896386501831E-2</v>
      </c>
      <c r="E75" s="4">
        <f t="shared" si="6"/>
        <v>3.2053060118102001</v>
      </c>
      <c r="F75" s="4">
        <f t="shared" si="7"/>
        <v>3.5205903302517876</v>
      </c>
      <c r="G75" s="4">
        <f t="shared" si="8"/>
        <v>2.4754066214776693</v>
      </c>
      <c r="I75" s="4">
        <f t="shared" si="9"/>
        <v>1.0380778963865018</v>
      </c>
    </row>
    <row r="76" spans="1:9" x14ac:dyDescent="0.2">
      <c r="A76" s="4">
        <f>IF('True_Odds_Calculator_3-way'!A75="","",'True_Odds_Calculator_3-way'!A75)</f>
        <v>1.34</v>
      </c>
      <c r="B76" s="4">
        <f>IF('True_Odds_Calculator_3-way'!B75="","",'True_Odds_Calculator_3-way'!B75)</f>
        <v>4.57</v>
      </c>
      <c r="C76" s="4">
        <f>IF('True_Odds_Calculator_3-way'!C75="","",'True_Odds_Calculator_3-way'!C75)</f>
        <v>10.119999999999999</v>
      </c>
      <c r="D76" s="4">
        <f t="shared" si="5"/>
        <v>6.3901266709412319E-2</v>
      </c>
      <c r="E76" s="4">
        <f t="shared" si="6"/>
        <v>1.3793707812830529</v>
      </c>
      <c r="F76" s="4">
        <f t="shared" si="7"/>
        <v>5.0628307803311436</v>
      </c>
      <c r="G76" s="4">
        <f t="shared" si="8"/>
        <v>12.900927441716393</v>
      </c>
      <c r="I76" s="4">
        <f t="shared" si="9"/>
        <v>1.0639012667094123</v>
      </c>
    </row>
    <row r="77" spans="1:9" x14ac:dyDescent="0.2">
      <c r="A77" s="4">
        <f>IF('True_Odds_Calculator_3-way'!A76="","",'True_Odds_Calculator_3-way'!A76)</f>
        <v>2.38</v>
      </c>
      <c r="B77" s="4">
        <f>IF('True_Odds_Calculator_3-way'!B76="","",'True_Odds_Calculator_3-way'!B76)</f>
        <v>3.27</v>
      </c>
      <c r="C77" s="4">
        <f>IF('True_Odds_Calculator_3-way'!C76="","",'True_Odds_Calculator_3-way'!C76)</f>
        <v>3.14</v>
      </c>
      <c r="D77" s="4">
        <f t="shared" si="5"/>
        <v>4.444980236002527E-2</v>
      </c>
      <c r="E77" s="4">
        <f t="shared" si="6"/>
        <v>2.4669948989748813</v>
      </c>
      <c r="F77" s="4">
        <f t="shared" si="7"/>
        <v>3.4364993725321518</v>
      </c>
      <c r="G77" s="4">
        <f t="shared" si="8"/>
        <v>3.2932138999757603</v>
      </c>
      <c r="I77" s="4">
        <f t="shared" si="9"/>
        <v>1.0444498023600253</v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N33" sqref="N3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3"/>
  <sheetViews>
    <sheetView tabSelected="1" zoomScale="80" zoomScaleNormal="80" workbookViewId="0">
      <pane ySplit="2" topLeftCell="A33" activePane="bottomLeft" state="frozen"/>
      <selection pane="bottomLeft" activeCell="AF47" sqref="AF4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2.02</v>
      </c>
      <c r="B3">
        <v>3.36</v>
      </c>
      <c r="C3">
        <v>3.94</v>
      </c>
      <c r="D3" s="20">
        <f>IF(OR($A3="",$B3="",$C3=""),"",(1/A3)+(1/B3)+(1/C3)-1)</f>
        <v>4.6475659168527361E-2</v>
      </c>
      <c r="E3" s="17">
        <f>IF(OR($A3="",$B3="",$C3=""),"",A3*'MPTO_working_3-way'!$I2)</f>
        <v>2.1138808315204254</v>
      </c>
      <c r="F3" s="21">
        <f>IF(OR($A3="",$B3="",$C3=""),"",B3*'MPTO_working_3-way'!$I2)</f>
        <v>3.5161582148062518</v>
      </c>
      <c r="G3" s="22">
        <f>IF(OR($A3="",$B3="",$C3=""),"",C3*'MPTO_working_3-way'!$I2)</f>
        <v>4.1231140971239979</v>
      </c>
      <c r="H3" s="17">
        <f>IF(OR($A3="",$B3="",$C3=""),"",'MPTO_working_3-way'!E2)</f>
        <v>2.0852551628742999</v>
      </c>
      <c r="I3" s="21">
        <f>IF(OR($A3="",$B3="",$C3=""),"",'MPTO_working_3-way'!F2)</f>
        <v>3.5445009819043993</v>
      </c>
      <c r="J3" s="22">
        <f>IF(OR($A3="",$B3="",$C3=""),"",'MPTO_working_3-way'!G2)</f>
        <v>4.1961230974715527</v>
      </c>
      <c r="K3" s="17">
        <f>IF(OR($A3="",$B3="",$C3=""),"",'OddsRatio_working_3-way'!H2)</f>
        <v>2.0966151283957659</v>
      </c>
      <c r="L3" s="21">
        <f>IF(OR($A3="",$B3="",$C3=""),"",'OddsRatio_working_3-way'!I2)</f>
        <v>3.5372663755039286</v>
      </c>
      <c r="M3" s="22">
        <f>IF(OR($A3="",$B3="",$C3=""),"",'OddsRatio_working_3-way'!J2)</f>
        <v>4.1608318406701486</v>
      </c>
      <c r="N3" s="23">
        <f>(1/E3)* 100</f>
        <v>47.306356398564915</v>
      </c>
      <c r="O3" s="24">
        <f>(1/F3)* 100</f>
        <v>28.440130930089623</v>
      </c>
      <c r="P3" s="24">
        <f>(1/G3)* 100</f>
        <v>24.253512671345465</v>
      </c>
      <c r="Q3" t="s">
        <v>141</v>
      </c>
      <c r="R3" t="s">
        <v>142</v>
      </c>
      <c r="S3" t="s">
        <v>140</v>
      </c>
      <c r="AD3" s="28"/>
      <c r="AE3" s="28"/>
      <c r="AH3" s="37"/>
      <c r="AI3" s="28"/>
      <c r="AJ3" t="s">
        <v>130</v>
      </c>
    </row>
    <row r="4" spans="1:36" s="40" customFormat="1" ht="15" x14ac:dyDescent="0.25">
      <c r="A4">
        <v>2.94</v>
      </c>
      <c r="B4">
        <v>3.31</v>
      </c>
      <c r="C4">
        <v>2.4900000000000002</v>
      </c>
      <c r="D4" s="20">
        <f t="shared" ref="D4:D67" si="0">IF(OR($A4="",$B4="",$C4=""),"",(1/A4)+(1/B4)+(1/C4)-1)</f>
        <v>4.3857283749957565E-2</v>
      </c>
      <c r="E4" s="17">
        <f>IF(OR($A4="",$B4="",$C4=""),"",A4*'MPTO_working_3-way'!$I3)</f>
        <v>3.0689404142248753</v>
      </c>
      <c r="F4" s="21">
        <f>IF(OR($A4="",$B4="",$C4=""),"",B4*'MPTO_working_3-way'!$I3)</f>
        <v>3.4551676092123595</v>
      </c>
      <c r="G4" s="22">
        <f>IF(OR($A4="",$B4="",$C4=""),"",C4*'MPTO_working_3-way'!$I3)</f>
        <v>2.5992046365373946</v>
      </c>
      <c r="H4" s="17"/>
      <c r="I4" s="21"/>
      <c r="J4" s="22"/>
      <c r="K4" s="17"/>
      <c r="L4" s="21"/>
      <c r="M4" s="22"/>
      <c r="N4" s="23">
        <f t="shared" ref="N4" si="1">(1/E4)* 100</f>
        <v>32.584536192520723</v>
      </c>
      <c r="O4" s="24">
        <f t="shared" ref="O4" si="2">(1/F4)* 100</f>
        <v>28.942156013900583</v>
      </c>
      <c r="P4" s="24">
        <f t="shared" ref="P4" si="3">(1/G4)* 100</f>
        <v>38.473307793578684</v>
      </c>
      <c r="Q4" t="s">
        <v>143</v>
      </c>
      <c r="R4" t="s">
        <v>144</v>
      </c>
      <c r="S4" t="s">
        <v>140</v>
      </c>
      <c r="AD4" s="37"/>
      <c r="AE4" s="37"/>
      <c r="AH4" s="37"/>
      <c r="AI4" s="37"/>
      <c r="AJ4" t="s">
        <v>130</v>
      </c>
    </row>
    <row r="5" spans="1:36" s="40" customFormat="1" ht="15" x14ac:dyDescent="0.25">
      <c r="A5">
        <v>1.94</v>
      </c>
      <c r="B5">
        <v>3.29</v>
      </c>
      <c r="C5">
        <v>4.7699999999999996</v>
      </c>
      <c r="D5" s="20">
        <f t="shared" si="0"/>
        <v>2.9058891176949375E-2</v>
      </c>
      <c r="E5" s="17">
        <f>IF(OR($A5="",$B5="",$C5=""),"",A5*'MPTO_working_3-way'!$I4)</f>
        <v>1.9963742488832816</v>
      </c>
      <c r="F5" s="21">
        <f>IF(OR($A5="",$B5="",$C5=""),"",B5*'MPTO_working_3-way'!$I4)</f>
        <v>3.3856037519721633</v>
      </c>
      <c r="G5" s="22">
        <f>IF(OR($A5="",$B5="",$C5=""),"",C5*'MPTO_working_3-way'!$I4)</f>
        <v>4.9086109109140477</v>
      </c>
      <c r="H5" s="17"/>
      <c r="I5" s="21"/>
      <c r="J5" s="22"/>
      <c r="K5" s="17"/>
      <c r="L5" s="21"/>
      <c r="M5" s="22"/>
      <c r="N5" s="23">
        <f t="shared" ref="N5:N68" si="4">(1/E5)* 100</f>
        <v>50.0908084022509</v>
      </c>
      <c r="O5" s="24">
        <f t="shared" ref="O5:O68" si="5">(1/F5)* 100</f>
        <v>29.536829270628186</v>
      </c>
      <c r="P5" s="24">
        <f t="shared" ref="P5:P68" si="6">(1/G5)* 100</f>
        <v>20.372362327120911</v>
      </c>
      <c r="Q5" t="s">
        <v>145</v>
      </c>
      <c r="R5" t="s">
        <v>146</v>
      </c>
      <c r="S5" t="s">
        <v>140</v>
      </c>
      <c r="AD5" s="37"/>
      <c r="AE5" s="37"/>
      <c r="AH5" s="37"/>
      <c r="AI5" s="37"/>
      <c r="AJ5" t="s">
        <v>230</v>
      </c>
    </row>
    <row r="6" spans="1:36" s="40" customFormat="1" ht="15" x14ac:dyDescent="0.25">
      <c r="A6">
        <v>1.2</v>
      </c>
      <c r="B6">
        <v>6.81</v>
      </c>
      <c r="C6">
        <v>17.64</v>
      </c>
      <c r="D6" s="20">
        <f t="shared" si="0"/>
        <v>3.6865553857372779E-2</v>
      </c>
      <c r="E6" s="17">
        <f>IF(OR($A6="",$B6="",$C6=""),"",A6*'MPTO_working_3-way'!$I5)</f>
        <v>1.2442386646288472</v>
      </c>
      <c r="F6" s="21">
        <f>IF(OR($A6="",$B6="",$C6=""),"",B6*'MPTO_working_3-way'!$I5)</f>
        <v>7.0610544217687083</v>
      </c>
      <c r="G6" s="22">
        <f>IF(OR($A6="",$B6="",$C6=""),"",C6*'MPTO_working_3-way'!$I5)</f>
        <v>18.290308370044055</v>
      </c>
      <c r="H6" s="17"/>
      <c r="I6" s="21"/>
      <c r="J6" s="22"/>
      <c r="K6" s="17"/>
      <c r="L6" s="21"/>
      <c r="M6" s="22"/>
      <c r="N6" s="23">
        <f t="shared" si="4"/>
        <v>80.370432813892421</v>
      </c>
      <c r="O6" s="24">
        <f t="shared" si="5"/>
        <v>14.16219080421012</v>
      </c>
      <c r="P6" s="24">
        <f t="shared" si="6"/>
        <v>5.4673763818974441</v>
      </c>
      <c r="Q6" t="s">
        <v>147</v>
      </c>
      <c r="R6" t="s">
        <v>148</v>
      </c>
      <c r="S6" t="s">
        <v>140</v>
      </c>
      <c r="AD6" s="37"/>
      <c r="AE6" s="37"/>
      <c r="AH6" s="37"/>
      <c r="AI6" s="37"/>
      <c r="AJ6" t="s">
        <v>230</v>
      </c>
    </row>
    <row r="7" spans="1:36" s="40" customFormat="1" ht="15" x14ac:dyDescent="0.25">
      <c r="A7">
        <v>4.0599999999999996</v>
      </c>
      <c r="B7">
        <v>3.41</v>
      </c>
      <c r="C7">
        <v>2.04</v>
      </c>
      <c r="D7" s="20">
        <f t="shared" si="0"/>
        <v>2.9756629115393674E-2</v>
      </c>
      <c r="E7" s="17">
        <f>IF(OR($A7="",$B7="",$C7=""),"",A7*'MPTO_working_3-way'!$I6)</f>
        <v>4.1808119142084976</v>
      </c>
      <c r="F7" s="21">
        <f>IF(OR($A7="",$B7="",$C7=""),"",B7*'MPTO_working_3-way'!$I6)</f>
        <v>3.5114701052834927</v>
      </c>
      <c r="G7" s="22">
        <f>IF(OR($A7="",$B7="",$C7=""),"",C7*'MPTO_working_3-way'!$I6)</f>
        <v>2.1007035233954032</v>
      </c>
      <c r="H7" s="17"/>
      <c r="I7" s="21"/>
      <c r="J7" s="22"/>
      <c r="K7" s="17"/>
      <c r="L7" s="21"/>
      <c r="M7" s="22"/>
      <c r="N7" s="23">
        <f t="shared" si="4"/>
        <v>23.918799040002206</v>
      </c>
      <c r="O7" s="24">
        <f t="shared" si="5"/>
        <v>28.478100909797345</v>
      </c>
      <c r="P7" s="24">
        <f t="shared" si="6"/>
        <v>47.60310005020046</v>
      </c>
      <c r="Q7" t="s">
        <v>149</v>
      </c>
      <c r="R7" t="s">
        <v>150</v>
      </c>
      <c r="S7" t="s">
        <v>140</v>
      </c>
      <c r="AD7" s="37"/>
      <c r="AE7" s="37"/>
      <c r="AH7" s="37"/>
      <c r="AI7" s="37"/>
      <c r="AJ7" t="s">
        <v>230</v>
      </c>
    </row>
    <row r="8" spans="1:36" s="36" customFormat="1" ht="15" x14ac:dyDescent="0.25">
      <c r="A8">
        <v>1.28</v>
      </c>
      <c r="B8">
        <v>5.9</v>
      </c>
      <c r="C8">
        <v>12.14</v>
      </c>
      <c r="D8" s="20">
        <f t="shared" si="0"/>
        <v>3.3113848323234496E-2</v>
      </c>
      <c r="E8" s="17">
        <f>IF(OR($A8="",$B8="",$C8=""),"",A8*'MPTO_working_3-way'!$I7)</f>
        <v>1.3223857258537401</v>
      </c>
      <c r="F8" s="21">
        <f>IF(OR($A8="",$B8="",$C8=""),"",B8*'MPTO_working_3-way'!$I7)</f>
        <v>6.0953717051070839</v>
      </c>
      <c r="G8" s="22">
        <f>IF(OR($A8="",$B8="",$C8=""),"",C8*'MPTO_working_3-way'!$I7)</f>
        <v>12.542002118644067</v>
      </c>
      <c r="H8" s="17"/>
      <c r="I8" s="21"/>
      <c r="J8" s="22"/>
      <c r="K8" s="17"/>
      <c r="L8" s="21"/>
      <c r="M8" s="22"/>
      <c r="N8" s="23">
        <f t="shared" si="4"/>
        <v>75.620900955687048</v>
      </c>
      <c r="O8" s="24">
        <f t="shared" si="5"/>
        <v>16.405890376827017</v>
      </c>
      <c r="P8" s="24">
        <f t="shared" si="6"/>
        <v>7.9732086674859479</v>
      </c>
      <c r="Q8" t="s">
        <v>151</v>
      </c>
      <c r="R8" t="s">
        <v>152</v>
      </c>
      <c r="S8" t="s">
        <v>140</v>
      </c>
      <c r="AD8" s="37"/>
      <c r="AE8" s="37"/>
      <c r="AH8" s="37"/>
      <c r="AI8" s="37"/>
      <c r="AJ8" t="s">
        <v>230</v>
      </c>
    </row>
    <row r="9" spans="1:36" s="36" customFormat="1" ht="15" x14ac:dyDescent="0.25">
      <c r="A9">
        <v>2.68</v>
      </c>
      <c r="B9">
        <v>3.11</v>
      </c>
      <c r="C9">
        <v>2.87</v>
      </c>
      <c r="D9" s="20">
        <f t="shared" si="0"/>
        <v>4.3109792467466379E-2</v>
      </c>
      <c r="E9" s="17">
        <f>IF(OR($A9="",$B9="",$C9=""),"",A9*'MPTO_working_3-way'!$I8)</f>
        <v>2.7955342438128099</v>
      </c>
      <c r="F9" s="21">
        <f>IF(OR($A9="",$B9="",$C9=""),"",B9*'MPTO_working_3-way'!$I8)</f>
        <v>3.2440714545738203</v>
      </c>
      <c r="G9" s="22">
        <f>IF(OR($A9="",$B9="",$C9=""),"",C9*'MPTO_working_3-way'!$I8)</f>
        <v>2.9937251043816286</v>
      </c>
      <c r="H9" s="17"/>
      <c r="I9" s="21"/>
      <c r="J9" s="22"/>
      <c r="K9" s="17"/>
      <c r="L9" s="21"/>
      <c r="M9" s="22"/>
      <c r="N9" s="23">
        <f t="shared" si="4"/>
        <v>35.771337883384568</v>
      </c>
      <c r="O9" s="24">
        <f t="shared" si="5"/>
        <v>30.825461584395708</v>
      </c>
      <c r="P9" s="24">
        <f t="shared" si="6"/>
        <v>33.403200532219735</v>
      </c>
      <c r="Q9" t="s">
        <v>111</v>
      </c>
      <c r="R9" t="s">
        <v>104</v>
      </c>
      <c r="S9" t="s">
        <v>225</v>
      </c>
      <c r="AD9" s="37"/>
      <c r="AE9" s="37"/>
      <c r="AH9" s="37"/>
      <c r="AI9" s="37"/>
      <c r="AJ9" t="s">
        <v>131</v>
      </c>
    </row>
    <row r="10" spans="1:36" s="36" customFormat="1" ht="15" x14ac:dyDescent="0.25">
      <c r="A10">
        <v>2.9</v>
      </c>
      <c r="B10">
        <v>3.15</v>
      </c>
      <c r="C10">
        <v>2.7</v>
      </c>
      <c r="D10" s="20">
        <f t="shared" si="0"/>
        <v>3.2658274037584256E-2</v>
      </c>
      <c r="E10" s="17">
        <f>IF(OR($A10="",$B10="",$C10=""),"",A10*'MPTO_working_3-way'!$I9)</f>
        <v>2.9947089947089944</v>
      </c>
      <c r="F10" s="21">
        <f>IF(OR($A10="",$B10="",$C10=""),"",B10*'MPTO_working_3-way'!$I9)</f>
        <v>3.2528735632183903</v>
      </c>
      <c r="G10" s="22">
        <f>IF(OR($A10="",$B10="",$C10=""),"",C10*'MPTO_working_3-way'!$I9)</f>
        <v>2.7881773399014778</v>
      </c>
      <c r="H10" s="17"/>
      <c r="I10" s="21"/>
      <c r="J10" s="22"/>
      <c r="K10" s="17"/>
      <c r="L10" s="21"/>
      <c r="M10" s="22"/>
      <c r="N10" s="23">
        <f t="shared" si="4"/>
        <v>33.392226148409897</v>
      </c>
      <c r="O10" s="24">
        <f t="shared" si="5"/>
        <v>30.742049469964673</v>
      </c>
      <c r="P10" s="24">
        <f t="shared" si="6"/>
        <v>35.865724381625441</v>
      </c>
      <c r="Q10" t="s">
        <v>89</v>
      </c>
      <c r="R10" t="s">
        <v>94</v>
      </c>
      <c r="S10" t="s">
        <v>225</v>
      </c>
      <c r="AD10" s="37"/>
      <c r="AE10" s="37"/>
      <c r="AH10" s="37"/>
      <c r="AI10" s="37"/>
      <c r="AJ10" t="s">
        <v>132</v>
      </c>
    </row>
    <row r="11" spans="1:36" s="36" customFormat="1" ht="15" x14ac:dyDescent="0.25">
      <c r="A11">
        <v>1.76</v>
      </c>
      <c r="B11">
        <v>3.86</v>
      </c>
      <c r="C11">
        <v>4.91</v>
      </c>
      <c r="D11" s="20">
        <f t="shared" si="0"/>
        <v>3.0915163474812379E-2</v>
      </c>
      <c r="E11" s="17">
        <f>IF(OR($A11="",$B11="",$C11=""),"",A11*'MPTO_working_3-way'!$I10)</f>
        <v>1.8144106877156698</v>
      </c>
      <c r="F11" s="21">
        <f>IF(OR($A11="",$B11="",$C11=""),"",B11*'MPTO_working_3-way'!$I10)</f>
        <v>3.9793325310127758</v>
      </c>
      <c r="G11" s="22">
        <f>IF(OR($A11="",$B11="",$C11=""),"",C11*'MPTO_working_3-way'!$I10)</f>
        <v>5.0617934526613286</v>
      </c>
      <c r="H11" s="17"/>
      <c r="I11" s="21"/>
      <c r="J11" s="22"/>
      <c r="K11" s="17"/>
      <c r="L11" s="21"/>
      <c r="M11" s="22"/>
      <c r="N11" s="23">
        <f t="shared" si="4"/>
        <v>55.114313797335093</v>
      </c>
      <c r="O11" s="24">
        <f t="shared" si="5"/>
        <v>25.129842560442945</v>
      </c>
      <c r="P11" s="24">
        <f t="shared" si="6"/>
        <v>19.755843642221947</v>
      </c>
      <c r="Q11" t="s">
        <v>153</v>
      </c>
      <c r="R11" t="s">
        <v>154</v>
      </c>
      <c r="S11" t="s">
        <v>225</v>
      </c>
      <c r="AD11" s="37"/>
      <c r="AE11" s="37"/>
      <c r="AH11" s="37"/>
      <c r="AI11" s="37"/>
      <c r="AJ11" t="s">
        <v>231</v>
      </c>
    </row>
    <row r="12" spans="1:36" s="36" customFormat="1" ht="15" x14ac:dyDescent="0.25">
      <c r="A12">
        <v>2.87</v>
      </c>
      <c r="B12">
        <v>3.18</v>
      </c>
      <c r="C12">
        <v>2.74</v>
      </c>
      <c r="D12" s="20">
        <f t="shared" si="0"/>
        <v>2.7860968203795355E-2</v>
      </c>
      <c r="E12" s="17">
        <f>IF(OR($A12="",$B12="",$C12=""),"",A12*'MPTO_working_3-way'!$I11)</f>
        <v>2.9499609787448926</v>
      </c>
      <c r="F12" s="21">
        <f>IF(OR($A12="",$B12="",$C12=""),"",B12*'MPTO_working_3-way'!$I11)</f>
        <v>3.2685978788880692</v>
      </c>
      <c r="G12" s="22">
        <f>IF(OR($A12="",$B12="",$C12=""),"",C12*'MPTO_working_3-way'!$I11)</f>
        <v>2.8163390528783996</v>
      </c>
      <c r="H12" s="17"/>
      <c r="I12" s="21"/>
      <c r="J12" s="22"/>
      <c r="K12" s="17"/>
      <c r="L12" s="21"/>
      <c r="M12" s="22"/>
      <c r="N12" s="23">
        <f t="shared" si="4"/>
        <v>33.898753482002526</v>
      </c>
      <c r="O12" s="24">
        <f t="shared" si="5"/>
        <v>30.594158016775864</v>
      </c>
      <c r="P12" s="24">
        <f t="shared" si="6"/>
        <v>35.507088501221617</v>
      </c>
      <c r="Q12" t="s">
        <v>155</v>
      </c>
      <c r="R12" t="s">
        <v>156</v>
      </c>
      <c r="S12" t="s">
        <v>225</v>
      </c>
      <c r="AD12" s="37"/>
      <c r="AE12" s="37"/>
      <c r="AH12" s="37"/>
      <c r="AI12" s="37"/>
      <c r="AJ12" t="s">
        <v>231</v>
      </c>
    </row>
    <row r="13" spans="1:36" s="36" customFormat="1" ht="15" x14ac:dyDescent="0.25">
      <c r="A13">
        <v>1.27</v>
      </c>
      <c r="B13">
        <v>6.36</v>
      </c>
      <c r="C13">
        <v>11.64</v>
      </c>
      <c r="D13" s="20">
        <f t="shared" si="0"/>
        <v>3.0544932126627344E-2</v>
      </c>
      <c r="E13" s="17">
        <f>IF(OR($A13="",$B13="",$C13=""),"",A13*'MPTO_working_3-way'!$I12)</f>
        <v>1.3087920638008168</v>
      </c>
      <c r="F13" s="21">
        <f>IF(OR($A13="",$B13="",$C13=""),"",B13*'MPTO_working_3-way'!$I12)</f>
        <v>6.55426576832535</v>
      </c>
      <c r="G13" s="22">
        <f>IF(OR($A13="",$B13="",$C13=""),"",C13*'MPTO_working_3-way'!$I12)</f>
        <v>11.995543009953943</v>
      </c>
      <c r="H13" s="17"/>
      <c r="I13" s="21"/>
      <c r="J13" s="22"/>
      <c r="K13" s="17"/>
      <c r="L13" s="21"/>
      <c r="M13" s="22"/>
      <c r="N13" s="23">
        <f t="shared" si="4"/>
        <v>76.406331277402103</v>
      </c>
      <c r="O13" s="24">
        <f t="shared" si="5"/>
        <v>15.257239107279979</v>
      </c>
      <c r="P13" s="24">
        <f t="shared" si="6"/>
        <v>8.3364296153179271</v>
      </c>
      <c r="Q13" t="s">
        <v>157</v>
      </c>
      <c r="R13" t="s">
        <v>158</v>
      </c>
      <c r="S13" t="s">
        <v>225</v>
      </c>
      <c r="AD13" s="37"/>
      <c r="AE13" s="37"/>
      <c r="AH13" s="37"/>
      <c r="AI13" s="37"/>
      <c r="AJ13" t="s">
        <v>231</v>
      </c>
    </row>
    <row r="14" spans="1:36" s="36" customFormat="1" ht="15" x14ac:dyDescent="0.25">
      <c r="A14">
        <v>1.88</v>
      </c>
      <c r="B14">
        <v>3.82</v>
      </c>
      <c r="C14">
        <v>4.26</v>
      </c>
      <c r="D14" s="20">
        <f t="shared" si="0"/>
        <v>2.8436782366621838E-2</v>
      </c>
      <c r="E14" s="17">
        <f>IF(OR($A14="",$B14="",$C14=""),"",A14*'MPTO_working_3-way'!$I13)</f>
        <v>1.933461150849249</v>
      </c>
      <c r="F14" s="21">
        <f>IF(OR($A14="",$B14="",$C14=""),"",B14*'MPTO_working_3-way'!$I13)</f>
        <v>3.9286285086404953</v>
      </c>
      <c r="G14" s="22">
        <f>IF(OR($A14="",$B14="",$C14=""),"",C14*'MPTO_working_3-way'!$I13)</f>
        <v>4.3811406928818091</v>
      </c>
      <c r="H14" s="17"/>
      <c r="I14" s="21"/>
      <c r="J14" s="22"/>
      <c r="K14" s="17"/>
      <c r="L14" s="21"/>
      <c r="M14" s="22"/>
      <c r="N14" s="23">
        <f t="shared" si="4"/>
        <v>51.720718544603926</v>
      </c>
      <c r="O14" s="24">
        <f t="shared" si="5"/>
        <v>25.454175618810311</v>
      </c>
      <c r="P14" s="24">
        <f t="shared" si="6"/>
        <v>22.82510583658577</v>
      </c>
      <c r="Q14" t="s">
        <v>159</v>
      </c>
      <c r="R14" t="s">
        <v>160</v>
      </c>
      <c r="S14" t="s">
        <v>225</v>
      </c>
      <c r="AD14" s="37"/>
      <c r="AE14" s="37"/>
      <c r="AH14" s="37"/>
      <c r="AI14" s="37"/>
      <c r="AJ14" t="s">
        <v>231</v>
      </c>
    </row>
    <row r="15" spans="1:36" s="36" customFormat="1" ht="15" x14ac:dyDescent="0.25">
      <c r="A15">
        <v>2.88</v>
      </c>
      <c r="B15">
        <v>3.4</v>
      </c>
      <c r="C15">
        <v>2.59</v>
      </c>
      <c r="D15" s="20">
        <f t="shared" si="0"/>
        <v>2.7440255381431911E-2</v>
      </c>
      <c r="E15" s="17">
        <f>IF(OR($A15="",$B15="",$C15=""),"",A15*'MPTO_working_3-way'!$I14)</f>
        <v>2.9590279354985238</v>
      </c>
      <c r="F15" s="21">
        <f>IF(OR($A15="",$B15="",$C15=""),"",B15*'MPTO_working_3-way'!$I14)</f>
        <v>3.4932968682968686</v>
      </c>
      <c r="G15" s="22">
        <f>IF(OR($A15="",$B15="",$C15=""),"",C15*'MPTO_working_3-way'!$I14)</f>
        <v>2.6610702614379087</v>
      </c>
      <c r="H15" s="17"/>
      <c r="I15" s="21"/>
      <c r="J15" s="22"/>
      <c r="K15" s="17"/>
      <c r="L15" s="21"/>
      <c r="M15" s="22"/>
      <c r="N15" s="23">
        <f t="shared" si="4"/>
        <v>33.794882028767482</v>
      </c>
      <c r="O15" s="24">
        <f t="shared" si="5"/>
        <v>28.626253012603044</v>
      </c>
      <c r="P15" s="24">
        <f t="shared" si="6"/>
        <v>37.578864958629474</v>
      </c>
      <c r="Q15" t="s">
        <v>161</v>
      </c>
      <c r="R15" t="s">
        <v>162</v>
      </c>
      <c r="S15" t="s">
        <v>225</v>
      </c>
      <c r="AD15" s="37"/>
      <c r="AE15" s="37"/>
      <c r="AH15" s="37"/>
      <c r="AI15" s="37"/>
      <c r="AJ15" t="s">
        <v>231</v>
      </c>
    </row>
    <row r="16" spans="1:36" s="36" customFormat="1" ht="15" x14ac:dyDescent="0.25">
      <c r="A16">
        <v>3.33</v>
      </c>
      <c r="B16">
        <v>3.4</v>
      </c>
      <c r="C16">
        <v>2.31</v>
      </c>
      <c r="D16" s="20">
        <f t="shared" si="0"/>
        <v>2.7318380259556685E-2</v>
      </c>
      <c r="E16" s="17">
        <f>IF(OR($A16="",$B16="",$C16=""),"",A16*'MPTO_working_3-way'!$I15)</f>
        <v>3.4209702062643239</v>
      </c>
      <c r="F16" s="21">
        <f>IF(OR($A16="",$B16="",$C16=""),"",B16*'MPTO_working_3-way'!$I15)</f>
        <v>3.4928824928824924</v>
      </c>
      <c r="G16" s="22">
        <f>IF(OR($A16="",$B16="",$C16=""),"",C16*'MPTO_working_3-way'!$I15)</f>
        <v>2.3731054583995759</v>
      </c>
      <c r="H16" s="17"/>
      <c r="I16" s="21"/>
      <c r="J16" s="22"/>
      <c r="K16" s="17"/>
      <c r="L16" s="21"/>
      <c r="M16" s="22"/>
      <c r="N16" s="23">
        <f t="shared" si="4"/>
        <v>29.231473520840545</v>
      </c>
      <c r="O16" s="24">
        <f t="shared" si="5"/>
        <v>28.629649065999711</v>
      </c>
      <c r="P16" s="24">
        <f t="shared" si="6"/>
        <v>42.138877413159747</v>
      </c>
      <c r="Q16" t="s">
        <v>163</v>
      </c>
      <c r="R16" t="s">
        <v>164</v>
      </c>
      <c r="S16" t="s">
        <v>225</v>
      </c>
      <c r="AD16" s="37"/>
      <c r="AE16" s="37"/>
      <c r="AH16" s="37"/>
      <c r="AI16" s="37"/>
      <c r="AJ16" t="s">
        <v>231</v>
      </c>
    </row>
    <row r="17" spans="1:36" s="36" customFormat="1" ht="15" x14ac:dyDescent="0.25">
      <c r="A17">
        <v>1.95</v>
      </c>
      <c r="B17">
        <v>3.35</v>
      </c>
      <c r="C17">
        <v>4.37</v>
      </c>
      <c r="D17" s="20">
        <f t="shared" si="0"/>
        <v>4.0160927452160156E-2</v>
      </c>
      <c r="E17" s="17">
        <f>IF(OR($A17="",$B17="",$C17=""),"",A17*'MPTO_working_3-way'!$I16)</f>
        <v>2.0283138085317121</v>
      </c>
      <c r="F17" s="21">
        <f>IF(OR($A17="",$B17="",$C17=""),"",B17*'MPTO_working_3-way'!$I16)</f>
        <v>3.4845391069647365</v>
      </c>
      <c r="G17" s="22">
        <f>IF(OR($A17="",$B17="",$C17=""),"",C17*'MPTO_working_3-way'!$I16)</f>
        <v>4.5455032529659398</v>
      </c>
      <c r="H17" s="17"/>
      <c r="I17" s="21"/>
      <c r="J17" s="22"/>
      <c r="K17" s="17"/>
      <c r="L17" s="21"/>
      <c r="M17" s="22"/>
      <c r="N17" s="23">
        <f t="shared" si="4"/>
        <v>49.302035799080606</v>
      </c>
      <c r="O17" s="24">
        <f t="shared" si="5"/>
        <v>28.69819994274841</v>
      </c>
      <c r="P17" s="24">
        <f t="shared" si="6"/>
        <v>21.999764258170977</v>
      </c>
      <c r="Q17" t="s">
        <v>165</v>
      </c>
      <c r="R17" t="s">
        <v>166</v>
      </c>
      <c r="S17" t="s">
        <v>225</v>
      </c>
      <c r="AD17" s="37"/>
      <c r="AE17" s="37"/>
      <c r="AH17" s="37"/>
      <c r="AI17" s="37"/>
      <c r="AJ17" t="s">
        <v>230</v>
      </c>
    </row>
    <row r="18" spans="1:36" s="36" customFormat="1" ht="15" x14ac:dyDescent="0.25">
      <c r="A18">
        <v>3.68</v>
      </c>
      <c r="B18">
        <v>3.48</v>
      </c>
      <c r="C18">
        <v>2.13</v>
      </c>
      <c r="D18" s="20">
        <f t="shared" si="0"/>
        <v>2.8579020348980411E-2</v>
      </c>
      <c r="E18" s="17">
        <f>IF(OR($A18="",$B18="",$C18=""),"",A18*'MPTO_working_3-way'!$I17)</f>
        <v>3.7851707948842481</v>
      </c>
      <c r="F18" s="21">
        <f>IF(OR($A18="",$B18="",$C18=""),"",B18*'MPTO_working_3-way'!$I17)</f>
        <v>3.579454990814452</v>
      </c>
      <c r="G18" s="22">
        <f>IF(OR($A18="",$B18="",$C18=""),"",C18*'MPTO_working_3-way'!$I17)</f>
        <v>2.190873313343328</v>
      </c>
      <c r="H18" s="17"/>
      <c r="I18" s="21"/>
      <c r="J18" s="22"/>
      <c r="K18" s="17"/>
      <c r="L18" s="21"/>
      <c r="M18" s="22"/>
      <c r="N18" s="23">
        <f t="shared" si="4"/>
        <v>26.418887130576106</v>
      </c>
      <c r="O18" s="24">
        <f t="shared" si="5"/>
        <v>27.93721397716094</v>
      </c>
      <c r="P18" s="24">
        <f t="shared" si="6"/>
        <v>45.64389889226296</v>
      </c>
      <c r="Q18" t="s">
        <v>167</v>
      </c>
      <c r="R18" t="s">
        <v>168</v>
      </c>
      <c r="S18" t="s">
        <v>225</v>
      </c>
      <c r="AD18" s="37"/>
      <c r="AE18" s="37"/>
      <c r="AH18" s="37"/>
      <c r="AI18" s="37"/>
      <c r="AJ18" t="s">
        <v>232</v>
      </c>
    </row>
    <row r="19" spans="1:36" s="36" customFormat="1" ht="15" x14ac:dyDescent="0.25">
      <c r="A19">
        <v>1.49</v>
      </c>
      <c r="B19">
        <v>4.71</v>
      </c>
      <c r="C19">
        <v>6.7</v>
      </c>
      <c r="D19" s="20">
        <f t="shared" si="0"/>
        <v>3.2708895993677656E-2</v>
      </c>
      <c r="E19" s="17">
        <f>IF(OR($A19="",$B19="",$C19=""),"",A19*'MPTO_working_3-way'!$I18)</f>
        <v>1.5387362550305796</v>
      </c>
      <c r="F19" s="21">
        <f>IF(OR($A19="",$B19="",$C19=""),"",B19*'MPTO_working_3-way'!$I18)</f>
        <v>4.8640589001302219</v>
      </c>
      <c r="G19" s="22">
        <f>IF(OR($A19="",$B19="",$C19=""),"",C19*'MPTO_working_3-way'!$I18)</f>
        <v>6.9191496031576403</v>
      </c>
      <c r="H19" s="17"/>
      <c r="I19" s="21"/>
      <c r="J19" s="22"/>
      <c r="K19" s="17"/>
      <c r="L19" s="21"/>
      <c r="M19" s="22"/>
      <c r="N19" s="23">
        <f t="shared" si="4"/>
        <v>64.988395297160707</v>
      </c>
      <c r="O19" s="24">
        <f t="shared" si="5"/>
        <v>20.558961569590114</v>
      </c>
      <c r="P19" s="24">
        <f t="shared" si="6"/>
        <v>14.452643133249172</v>
      </c>
      <c r="Q19" t="s">
        <v>169</v>
      </c>
      <c r="R19" t="s">
        <v>170</v>
      </c>
      <c r="S19" t="s">
        <v>225</v>
      </c>
      <c r="AD19" s="37"/>
      <c r="AE19" s="37"/>
      <c r="AH19" s="37"/>
      <c r="AI19" s="37"/>
      <c r="AJ19" t="s">
        <v>232</v>
      </c>
    </row>
    <row r="20" spans="1:36" s="36" customFormat="1" ht="15" x14ac:dyDescent="0.25">
      <c r="A20">
        <v>2.77</v>
      </c>
      <c r="B20">
        <v>3.06</v>
      </c>
      <c r="C20">
        <v>2.95</v>
      </c>
      <c r="D20" s="20">
        <f t="shared" si="0"/>
        <v>2.6791266793282364E-2</v>
      </c>
      <c r="E20" s="17">
        <f>IF(OR($A20="",$B20="",$C20=""),"",A20*'MPTO_working_3-way'!$I19)</f>
        <v>2.8442118090173922</v>
      </c>
      <c r="F20" s="21">
        <f>IF(OR($A20="",$B20="",$C20=""),"",B20*'MPTO_working_3-way'!$I19)</f>
        <v>3.141981276387444</v>
      </c>
      <c r="G20" s="22">
        <f>IF(OR($A20="",$B20="",$C20=""),"",C20*'MPTO_working_3-way'!$I19)</f>
        <v>3.0290342370401833</v>
      </c>
      <c r="H20" s="17"/>
      <c r="I20" s="21"/>
      <c r="J20" s="22"/>
      <c r="K20" s="17"/>
      <c r="L20" s="21"/>
      <c r="M20" s="22"/>
      <c r="N20" s="23">
        <f t="shared" si="4"/>
        <v>35.159125520453991</v>
      </c>
      <c r="O20" s="24">
        <f t="shared" si="5"/>
        <v>31.827051533221422</v>
      </c>
      <c r="P20" s="24">
        <f t="shared" si="6"/>
        <v>33.013822946324588</v>
      </c>
      <c r="Q20" t="s">
        <v>171</v>
      </c>
      <c r="R20" t="s">
        <v>172</v>
      </c>
      <c r="S20" t="s">
        <v>225</v>
      </c>
      <c r="AD20" s="37"/>
      <c r="AE20" s="37"/>
      <c r="AH20" s="37"/>
      <c r="AI20" s="37"/>
      <c r="AJ20" t="s">
        <v>232</v>
      </c>
    </row>
    <row r="21" spans="1:36" s="36" customFormat="1" ht="15" x14ac:dyDescent="0.25">
      <c r="A21">
        <v>2.8</v>
      </c>
      <c r="B21">
        <v>3.1</v>
      </c>
      <c r="C21">
        <v>2.88</v>
      </c>
      <c r="D21" s="20">
        <f t="shared" si="0"/>
        <v>2.6945724526369563E-2</v>
      </c>
      <c r="E21" s="17">
        <f>IF(OR($A21="",$B21="",$C21=""),"",A21*'MPTO_working_3-way'!$I20)</f>
        <v>2.8754480286738344</v>
      </c>
      <c r="F21" s="21">
        <f>IF(OR($A21="",$B21="",$C21=""),"",B21*'MPTO_working_3-way'!$I20)</f>
        <v>3.1835317460317456</v>
      </c>
      <c r="G21" s="22">
        <f>IF(OR($A21="",$B21="",$C21=""),"",C21*'MPTO_working_3-way'!$I20)</f>
        <v>2.9576036866359443</v>
      </c>
      <c r="H21" s="17"/>
      <c r="I21" s="21"/>
      <c r="J21" s="22"/>
      <c r="K21" s="17"/>
      <c r="L21" s="21"/>
      <c r="M21" s="22"/>
      <c r="N21" s="23">
        <f t="shared" si="4"/>
        <v>34.777189155500167</v>
      </c>
      <c r="O21" s="24">
        <f t="shared" si="5"/>
        <v>31.411654721096919</v>
      </c>
      <c r="P21" s="24">
        <f t="shared" si="6"/>
        <v>33.811156123402938</v>
      </c>
      <c r="Q21" t="s">
        <v>173</v>
      </c>
      <c r="R21" t="s">
        <v>174</v>
      </c>
      <c r="S21" t="s">
        <v>225</v>
      </c>
      <c r="AD21" s="37"/>
      <c r="AE21" s="37"/>
      <c r="AH21" s="37"/>
      <c r="AI21" s="37"/>
      <c r="AJ21" t="s">
        <v>232</v>
      </c>
    </row>
    <row r="22" spans="1:36" s="36" customFormat="1" ht="15" x14ac:dyDescent="0.25">
      <c r="A22">
        <v>5.9</v>
      </c>
      <c r="B22">
        <v>4.24</v>
      </c>
      <c r="C22">
        <v>1.6</v>
      </c>
      <c r="D22" s="20">
        <f t="shared" si="0"/>
        <v>3.034058202750245E-2</v>
      </c>
      <c r="E22" s="17">
        <f>IF(OR($A22="",$B22="",$C22=""),"",A22*'MPTO_working_3-way'!$I21)</f>
        <v>6.0790094339622645</v>
      </c>
      <c r="F22" s="21">
        <f>IF(OR($A22="",$B22="",$C22=""),"",B22*'MPTO_working_3-way'!$I21)</f>
        <v>4.3686440677966107</v>
      </c>
      <c r="G22" s="22">
        <f>IF(OR($A22="",$B22="",$C22=""),"",C22*'MPTO_working_3-way'!$I21)</f>
        <v>1.6485449312440039</v>
      </c>
      <c r="H22" s="17"/>
      <c r="I22" s="21"/>
      <c r="J22" s="22"/>
      <c r="K22" s="17"/>
      <c r="L22" s="21"/>
      <c r="M22" s="22"/>
      <c r="N22" s="23">
        <f t="shared" si="4"/>
        <v>16.450048496605238</v>
      </c>
      <c r="O22" s="24">
        <f t="shared" si="5"/>
        <v>22.890397672162948</v>
      </c>
      <c r="P22" s="24">
        <f t="shared" si="6"/>
        <v>60.659553831231818</v>
      </c>
      <c r="Q22" t="s">
        <v>175</v>
      </c>
      <c r="R22" t="s">
        <v>176</v>
      </c>
      <c r="S22" t="s">
        <v>225</v>
      </c>
      <c r="AD22" s="37"/>
      <c r="AE22" s="37"/>
      <c r="AH22" s="37"/>
      <c r="AI22" s="37"/>
      <c r="AJ22" t="s">
        <v>232</v>
      </c>
    </row>
    <row r="23" spans="1:36" s="36" customFormat="1" ht="15" x14ac:dyDescent="0.25">
      <c r="A23">
        <v>2.31</v>
      </c>
      <c r="B23">
        <v>3.52</v>
      </c>
      <c r="C23">
        <v>3.22</v>
      </c>
      <c r="D23" s="20">
        <f t="shared" si="0"/>
        <v>2.7550348202522112E-2</v>
      </c>
      <c r="E23" s="17">
        <f>IF(OR($A23="",$B23="",$C23=""),"",A23*'MPTO_working_3-way'!$I22)</f>
        <v>2.3736413043478262</v>
      </c>
      <c r="F23" s="21">
        <f>IF(OR($A23="",$B23="",$C23=""),"",B23*'MPTO_working_3-way'!$I22)</f>
        <v>3.616977225672878</v>
      </c>
      <c r="G23" s="22">
        <f>IF(OR($A23="",$B23="",$C23=""),"",C23*'MPTO_working_3-way'!$I22)</f>
        <v>3.3087121212121215</v>
      </c>
      <c r="H23" s="17"/>
      <c r="I23" s="21"/>
      <c r="J23" s="22"/>
      <c r="K23" s="17"/>
      <c r="L23" s="21"/>
      <c r="M23" s="22"/>
      <c r="N23" s="23">
        <f t="shared" si="4"/>
        <v>42.129364625071553</v>
      </c>
      <c r="O23" s="24">
        <f t="shared" si="5"/>
        <v>27.647395535203206</v>
      </c>
      <c r="P23" s="24">
        <f t="shared" si="6"/>
        <v>30.223239839725242</v>
      </c>
      <c r="Q23" t="s">
        <v>177</v>
      </c>
      <c r="R23" t="s">
        <v>178</v>
      </c>
      <c r="S23" t="s">
        <v>225</v>
      </c>
      <c r="AD23" s="37"/>
      <c r="AE23" s="37"/>
      <c r="AH23" s="37"/>
      <c r="AI23" s="37"/>
      <c r="AJ23" t="s">
        <v>232</v>
      </c>
    </row>
    <row r="24" spans="1:36" s="36" customFormat="1" ht="15" x14ac:dyDescent="0.25">
      <c r="A24">
        <v>1.61</v>
      </c>
      <c r="B24">
        <v>4.46</v>
      </c>
      <c r="C24">
        <v>5.36</v>
      </c>
      <c r="D24" s="20">
        <f t="shared" si="0"/>
        <v>3.1900423238235831E-2</v>
      </c>
      <c r="E24" s="17">
        <f>IF(OR($A24="",$B24="",$C24=""),"",A24*'MPTO_working_3-way'!$I23)</f>
        <v>1.6613596814135598</v>
      </c>
      <c r="F24" s="21">
        <f>IF(OR($A24="",$B24="",$C24=""),"",B24*'MPTO_working_3-way'!$I23)</f>
        <v>4.6022758876425316</v>
      </c>
      <c r="G24" s="22">
        <f>IF(OR($A24="",$B24="",$C24=""),"",C24*'MPTO_working_3-way'!$I23)</f>
        <v>5.5309862685569442</v>
      </c>
      <c r="H24" s="17"/>
      <c r="I24" s="21"/>
      <c r="J24" s="22"/>
      <c r="K24" s="17"/>
      <c r="L24" s="21"/>
      <c r="M24" s="22"/>
      <c r="N24" s="23">
        <f t="shared" si="4"/>
        <v>60.191661756781947</v>
      </c>
      <c r="O24" s="24">
        <f t="shared" si="5"/>
        <v>21.728380140901109</v>
      </c>
      <c r="P24" s="24">
        <f t="shared" si="6"/>
        <v>18.079958102316965</v>
      </c>
      <c r="Q24" t="s">
        <v>179</v>
      </c>
      <c r="R24" t="s">
        <v>180</v>
      </c>
      <c r="S24" t="s">
        <v>225</v>
      </c>
      <c r="AD24" s="37"/>
      <c r="AE24" s="37"/>
      <c r="AH24" s="37"/>
      <c r="AI24" s="37"/>
      <c r="AJ24" t="s">
        <v>232</v>
      </c>
    </row>
    <row r="25" spans="1:36" s="36" customFormat="1" ht="15" x14ac:dyDescent="0.25">
      <c r="A25">
        <v>2</v>
      </c>
      <c r="B25">
        <v>3.46</v>
      </c>
      <c r="C25">
        <v>4.1500000000000004</v>
      </c>
      <c r="D25" s="20">
        <f t="shared" si="0"/>
        <v>2.9981196462149029E-2</v>
      </c>
      <c r="E25" s="17">
        <f>IF(OR($A25="",$B25="",$C25=""),"",A25*'MPTO_working_3-way'!$I24)</f>
        <v>2.0599623929242981</v>
      </c>
      <c r="F25" s="21">
        <f>IF(OR($A25="",$B25="",$C25=""),"",B25*'MPTO_working_3-way'!$I24)</f>
        <v>3.5637349397590357</v>
      </c>
      <c r="G25" s="22">
        <f>IF(OR($A25="",$B25="",$C25=""),"",C25*'MPTO_working_3-way'!$I24)</f>
        <v>4.2744219653179192</v>
      </c>
      <c r="H25" s="17"/>
      <c r="I25" s="21"/>
      <c r="J25" s="22"/>
      <c r="K25" s="17"/>
      <c r="L25" s="21"/>
      <c r="M25" s="22"/>
      <c r="N25" s="23">
        <f t="shared" si="4"/>
        <v>48.544575543459892</v>
      </c>
      <c r="O25" s="24">
        <f t="shared" si="5"/>
        <v>28.060448291017281</v>
      </c>
      <c r="P25" s="24">
        <f t="shared" si="6"/>
        <v>23.394976165522838</v>
      </c>
      <c r="Q25" t="s">
        <v>181</v>
      </c>
      <c r="R25" t="s">
        <v>182</v>
      </c>
      <c r="S25" t="s">
        <v>225</v>
      </c>
      <c r="AD25" s="37"/>
      <c r="AE25" s="37"/>
      <c r="AH25" s="37"/>
      <c r="AI25" s="37"/>
      <c r="AJ25" t="s">
        <v>232</v>
      </c>
    </row>
    <row r="26" spans="1:36" s="36" customFormat="1" ht="15" x14ac:dyDescent="0.25">
      <c r="A26">
        <v>2.34</v>
      </c>
      <c r="B26">
        <v>3.06</v>
      </c>
      <c r="C26">
        <v>3.65</v>
      </c>
      <c r="D26" s="20">
        <f t="shared" si="0"/>
        <v>2.8120415711068381E-2</v>
      </c>
      <c r="E26" s="17">
        <f>IF(OR($A26="",$B26="",$C26=""),"",A26*'MPTO_working_3-way'!$I25)</f>
        <v>2.4058017727638998</v>
      </c>
      <c r="F26" s="21">
        <f>IF(OR($A26="",$B26="",$C26=""),"",B26*'MPTO_working_3-way'!$I25)</f>
        <v>3.1460484720758695</v>
      </c>
      <c r="G26" s="22">
        <f>IF(OR($A26="",$B26="",$C26=""),"",C26*'MPTO_working_3-way'!$I25)</f>
        <v>3.7526395173453997</v>
      </c>
      <c r="H26" s="17"/>
      <c r="I26" s="21"/>
      <c r="J26" s="22"/>
      <c r="K26" s="17"/>
      <c r="L26" s="21"/>
      <c r="M26" s="22"/>
      <c r="N26" s="23">
        <f t="shared" si="4"/>
        <v>41.566184351554128</v>
      </c>
      <c r="O26" s="24">
        <f t="shared" si="5"/>
        <v>31.785905680600212</v>
      </c>
      <c r="P26" s="24">
        <f t="shared" si="6"/>
        <v>26.647909967845656</v>
      </c>
      <c r="Q26" t="s">
        <v>183</v>
      </c>
      <c r="R26" t="s">
        <v>184</v>
      </c>
      <c r="S26" t="s">
        <v>225</v>
      </c>
      <c r="AD26" s="37"/>
      <c r="AE26" s="37"/>
      <c r="AH26" s="37"/>
      <c r="AI26" s="37"/>
      <c r="AJ26" t="s">
        <v>232</v>
      </c>
    </row>
    <row r="27" spans="1:36" s="36" customFormat="1" ht="15" x14ac:dyDescent="0.25">
      <c r="A27">
        <v>1.89</v>
      </c>
      <c r="B27">
        <v>3.9</v>
      </c>
      <c r="C27">
        <v>4.08</v>
      </c>
      <c r="D27" s="20">
        <f t="shared" si="0"/>
        <v>3.0608824726471973E-2</v>
      </c>
      <c r="E27" s="17">
        <f>IF(OR($A27="",$B27="",$C27=""),"",A27*'MPTO_working_3-way'!$I26)</f>
        <v>1.9478506787330319</v>
      </c>
      <c r="F27" s="21">
        <f>IF(OR($A27="",$B27="",$C27=""),"",B27*'MPTO_working_3-way'!$I26)</f>
        <v>4.0193744164332408</v>
      </c>
      <c r="G27" s="22">
        <f>IF(OR($A27="",$B27="",$C27=""),"",C27*'MPTO_working_3-way'!$I26)</f>
        <v>4.2048840048840059</v>
      </c>
      <c r="H27" s="17"/>
      <c r="I27" s="21"/>
      <c r="J27" s="22"/>
      <c r="K27" s="17"/>
      <c r="L27" s="21"/>
      <c r="M27" s="22"/>
      <c r="N27" s="23">
        <f t="shared" si="4"/>
        <v>51.3386375515419</v>
      </c>
      <c r="O27" s="24">
        <f t="shared" si="5"/>
        <v>24.8794935826703</v>
      </c>
      <c r="P27" s="24">
        <f t="shared" si="6"/>
        <v>23.781868865787786</v>
      </c>
      <c r="Q27" t="s">
        <v>185</v>
      </c>
      <c r="R27" t="s">
        <v>186</v>
      </c>
      <c r="S27" t="s">
        <v>225</v>
      </c>
      <c r="AD27" s="37"/>
      <c r="AE27" s="37"/>
      <c r="AH27" s="37"/>
      <c r="AI27" s="37"/>
      <c r="AJ27" t="s">
        <v>233</v>
      </c>
    </row>
    <row r="28" spans="1:36" s="36" customFormat="1" ht="15" x14ac:dyDescent="0.25">
      <c r="A28">
        <v>4.62</v>
      </c>
      <c r="B28">
        <v>4.47</v>
      </c>
      <c r="C28">
        <v>1.69</v>
      </c>
      <c r="D28" s="20">
        <f t="shared" si="0"/>
        <v>3.1879839314016056E-2</v>
      </c>
      <c r="E28" s="17">
        <f>IF(OR($A28="",$B28="",$C28=""),"",A28*'MPTO_working_3-way'!$I27)</f>
        <v>4.767284857630754</v>
      </c>
      <c r="F28" s="21">
        <f>IF(OR($A28="",$B28="",$C28=""),"",B28*'MPTO_working_3-way'!$I27)</f>
        <v>4.6125028817336515</v>
      </c>
      <c r="G28" s="22">
        <f>IF(OR($A28="",$B28="",$C28=""),"",C28*'MPTO_working_3-way'!$I27)</f>
        <v>1.743876928440687</v>
      </c>
      <c r="H28" s="17"/>
      <c r="I28" s="21"/>
      <c r="J28" s="22"/>
      <c r="K28" s="17"/>
      <c r="L28" s="21"/>
      <c r="M28" s="22"/>
      <c r="N28" s="23">
        <f t="shared" si="4"/>
        <v>20.976300553958929</v>
      </c>
      <c r="O28" s="24">
        <f t="shared" si="5"/>
        <v>21.680203257111913</v>
      </c>
      <c r="P28" s="24">
        <f t="shared" si="6"/>
        <v>57.343496188929144</v>
      </c>
      <c r="Q28" t="s">
        <v>187</v>
      </c>
      <c r="R28" t="s">
        <v>188</v>
      </c>
      <c r="S28" t="s">
        <v>225</v>
      </c>
      <c r="AD28" s="37"/>
      <c r="AE28" s="37"/>
      <c r="AH28" s="37"/>
      <c r="AI28" s="37"/>
      <c r="AJ28" t="s">
        <v>233</v>
      </c>
    </row>
    <row r="29" spans="1:36" s="36" customFormat="1" ht="15" x14ac:dyDescent="0.25">
      <c r="A29">
        <v>2.3199999999999998</v>
      </c>
      <c r="B29">
        <v>3.6</v>
      </c>
      <c r="C29">
        <v>3.13</v>
      </c>
      <c r="D29" s="20">
        <f t="shared" si="0"/>
        <v>2.8301078427772186E-2</v>
      </c>
      <c r="E29" s="17">
        <f>IF(OR($A29="",$B29="",$C29=""),"",A29*'MPTO_working_3-way'!$I28)</f>
        <v>2.3856585019524315</v>
      </c>
      <c r="F29" s="21">
        <f>IF(OR($A29="",$B29="",$C29=""),"",B29*'MPTO_working_3-way'!$I28)</f>
        <v>3.7018838823399798</v>
      </c>
      <c r="G29" s="22">
        <f>IF(OR($A29="",$B29="",$C29=""),"",C29*'MPTO_working_3-way'!$I28)</f>
        <v>3.2185823754789267</v>
      </c>
      <c r="H29" s="17"/>
      <c r="I29" s="21"/>
      <c r="J29" s="22"/>
      <c r="K29" s="17"/>
      <c r="L29" s="21"/>
      <c r="M29" s="22"/>
      <c r="N29" s="23">
        <f t="shared" si="4"/>
        <v>41.917147788822092</v>
      </c>
      <c r="O29" s="24">
        <f t="shared" si="5"/>
        <v>27.013273019463131</v>
      </c>
      <c r="P29" s="24">
        <f t="shared" si="6"/>
        <v>31.069579191714787</v>
      </c>
      <c r="Q29" t="s">
        <v>137</v>
      </c>
      <c r="R29" t="s">
        <v>189</v>
      </c>
      <c r="S29" t="s">
        <v>225</v>
      </c>
      <c r="AD29" s="37"/>
      <c r="AE29" s="37"/>
      <c r="AH29" s="37"/>
      <c r="AI29" s="37"/>
      <c r="AJ29" t="s">
        <v>133</v>
      </c>
    </row>
    <row r="30" spans="1:36" s="36" customFormat="1" ht="15" x14ac:dyDescent="0.25">
      <c r="A30">
        <v>1.75</v>
      </c>
      <c r="B30">
        <v>4.24</v>
      </c>
      <c r="C30">
        <v>4.49</v>
      </c>
      <c r="D30" s="20">
        <f t="shared" si="0"/>
        <v>2.9994777252834837E-2</v>
      </c>
      <c r="E30" s="17">
        <f>IF(OR($A30="",$B30="",$C30=""),"",A30*'MPTO_working_3-way'!$I29)</f>
        <v>1.802490860192461</v>
      </c>
      <c r="F30" s="21">
        <f>IF(OR($A30="",$B30="",$C30=""),"",B30*'MPTO_working_3-way'!$I29)</f>
        <v>4.3671778555520202</v>
      </c>
      <c r="G30" s="22">
        <f>IF(OR($A30="",$B30="",$C30=""),"",C30*'MPTO_working_3-way'!$I29)</f>
        <v>4.6246765498652289</v>
      </c>
      <c r="H30" s="17"/>
      <c r="I30" s="21"/>
      <c r="J30" s="22"/>
      <c r="K30" s="17"/>
      <c r="L30" s="21"/>
      <c r="M30" s="22"/>
      <c r="N30" s="23">
        <f t="shared" si="4"/>
        <v>55.478783392733824</v>
      </c>
      <c r="O30" s="24">
        <f t="shared" si="5"/>
        <v>22.898082768227397</v>
      </c>
      <c r="P30" s="24">
        <f t="shared" si="6"/>
        <v>21.62313383903879</v>
      </c>
      <c r="Q30" t="s">
        <v>190</v>
      </c>
      <c r="R30" t="s">
        <v>191</v>
      </c>
      <c r="S30" t="s">
        <v>225</v>
      </c>
      <c r="AD30" s="37"/>
      <c r="AE30" s="37"/>
      <c r="AH30" s="37"/>
      <c r="AI30" s="37"/>
      <c r="AJ30" t="s">
        <v>133</v>
      </c>
    </row>
    <row r="31" spans="1:36" s="36" customFormat="1" ht="15" x14ac:dyDescent="0.25">
      <c r="A31">
        <v>2.59</v>
      </c>
      <c r="B31">
        <v>3.05</v>
      </c>
      <c r="C31">
        <v>3.03</v>
      </c>
      <c r="D31" s="20">
        <f t="shared" si="0"/>
        <v>4.400224185973256E-2</v>
      </c>
      <c r="E31" s="17">
        <f>IF(OR($A31="",$B31="",$C31=""),"",A31*'MPTO_working_3-way'!$I30)</f>
        <v>2.7039658064167074</v>
      </c>
      <c r="F31" s="21">
        <f>IF(OR($A31="",$B31="",$C31=""),"",B31*'MPTO_working_3-way'!$I30)</f>
        <v>3.1842068376721842</v>
      </c>
      <c r="G31" s="22">
        <f>IF(OR($A31="",$B31="",$C31=""),"",C31*'MPTO_working_3-way'!$I30)</f>
        <v>3.1633267928349893</v>
      </c>
      <c r="H31" s="17"/>
      <c r="I31" s="21"/>
      <c r="J31" s="22"/>
      <c r="K31" s="17"/>
      <c r="L31" s="21"/>
      <c r="M31" s="22"/>
      <c r="N31" s="23">
        <f t="shared" si="4"/>
        <v>36.982716187716846</v>
      </c>
      <c r="O31" s="24">
        <f t="shared" si="5"/>
        <v>31.404995057766111</v>
      </c>
      <c r="P31" s="24">
        <f t="shared" si="6"/>
        <v>31.612288754517042</v>
      </c>
      <c r="Q31" t="s">
        <v>105</v>
      </c>
      <c r="R31" t="s">
        <v>84</v>
      </c>
      <c r="S31" t="s">
        <v>226</v>
      </c>
      <c r="AD31" s="37"/>
      <c r="AE31" s="37"/>
      <c r="AH31" s="37"/>
      <c r="AI31" s="37"/>
      <c r="AJ31" t="s">
        <v>131</v>
      </c>
    </row>
    <row r="32" spans="1:36" s="36" customFormat="1" ht="15" x14ac:dyDescent="0.25">
      <c r="A32">
        <v>2.0299999999999998</v>
      </c>
      <c r="B32">
        <v>3.14</v>
      </c>
      <c r="C32">
        <v>4.2699999999999996</v>
      </c>
      <c r="D32" s="20">
        <f t="shared" si="0"/>
        <v>4.5274212488767507E-2</v>
      </c>
      <c r="E32" s="17">
        <f>IF(OR($A32="",$B32="",$C32=""),"",A32*'MPTO_working_3-way'!$I31)</f>
        <v>2.121906651352198</v>
      </c>
      <c r="F32" s="21">
        <f>IF(OR($A32="",$B32="",$C32=""),"",B32*'MPTO_working_3-way'!$I31)</f>
        <v>3.2821610272147299</v>
      </c>
      <c r="G32" s="22">
        <f>IF(OR($A32="",$B32="",$C32=""),"",C32*'MPTO_working_3-way'!$I31)</f>
        <v>4.4633208873270371</v>
      </c>
      <c r="H32" s="17"/>
      <c r="I32" s="21"/>
      <c r="J32" s="22"/>
      <c r="K32" s="17"/>
      <c r="L32" s="21"/>
      <c r="M32" s="22"/>
      <c r="N32" s="23">
        <f t="shared" si="4"/>
        <v>47.127426617129643</v>
      </c>
      <c r="O32" s="24">
        <f t="shared" si="5"/>
        <v>30.467731220628398</v>
      </c>
      <c r="P32" s="24">
        <f t="shared" si="6"/>
        <v>22.404842162241962</v>
      </c>
      <c r="Q32" t="s">
        <v>107</v>
      </c>
      <c r="R32" t="s">
        <v>83</v>
      </c>
      <c r="S32" t="s">
        <v>226</v>
      </c>
      <c r="AD32" s="37"/>
      <c r="AE32" s="37"/>
      <c r="AH32" s="37"/>
      <c r="AI32" s="37"/>
      <c r="AJ32" t="s">
        <v>131</v>
      </c>
    </row>
    <row r="33" spans="1:36" s="36" customFormat="1" ht="15" x14ac:dyDescent="0.25">
      <c r="A33">
        <v>1.89</v>
      </c>
      <c r="B33">
        <v>3.38</v>
      </c>
      <c r="C33">
        <v>4.51</v>
      </c>
      <c r="D33" s="20">
        <f t="shared" si="0"/>
        <v>4.6688007288382627E-2</v>
      </c>
      <c r="E33" s="17">
        <f>IF(OR($A33="",$B33="",$C33=""),"",A33*'MPTO_working_3-way'!$I32)</f>
        <v>1.9782403337750432</v>
      </c>
      <c r="F33" s="21">
        <f>IF(OR($A33="",$B33="",$C33=""),"",B33*'MPTO_working_3-way'!$I32)</f>
        <v>3.537805464634733</v>
      </c>
      <c r="G33" s="22">
        <f>IF(OR($A33="",$B33="",$C33=""),"",C33*'MPTO_working_3-way'!$I32)</f>
        <v>4.720562912870605</v>
      </c>
      <c r="H33" s="17"/>
      <c r="I33" s="21"/>
      <c r="J33" s="22"/>
      <c r="K33" s="17"/>
      <c r="L33" s="21"/>
      <c r="M33" s="22"/>
      <c r="N33" s="23">
        <f t="shared" si="4"/>
        <v>50.549975295050054</v>
      </c>
      <c r="O33" s="24">
        <f t="shared" si="5"/>
        <v>28.2661104460487</v>
      </c>
      <c r="P33" s="24">
        <f t="shared" si="6"/>
        <v>21.183914258901243</v>
      </c>
      <c r="Q33" t="s">
        <v>103</v>
      </c>
      <c r="R33" t="s">
        <v>80</v>
      </c>
      <c r="S33" t="s">
        <v>226</v>
      </c>
      <c r="AD33" s="37"/>
      <c r="AE33" s="37"/>
      <c r="AH33" s="37"/>
      <c r="AI33" s="37"/>
      <c r="AJ33" t="s">
        <v>131</v>
      </c>
    </row>
    <row r="34" spans="1:36" s="36" customFormat="1" ht="15" x14ac:dyDescent="0.25">
      <c r="A34">
        <v>2.62</v>
      </c>
      <c r="B34">
        <v>3.18</v>
      </c>
      <c r="C34">
        <v>2.87</v>
      </c>
      <c r="D34" s="20">
        <f t="shared" si="0"/>
        <v>4.4576853867137389E-2</v>
      </c>
      <c r="E34" s="17">
        <f>IF(OR($A34="",$B34="",$C34=""),"",A34*'MPTO_working_3-way'!$I33)</f>
        <v>2.7367913571319002</v>
      </c>
      <c r="F34" s="21">
        <f>IF(OR($A34="",$B34="",$C34=""),"",B34*'MPTO_working_3-way'!$I33)</f>
        <v>3.3217543952974973</v>
      </c>
      <c r="G34" s="22">
        <f>IF(OR($A34="",$B34="",$C34=""),"",C34*'MPTO_working_3-way'!$I33)</f>
        <v>2.9979355705986843</v>
      </c>
      <c r="H34" s="17"/>
      <c r="I34" s="21"/>
      <c r="J34" s="22"/>
      <c r="K34" s="17"/>
      <c r="L34" s="21"/>
      <c r="M34" s="22"/>
      <c r="N34" s="23">
        <f t="shared" si="4"/>
        <v>36.539139068605472</v>
      </c>
      <c r="O34" s="24">
        <f t="shared" si="5"/>
        <v>30.104573698033438</v>
      </c>
      <c r="P34" s="24">
        <f t="shared" si="6"/>
        <v>33.356287233361094</v>
      </c>
      <c r="Q34" t="s">
        <v>125</v>
      </c>
      <c r="R34" t="s">
        <v>81</v>
      </c>
      <c r="S34" t="s">
        <v>226</v>
      </c>
      <c r="AD34" s="37"/>
      <c r="AE34" s="37"/>
      <c r="AH34" s="37"/>
      <c r="AI34" s="37"/>
      <c r="AJ34" t="s">
        <v>131</v>
      </c>
    </row>
    <row r="35" spans="1:36" s="36" customFormat="1" ht="15" x14ac:dyDescent="0.25">
      <c r="A35">
        <v>4.3099999999999996</v>
      </c>
      <c r="B35">
        <v>3.61</v>
      </c>
      <c r="C35">
        <v>1.86</v>
      </c>
      <c r="D35" s="20">
        <f t="shared" si="0"/>
        <v>4.6661280336376842E-2</v>
      </c>
      <c r="E35" s="17">
        <f>IF(OR($A35="",$B35="",$C35=""),"",A35*'MPTO_working_3-way'!$I34)</f>
        <v>4.5111101182497837</v>
      </c>
      <c r="F35" s="21">
        <f>IF(OR($A35="",$B35="",$C35=""),"",B35*'MPTO_working_3-way'!$I34)</f>
        <v>3.7784472220143202</v>
      </c>
      <c r="G35" s="22">
        <f>IF(OR($A35="",$B35="",$C35=""),"",C35*'MPTO_working_3-way'!$I34)</f>
        <v>1.9467899814256611</v>
      </c>
      <c r="H35" s="17"/>
      <c r="I35" s="21"/>
      <c r="J35" s="22"/>
      <c r="K35" s="17"/>
      <c r="L35" s="21"/>
      <c r="M35" s="22"/>
      <c r="N35" s="23">
        <f t="shared" si="4"/>
        <v>22.167492563625981</v>
      </c>
      <c r="O35" s="24">
        <f t="shared" si="5"/>
        <v>26.465898323885867</v>
      </c>
      <c r="P35" s="24">
        <f t="shared" si="6"/>
        <v>51.366609112488149</v>
      </c>
      <c r="Q35" t="s">
        <v>106</v>
      </c>
      <c r="R35" t="s">
        <v>123</v>
      </c>
      <c r="S35" t="s">
        <v>226</v>
      </c>
      <c r="AD35" s="37"/>
      <c r="AE35" s="37"/>
      <c r="AH35" s="37"/>
      <c r="AI35" s="37"/>
      <c r="AJ35" t="s">
        <v>131</v>
      </c>
    </row>
    <row r="36" spans="1:36" s="36" customFormat="1" ht="15" x14ac:dyDescent="0.25">
      <c r="A36">
        <v>2.29</v>
      </c>
      <c r="B36">
        <v>3.2</v>
      </c>
      <c r="C36">
        <v>3.52</v>
      </c>
      <c r="D36" s="20">
        <f t="shared" si="0"/>
        <v>3.327213179833266E-2</v>
      </c>
      <c r="E36" s="17">
        <f>IF(OR($A36="",$B36="",$C36=""),"",A36*'MPTO_working_3-way'!$I35)</f>
        <v>2.3661931818181818</v>
      </c>
      <c r="F36" s="21">
        <f>IF(OR($A36="",$B36="",$C36=""),"",B36*'MPTO_working_3-way'!$I35)</f>
        <v>3.3064708217546648</v>
      </c>
      <c r="G36" s="22">
        <f>IF(OR($A36="",$B36="",$C36=""),"",C36*'MPTO_working_3-way'!$I35)</f>
        <v>3.6371179039301311</v>
      </c>
      <c r="H36" s="17"/>
      <c r="I36" s="21"/>
      <c r="J36" s="22"/>
      <c r="K36" s="17"/>
      <c r="L36" s="21"/>
      <c r="M36" s="22"/>
      <c r="N36" s="23">
        <f t="shared" si="4"/>
        <v>42.261976227638371</v>
      </c>
      <c r="O36" s="24">
        <f t="shared" si="5"/>
        <v>30.24372673790371</v>
      </c>
      <c r="P36" s="24">
        <f t="shared" si="6"/>
        <v>27.494297034457915</v>
      </c>
      <c r="Q36" t="s">
        <v>91</v>
      </c>
      <c r="R36" t="s">
        <v>120</v>
      </c>
      <c r="S36" t="s">
        <v>226</v>
      </c>
      <c r="AD36" s="37"/>
      <c r="AE36" s="37"/>
      <c r="AH36" s="37"/>
      <c r="AI36" s="37"/>
      <c r="AJ36" t="s">
        <v>132</v>
      </c>
    </row>
    <row r="37" spans="1:36" s="36" customFormat="1" ht="15" x14ac:dyDescent="0.25">
      <c r="A37">
        <v>2.1800000000000002</v>
      </c>
      <c r="B37">
        <v>3.37</v>
      </c>
      <c r="C37">
        <v>3.59</v>
      </c>
      <c r="D37" s="20">
        <f t="shared" si="0"/>
        <v>3.4003033408211758E-2</v>
      </c>
      <c r="E37" s="17">
        <f>IF(OR($A37="",$B37="",$C37=""),"",A37*'MPTO_working_3-way'!$I36)</f>
        <v>2.2541266128299018</v>
      </c>
      <c r="F37" s="21">
        <f>IF(OR($A37="",$B37="",$C37=""),"",B37*'MPTO_working_3-way'!$I36)</f>
        <v>3.4845902225856737</v>
      </c>
      <c r="G37" s="22">
        <f>IF(OR($A37="",$B37="",$C37=""),"",C37*'MPTO_working_3-way'!$I36)</f>
        <v>3.7120708899354802</v>
      </c>
      <c r="H37" s="17"/>
      <c r="I37" s="21"/>
      <c r="J37" s="22"/>
      <c r="K37" s="17"/>
      <c r="L37" s="21"/>
      <c r="M37" s="22"/>
      <c r="N37" s="23">
        <f t="shared" si="4"/>
        <v>44.363080330459717</v>
      </c>
      <c r="O37" s="24">
        <f t="shared" si="5"/>
        <v>28.697778967478392</v>
      </c>
      <c r="P37" s="24">
        <f t="shared" si="6"/>
        <v>26.939140702061891</v>
      </c>
      <c r="Q37" t="s">
        <v>119</v>
      </c>
      <c r="R37" t="s">
        <v>116</v>
      </c>
      <c r="S37" t="s">
        <v>226</v>
      </c>
      <c r="AD37" s="37"/>
      <c r="AE37" s="37"/>
      <c r="AH37" s="37"/>
      <c r="AI37" s="37"/>
      <c r="AJ37" t="s">
        <v>132</v>
      </c>
    </row>
    <row r="38" spans="1:36" s="36" customFormat="1" ht="15" x14ac:dyDescent="0.25">
      <c r="A38">
        <v>1.61</v>
      </c>
      <c r="B38">
        <v>3.73</v>
      </c>
      <c r="C38">
        <v>6.71</v>
      </c>
      <c r="D38" s="20">
        <f t="shared" si="0"/>
        <v>3.8245823739948781E-2</v>
      </c>
      <c r="E38" s="17">
        <f>IF(OR($A38="",$B38="",$C38=""),"",A38*'MPTO_working_3-way'!$I37)</f>
        <v>1.6715757762213177</v>
      </c>
      <c r="F38" s="21">
        <f>IF(OR($A38="",$B38="",$C38=""),"",B38*'MPTO_working_3-way'!$I37)</f>
        <v>3.8726569225500089</v>
      </c>
      <c r="G38" s="22">
        <f>IF(OR($A38="",$B38="",$C38=""),"",C38*'MPTO_working_3-way'!$I37)</f>
        <v>6.9666294772950561</v>
      </c>
      <c r="H38" s="17"/>
      <c r="I38" s="21"/>
      <c r="J38" s="22"/>
      <c r="K38" s="17"/>
      <c r="L38" s="21"/>
      <c r="M38" s="22"/>
      <c r="N38" s="23">
        <f t="shared" si="4"/>
        <v>59.82379107338771</v>
      </c>
      <c r="O38" s="24">
        <f t="shared" si="5"/>
        <v>25.822065315859042</v>
      </c>
      <c r="P38" s="24">
        <f t="shared" si="6"/>
        <v>14.354143610753239</v>
      </c>
      <c r="Q38" t="s">
        <v>113</v>
      </c>
      <c r="R38" t="s">
        <v>129</v>
      </c>
      <c r="S38" t="s">
        <v>226</v>
      </c>
      <c r="AD38" s="37"/>
      <c r="AE38" s="37"/>
      <c r="AH38" s="37"/>
      <c r="AI38" s="37"/>
      <c r="AJ38" t="s">
        <v>132</v>
      </c>
    </row>
    <row r="39" spans="1:36" s="36" customFormat="1" ht="15" x14ac:dyDescent="0.25">
      <c r="A39">
        <v>2.61</v>
      </c>
      <c r="B39">
        <v>3.2</v>
      </c>
      <c r="C39">
        <v>2.97</v>
      </c>
      <c r="D39" s="20">
        <f t="shared" si="0"/>
        <v>3.2342099152443904E-2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95</v>
      </c>
      <c r="R39" t="s">
        <v>90</v>
      </c>
      <c r="S39" t="s">
        <v>226</v>
      </c>
      <c r="AD39" s="37"/>
      <c r="AE39" s="37"/>
      <c r="AH39" s="37"/>
      <c r="AI39" s="37"/>
      <c r="AJ39" t="s">
        <v>132</v>
      </c>
    </row>
    <row r="40" spans="1:36" s="36" customFormat="1" ht="15" x14ac:dyDescent="0.25">
      <c r="A40">
        <v>2</v>
      </c>
      <c r="B40">
        <v>3.26</v>
      </c>
      <c r="C40">
        <v>4.41</v>
      </c>
      <c r="D40" s="20">
        <f t="shared" si="0"/>
        <v>3.3505835872181144E-2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112</v>
      </c>
      <c r="R40" t="s">
        <v>114</v>
      </c>
      <c r="S40" t="s">
        <v>226</v>
      </c>
      <c r="AD40" s="37"/>
      <c r="AE40" s="37"/>
      <c r="AH40" s="37"/>
      <c r="AI40" s="37"/>
      <c r="AJ40" t="s">
        <v>132</v>
      </c>
    </row>
    <row r="41" spans="1:36" s="36" customFormat="1" ht="15" x14ac:dyDescent="0.25">
      <c r="A41">
        <v>1.93</v>
      </c>
      <c r="B41">
        <v>3.5</v>
      </c>
      <c r="C41">
        <v>4.3099999999999996</v>
      </c>
      <c r="D41" s="20">
        <f t="shared" si="0"/>
        <v>3.5867562225111227E-2</v>
      </c>
      <c r="E41" s="17">
        <f>IF(OR($A41="",$B41="",$C41=""),"",A41*'MPTO_working_3-way'!$I40)</f>
        <v>1.9924202513642166</v>
      </c>
      <c r="F41" s="21">
        <f>IF(OR($A41="",$B41="",$C41=""),"",B41*'MPTO_working_3-way'!$I40)</f>
        <v>3.6131973470335534</v>
      </c>
      <c r="G41" s="22">
        <f>IF(OR($A41="",$B41="",$C41=""),"",C41*'MPTO_working_3-way'!$I40)</f>
        <v>4.449394447347033</v>
      </c>
      <c r="H41" s="17"/>
      <c r="I41" s="21"/>
      <c r="J41" s="22"/>
      <c r="K41" s="17"/>
      <c r="L41" s="21"/>
      <c r="M41" s="22"/>
      <c r="N41" s="23">
        <f t="shared" si="4"/>
        <v>50.190214605342256</v>
      </c>
      <c r="O41" s="24">
        <f t="shared" si="5"/>
        <v>27.676318339517302</v>
      </c>
      <c r="P41" s="24">
        <f t="shared" si="6"/>
        <v>22.474968489167182</v>
      </c>
      <c r="Q41" t="s">
        <v>117</v>
      </c>
      <c r="R41" t="s">
        <v>88</v>
      </c>
      <c r="S41" t="s">
        <v>226</v>
      </c>
      <c r="AD41" s="37"/>
      <c r="AE41" s="37"/>
      <c r="AH41" s="37"/>
      <c r="AI41" s="37"/>
      <c r="AJ41" t="s">
        <v>132</v>
      </c>
    </row>
    <row r="42" spans="1:36" s="36" customFormat="1" ht="15" x14ac:dyDescent="0.25">
      <c r="A42">
        <v>1.69</v>
      </c>
      <c r="B42">
        <v>3.88</v>
      </c>
      <c r="C42">
        <v>5.34</v>
      </c>
      <c r="D42" s="20">
        <f t="shared" si="0"/>
        <v>3.6713852697243921E-2</v>
      </c>
      <c r="E42" s="17">
        <f>IF(OR($A42="",$B42="",$C42=""),"",A42*'MPTO_working_3-way'!$I41)</f>
        <v>1.746624862623986</v>
      </c>
      <c r="F42" s="21">
        <f>IF(OR($A42="",$B42="",$C42=""),"",B42*'MPTO_working_3-way'!$I41)</f>
        <v>4.0100026431840625</v>
      </c>
      <c r="G42" s="22">
        <f>IF(OR($A42="",$B42="",$C42=""),"",C42*'MPTO_working_3-way'!$I41)</f>
        <v>5.5189211635574473</v>
      </c>
      <c r="H42" s="17"/>
      <c r="I42" s="21"/>
      <c r="J42" s="22"/>
      <c r="K42" s="17"/>
      <c r="L42" s="21"/>
      <c r="M42" s="22"/>
      <c r="N42" s="23">
        <f t="shared" si="4"/>
        <v>57.253278674716789</v>
      </c>
      <c r="O42" s="24">
        <f t="shared" si="5"/>
        <v>24.937639422750355</v>
      </c>
      <c r="P42" s="24">
        <f t="shared" si="6"/>
        <v>18.119483325893516</v>
      </c>
      <c r="Q42" t="s">
        <v>121</v>
      </c>
      <c r="R42" t="s">
        <v>128</v>
      </c>
      <c r="S42" t="s">
        <v>226</v>
      </c>
      <c r="AD42" s="37"/>
      <c r="AE42" s="37"/>
      <c r="AH42" s="37"/>
      <c r="AI42" s="37"/>
      <c r="AJ42" t="s">
        <v>132</v>
      </c>
    </row>
    <row r="43" spans="1:36" s="36" customFormat="1" ht="15" x14ac:dyDescent="0.25">
      <c r="A43">
        <v>1.6</v>
      </c>
      <c r="B43">
        <v>3.95</v>
      </c>
      <c r="C43">
        <v>6.35</v>
      </c>
      <c r="D43" s="20">
        <f t="shared" si="0"/>
        <v>3.5644871922655197E-2</v>
      </c>
      <c r="E43" s="17">
        <f>IF(OR($A43="",$B43="",$C43=""),"",A43*'MPTO_working_3-way'!$I42)</f>
        <v>1.657388099560178</v>
      </c>
      <c r="F43" s="21">
        <f>IF(OR($A43="",$B43="",$C43=""),"",B43*'MPTO_working_3-way'!$I42)</f>
        <v>4.0916768707891897</v>
      </c>
      <c r="G43" s="22">
        <f>IF(OR($A43="",$B43="",$C43=""),"",C43*'MPTO_working_3-way'!$I42)</f>
        <v>6.5777590201294558</v>
      </c>
      <c r="H43" s="17"/>
      <c r="I43" s="21"/>
      <c r="J43" s="22"/>
      <c r="K43" s="17"/>
      <c r="L43" s="21"/>
      <c r="M43" s="22"/>
      <c r="N43" s="23">
        <f t="shared" si="4"/>
        <v>60.33589840939311</v>
      </c>
      <c r="O43" s="24">
        <f t="shared" si="5"/>
        <v>24.439857583551635</v>
      </c>
      <c r="P43" s="24">
        <f t="shared" si="6"/>
        <v>15.202746055910074</v>
      </c>
      <c r="Q43" t="s">
        <v>115</v>
      </c>
      <c r="R43" t="s">
        <v>92</v>
      </c>
      <c r="S43" t="s">
        <v>226</v>
      </c>
      <c r="AD43" s="37"/>
      <c r="AE43" s="37"/>
      <c r="AH43" s="37"/>
      <c r="AI43" s="37"/>
      <c r="AJ43" t="s">
        <v>132</v>
      </c>
    </row>
    <row r="44" spans="1:36" s="36" customFormat="1" ht="15" x14ac:dyDescent="0.25">
      <c r="A44">
        <v>1.89</v>
      </c>
      <c r="B44">
        <v>3.41</v>
      </c>
      <c r="C44">
        <v>4.22</v>
      </c>
      <c r="D44" s="20">
        <f t="shared" si="0"/>
        <v>5.9322485709888184E-2</v>
      </c>
      <c r="E44" s="17">
        <f>IF(OR($A44="",$B44="",$C44=""),"",A44*'MPTO_working_3-way'!$I43)</f>
        <v>1.9593891815977909</v>
      </c>
      <c r="F44" s="21">
        <f>IF(OR($A44="",$B44="",$C44=""),"",B44*'MPTO_working_3-way'!$I43)</f>
        <v>3.5351942376976018</v>
      </c>
      <c r="G44" s="22">
        <f>IF(OR($A44="",$B44="",$C44=""),"",C44*'MPTO_working_3-way'!$I43)</f>
        <v>4.3749324583823688</v>
      </c>
      <c r="H44" s="17"/>
      <c r="I44" s="21"/>
      <c r="J44" s="22"/>
      <c r="K44" s="17"/>
      <c r="L44" s="21"/>
      <c r="M44" s="22"/>
      <c r="N44" s="23">
        <f t="shared" si="4"/>
        <v>51.036313224131732</v>
      </c>
      <c r="O44" s="24">
        <f t="shared" si="5"/>
        <v>28.286988854430785</v>
      </c>
      <c r="P44" s="24">
        <f t="shared" si="6"/>
        <v>22.8574957330827</v>
      </c>
      <c r="Q44" t="s">
        <v>75</v>
      </c>
      <c r="R44" t="s">
        <v>96</v>
      </c>
      <c r="S44" t="s">
        <v>226</v>
      </c>
      <c r="AD44" s="37"/>
      <c r="AE44" s="37"/>
      <c r="AH44" s="37"/>
      <c r="AI44" s="37"/>
      <c r="AJ44" t="s">
        <v>130</v>
      </c>
    </row>
    <row r="45" spans="1:36" s="36" customFormat="1" ht="15" x14ac:dyDescent="0.25">
      <c r="A45">
        <v>2.0499999999999998</v>
      </c>
      <c r="B45">
        <v>3.18</v>
      </c>
      <c r="C45">
        <v>3.72</v>
      </c>
      <c r="D45" s="20">
        <f t="shared" si="0"/>
        <v>7.1087491154887328E-2</v>
      </c>
      <c r="E45" s="17">
        <f>IF(OR($A45="",$B45="",$C45=""),"",A45*'MPTO_working_3-way'!$I44)</f>
        <v>2.1230719874414428</v>
      </c>
      <c r="F45" s="21">
        <f>IF(OR($A45="",$B45="",$C45=""),"",B45*'MPTO_working_3-way'!$I44)</f>
        <v>3.2933506927140437</v>
      </c>
      <c r="G45" s="22">
        <f>IF(OR($A45="",$B45="",$C45=""),"",C45*'MPTO_working_3-way'!$I44)</f>
        <v>3.8525989235522777</v>
      </c>
      <c r="H45" s="17"/>
      <c r="I45" s="21"/>
      <c r="J45" s="22"/>
      <c r="K45" s="17"/>
      <c r="L45" s="21"/>
      <c r="M45" s="22"/>
      <c r="N45" s="23">
        <f t="shared" si="4"/>
        <v>47.101558774986259</v>
      </c>
      <c r="O45" s="24">
        <f t="shared" si="5"/>
        <v>30.364212417837045</v>
      </c>
      <c r="P45" s="24">
        <f t="shared" si="6"/>
        <v>25.956504163634893</v>
      </c>
      <c r="Q45" t="s">
        <v>72</v>
      </c>
      <c r="R45" t="s">
        <v>74</v>
      </c>
      <c r="S45" t="s">
        <v>226</v>
      </c>
      <c r="AD45" s="37"/>
      <c r="AE45" s="37"/>
      <c r="AH45" s="37"/>
      <c r="AI45" s="37"/>
      <c r="AJ45" t="s">
        <v>130</v>
      </c>
    </row>
    <row r="46" spans="1:36" s="36" customFormat="1" ht="15" x14ac:dyDescent="0.25">
      <c r="A46">
        <v>3.11</v>
      </c>
      <c r="B46">
        <v>3.63</v>
      </c>
      <c r="C46">
        <v>2.3199999999999998</v>
      </c>
      <c r="D46" s="20">
        <f t="shared" si="0"/>
        <v>2.8059984782661251E-2</v>
      </c>
      <c r="E46" s="17">
        <f>IF(OR($A46="",$B46="",$C46=""),"",A46*'MPTO_working_3-way'!$I45)</f>
        <v>3.2944929305577522</v>
      </c>
      <c r="F46" s="21">
        <f>IF(OR($A46="",$B46="",$C46=""),"",B46*'MPTO_working_3-way'!$I45)</f>
        <v>3.8453406231268938</v>
      </c>
      <c r="G46" s="22">
        <f>IF(OR($A46="",$B46="",$C46=""),"",C46*'MPTO_working_3-way'!$I45)</f>
        <v>2.4576281668469404</v>
      </c>
      <c r="H46" s="17"/>
      <c r="I46" s="21"/>
      <c r="J46" s="22"/>
      <c r="K46" s="17"/>
      <c r="L46" s="21"/>
      <c r="M46" s="22"/>
      <c r="N46" s="23">
        <f t="shared" si="4"/>
        <v>30.353684803041958</v>
      </c>
      <c r="O46" s="24">
        <f t="shared" si="5"/>
        <v>26.005498550264601</v>
      </c>
      <c r="P46" s="24">
        <f t="shared" si="6"/>
        <v>40.689637817870903</v>
      </c>
      <c r="Q46" t="s">
        <v>192</v>
      </c>
      <c r="R46" t="s">
        <v>193</v>
      </c>
      <c r="S46" t="s">
        <v>226</v>
      </c>
      <c r="AD46" s="37"/>
      <c r="AE46" s="37"/>
      <c r="AH46" s="37"/>
      <c r="AI46" s="37"/>
      <c r="AJ46" t="s">
        <v>233</v>
      </c>
    </row>
    <row r="47" spans="1:36" s="36" customFormat="1" ht="15" x14ac:dyDescent="0.25">
      <c r="A47">
        <v>2.12</v>
      </c>
      <c r="B47">
        <v>3.68</v>
      </c>
      <c r="C47">
        <v>3.52</v>
      </c>
      <c r="D47" s="20">
        <f t="shared" si="0"/>
        <v>2.7528152733238942E-2</v>
      </c>
      <c r="E47" s="17">
        <f>IF(OR($A47="",$B47="",$C47=""),"",A47*'MPTO_working_3-way'!$I46)</f>
        <v>2.2707054812483611</v>
      </c>
      <c r="F47" s="21">
        <f>IF(OR($A47="",$B47="",$C47=""),"",B47*'MPTO_working_3-way'!$I46)</f>
        <v>3.9416019674499854</v>
      </c>
      <c r="G47" s="22">
        <f>IF(OR($A47="",$B47="",$C47=""),"",C47*'MPTO_working_3-way'!$I46)</f>
        <v>3.7702279688652034</v>
      </c>
      <c r="H47" s="17"/>
      <c r="I47" s="21"/>
      <c r="J47" s="22"/>
      <c r="K47" s="17"/>
      <c r="L47" s="21"/>
      <c r="M47" s="22"/>
      <c r="N47" s="23">
        <f t="shared" si="4"/>
        <v>44.039176734194172</v>
      </c>
      <c r="O47" s="24">
        <f t="shared" si="5"/>
        <v>25.370395292524901</v>
      </c>
      <c r="P47" s="24">
        <f t="shared" si="6"/>
        <v>26.523595078548762</v>
      </c>
      <c r="Q47" t="s">
        <v>194</v>
      </c>
      <c r="R47" t="s">
        <v>195</v>
      </c>
      <c r="S47" t="s">
        <v>226</v>
      </c>
      <c r="AD47" s="37"/>
      <c r="AE47" s="37"/>
      <c r="AH47" s="37"/>
      <c r="AI47" s="37"/>
      <c r="AJ47" t="s">
        <v>233</v>
      </c>
    </row>
    <row r="48" spans="1:36" s="36" customFormat="1" ht="15" x14ac:dyDescent="0.25">
      <c r="A48">
        <v>3.56</v>
      </c>
      <c r="B48">
        <v>4.17</v>
      </c>
      <c r="C48">
        <v>1.97</v>
      </c>
      <c r="D48" s="20">
        <f t="shared" si="0"/>
        <v>2.8321243079682201E-2</v>
      </c>
      <c r="E48" s="17">
        <f>IF(OR($A48="",$B48="",$C48=""),"",A48*'MPTO_working_3-way'!$I47)</f>
        <v>3.6598935458262742</v>
      </c>
      <c r="F48" s="21">
        <f>IF(OR($A48="",$B48="",$C48=""),"",B48*'MPTO_working_3-way'!$I47)</f>
        <v>4.2870101365436977</v>
      </c>
      <c r="G48" s="22">
        <f>IF(OR($A48="",$B48="",$C48=""),"",C48*'MPTO_working_3-way'!$I47)</f>
        <v>2.0252781700218425</v>
      </c>
      <c r="H48" s="17"/>
      <c r="I48" s="21"/>
      <c r="J48" s="22"/>
      <c r="K48" s="17"/>
      <c r="L48" s="21"/>
      <c r="M48" s="22"/>
      <c r="N48" s="23">
        <f t="shared" si="4"/>
        <v>27.323199089776679</v>
      </c>
      <c r="O48" s="24">
        <f t="shared" si="5"/>
        <v>23.326280278082727</v>
      </c>
      <c r="P48" s="24">
        <f t="shared" si="6"/>
        <v>49.375933380510148</v>
      </c>
      <c r="Q48" t="s">
        <v>196</v>
      </c>
      <c r="R48" t="s">
        <v>197</v>
      </c>
      <c r="S48" t="s">
        <v>226</v>
      </c>
      <c r="AD48" s="37"/>
      <c r="AE48" s="37"/>
      <c r="AH48" s="37"/>
      <c r="AI48" s="37"/>
      <c r="AJ48" t="s">
        <v>233</v>
      </c>
    </row>
    <row r="49" spans="1:36" s="36" customFormat="1" ht="15" x14ac:dyDescent="0.25">
      <c r="A49">
        <v>1.74</v>
      </c>
      <c r="B49">
        <v>4.01</v>
      </c>
      <c r="C49">
        <v>4.8899999999999997</v>
      </c>
      <c r="D49" s="20">
        <f t="shared" si="0"/>
        <v>2.8588179786764645E-2</v>
      </c>
      <c r="E49" s="17">
        <f>IF(OR($A49="",$B49="",$C49=""),"",A49*'MPTO_working_3-way'!$I48)</f>
        <v>1.7878989857558358</v>
      </c>
      <c r="F49" s="21">
        <f>IF(OR($A49="",$B49="",$C49=""),"",B49*'MPTO_working_3-way'!$I48)</f>
        <v>4.1203878924602879</v>
      </c>
      <c r="G49" s="22">
        <f>IF(OR($A49="",$B49="",$C49=""),"",C49*'MPTO_working_3-way'!$I48)</f>
        <v>5.0246126668655382</v>
      </c>
      <c r="H49" s="17"/>
      <c r="I49" s="21"/>
      <c r="J49" s="22"/>
      <c r="K49" s="17"/>
      <c r="L49" s="21"/>
      <c r="M49" s="22"/>
      <c r="N49" s="23">
        <f t="shared" si="4"/>
        <v>55.931571524285481</v>
      </c>
      <c r="O49" s="24">
        <f t="shared" si="5"/>
        <v>24.269559713779739</v>
      </c>
      <c r="P49" s="24">
        <f t="shared" si="6"/>
        <v>19.902031585328579</v>
      </c>
      <c r="Q49" t="s">
        <v>198</v>
      </c>
      <c r="R49" t="s">
        <v>199</v>
      </c>
      <c r="S49" t="s">
        <v>226</v>
      </c>
      <c r="AD49" s="37"/>
      <c r="AE49" s="37"/>
      <c r="AH49" s="37"/>
      <c r="AI49" s="37"/>
      <c r="AJ49" t="s">
        <v>233</v>
      </c>
    </row>
    <row r="50" spans="1:36" s="36" customFormat="1" ht="15" x14ac:dyDescent="0.25">
      <c r="A50">
        <v>1.28</v>
      </c>
      <c r="B50">
        <v>6.56</v>
      </c>
      <c r="C50">
        <v>9.5</v>
      </c>
      <c r="D50" s="20">
        <f t="shared" si="0"/>
        <v>3.8952182284980763E-2</v>
      </c>
      <c r="E50" s="17">
        <f>IF(OR($A50="",$B50="",$C50=""),"",A50*'MPTO_working_3-way'!$I49)</f>
        <v>1.3162511911419932</v>
      </c>
      <c r="F50" s="21">
        <f>IF(OR($A50="",$B50="",$C50=""),"",B50*'MPTO_working_3-way'!$I49)</f>
        <v>6.7457873546027152</v>
      </c>
      <c r="G50" s="22">
        <f>IF(OR($A50="",$B50="",$C50=""),"",C50*'MPTO_working_3-way'!$I49)</f>
        <v>9.7690518092569807</v>
      </c>
      <c r="H50" s="17"/>
      <c r="I50" s="21"/>
      <c r="J50" s="22"/>
      <c r="K50" s="17"/>
      <c r="L50" s="21"/>
      <c r="M50" s="22"/>
      <c r="N50" s="23">
        <f t="shared" si="4"/>
        <v>75.973340554578314</v>
      </c>
      <c r="O50" s="24">
        <f t="shared" si="5"/>
        <v>14.824066449673817</v>
      </c>
      <c r="P50" s="24">
        <f t="shared" si="6"/>
        <v>10.236407990511603</v>
      </c>
      <c r="Q50" t="s">
        <v>200</v>
      </c>
      <c r="R50" t="s">
        <v>201</v>
      </c>
      <c r="S50" t="s">
        <v>226</v>
      </c>
      <c r="AD50" s="37"/>
      <c r="AE50" s="37"/>
      <c r="AH50" s="37"/>
      <c r="AI50" s="37"/>
      <c r="AJ50" t="s">
        <v>233</v>
      </c>
    </row>
    <row r="51" spans="1:36" s="36" customFormat="1" ht="15" x14ac:dyDescent="0.25">
      <c r="A51">
        <v>2.41</v>
      </c>
      <c r="B51">
        <v>3.66</v>
      </c>
      <c r="C51">
        <v>2.95</v>
      </c>
      <c r="D51" s="20">
        <f t="shared" si="0"/>
        <v>2.7144853899404131E-2</v>
      </c>
      <c r="E51" s="17">
        <f>IF(OR($A51="",$B51="",$C51=""),"",A51*'MPTO_working_3-way'!$I50)</f>
        <v>2.4788975132861029</v>
      </c>
      <c r="F51" s="21">
        <f>IF(OR($A51="",$B51="",$C51=""),"",B51*'MPTO_working_3-way'!$I50)</f>
        <v>3.7646327380195586</v>
      </c>
      <c r="G51" s="22">
        <f>IF(OR($A51="",$B51="",$C51=""),"",C51*'MPTO_working_3-way'!$I50)</f>
        <v>3.0343351303709558</v>
      </c>
      <c r="H51" s="17"/>
      <c r="I51" s="21"/>
      <c r="J51" s="22"/>
      <c r="K51" s="17"/>
      <c r="L51" s="21"/>
      <c r="M51" s="22"/>
      <c r="N51" s="23">
        <f t="shared" si="4"/>
        <v>40.340514064833975</v>
      </c>
      <c r="O51" s="24">
        <f t="shared" si="5"/>
        <v>26.563016091871557</v>
      </c>
      <c r="P51" s="24">
        <f t="shared" si="6"/>
        <v>32.956148778389789</v>
      </c>
      <c r="Q51" t="s">
        <v>202</v>
      </c>
      <c r="R51" t="s">
        <v>203</v>
      </c>
      <c r="S51" t="s">
        <v>226</v>
      </c>
      <c r="AD51" s="37"/>
      <c r="AE51" s="37"/>
      <c r="AH51" s="37"/>
      <c r="AI51" s="37"/>
      <c r="AJ51" t="s">
        <v>233</v>
      </c>
    </row>
    <row r="52" spans="1:36" s="36" customFormat="1" ht="15" x14ac:dyDescent="0.25">
      <c r="A52">
        <v>1.34</v>
      </c>
      <c r="B52">
        <v>5.52</v>
      </c>
      <c r="C52">
        <v>9.85</v>
      </c>
      <c r="D52" s="20">
        <f t="shared" si="0"/>
        <v>2.8950919645866824E-2</v>
      </c>
      <c r="E52" s="17">
        <f>IF(OR($A52="",$B52="",$C52=""),"",A52*'MPTO_working_3-way'!$I51)</f>
        <v>1.3921959242618742</v>
      </c>
      <c r="F52" s="21">
        <f>IF(OR($A52="",$B52="",$C52=""),"",B52*'MPTO_working_3-way'!$I51)</f>
        <v>5.7350160462130937</v>
      </c>
      <c r="G52" s="22">
        <f>IF(OR($A52="",$B52="",$C52=""),"",C52*'MPTO_working_3-way'!$I51)</f>
        <v>10.233678995507059</v>
      </c>
      <c r="H52" s="17"/>
      <c r="I52" s="21"/>
      <c r="J52" s="22"/>
      <c r="K52" s="17"/>
      <c r="L52" s="21"/>
      <c r="M52" s="22"/>
      <c r="N52" s="23">
        <f t="shared" si="4"/>
        <v>71.828970518656575</v>
      </c>
      <c r="O52" s="24">
        <f t="shared" si="5"/>
        <v>17.436742843297068</v>
      </c>
      <c r="P52" s="24">
        <f t="shared" si="6"/>
        <v>9.7716569030456668</v>
      </c>
      <c r="Q52" t="s">
        <v>204</v>
      </c>
      <c r="R52" t="s">
        <v>205</v>
      </c>
      <c r="S52" t="s">
        <v>226</v>
      </c>
      <c r="AD52" s="37"/>
      <c r="AE52" s="37"/>
      <c r="AH52" s="37"/>
      <c r="AI52" s="37"/>
      <c r="AJ52" t="s">
        <v>133</v>
      </c>
    </row>
    <row r="53" spans="1:36" s="36" customFormat="1" ht="15" x14ac:dyDescent="0.25">
      <c r="A53">
        <v>2.0099999999999998</v>
      </c>
      <c r="B53">
        <v>4.01</v>
      </c>
      <c r="C53">
        <v>3.54</v>
      </c>
      <c r="D53" s="20">
        <f t="shared" si="0"/>
        <v>2.9374872120651263E-2</v>
      </c>
      <c r="E53" s="17">
        <f>IF(OR($A53="",$B53="",$C53=""),"",A53*'MPTO_working_3-way'!$I52)</f>
        <v>2.0645611563378021</v>
      </c>
      <c r="F53" s="21">
        <f>IF(OR($A53="",$B53="",$C53=""),"",B53*'MPTO_working_3-way'!$I52)</f>
        <v>4.1188508641366104</v>
      </c>
      <c r="G53" s="22">
        <f>IF(OR($A53="",$B53="",$C53=""),"",C53*'MPTO_working_3-way'!$I52)</f>
        <v>3.6360927828038907</v>
      </c>
      <c r="H53" s="17"/>
      <c r="I53" s="21"/>
      <c r="J53" s="22"/>
      <c r="K53" s="17"/>
      <c r="L53" s="21"/>
      <c r="M53" s="22"/>
      <c r="N53" s="23">
        <f t="shared" si="4"/>
        <v>48.436443596267132</v>
      </c>
      <c r="O53" s="24">
        <f t="shared" si="5"/>
        <v>24.278616366208709</v>
      </c>
      <c r="P53" s="24">
        <f t="shared" si="6"/>
        <v>27.50204848262625</v>
      </c>
      <c r="Q53" t="s">
        <v>206</v>
      </c>
      <c r="R53" t="s">
        <v>207</v>
      </c>
      <c r="S53" t="s">
        <v>226</v>
      </c>
      <c r="AD53" s="37"/>
      <c r="AE53" s="37"/>
      <c r="AH53" s="37"/>
      <c r="AI53" s="37"/>
      <c r="AJ53" t="s">
        <v>133</v>
      </c>
    </row>
    <row r="54" spans="1:36" s="36" customFormat="1" ht="15" x14ac:dyDescent="0.25">
      <c r="A54">
        <v>1.79</v>
      </c>
      <c r="B54">
        <v>3.7</v>
      </c>
      <c r="C54">
        <v>4.9800000000000004</v>
      </c>
      <c r="D54" s="20">
        <f t="shared" si="0"/>
        <v>2.97327009987709E-2</v>
      </c>
      <c r="E54" s="17">
        <f>IF(OR($A54="",$B54="",$C54=""),"",A54*'MPTO_working_3-way'!$I53)</f>
        <v>1.8418221461661017</v>
      </c>
      <c r="F54" s="21">
        <f>IF(OR($A54="",$B54="",$C54=""),"",B54*'MPTO_working_3-way'!$I53)</f>
        <v>3.8071184026897074</v>
      </c>
      <c r="G54" s="22">
        <f>IF(OR($A54="",$B54="",$C54=""),"",C54*'MPTO_working_3-way'!$I53)</f>
        <v>5.1241755798364172</v>
      </c>
      <c r="H54" s="17"/>
      <c r="I54" s="21"/>
      <c r="J54" s="22"/>
      <c r="K54" s="17"/>
      <c r="L54" s="21"/>
      <c r="M54" s="22"/>
      <c r="N54" s="23">
        <f t="shared" si="4"/>
        <v>54.294058852619344</v>
      </c>
      <c r="O54" s="24">
        <f t="shared" si="5"/>
        <v>26.266585228699629</v>
      </c>
      <c r="P54" s="24">
        <f t="shared" si="6"/>
        <v>19.515334406865186</v>
      </c>
      <c r="Q54" t="s">
        <v>208</v>
      </c>
      <c r="R54" t="s">
        <v>209</v>
      </c>
      <c r="S54" t="s">
        <v>226</v>
      </c>
      <c r="AD54" s="37"/>
      <c r="AE54" s="37"/>
      <c r="AH54" s="37"/>
      <c r="AI54" s="37"/>
      <c r="AJ54" t="s">
        <v>133</v>
      </c>
    </row>
    <row r="55" spans="1:36" s="36" customFormat="1" ht="15" x14ac:dyDescent="0.25">
      <c r="A55">
        <v>1.81</v>
      </c>
      <c r="B55">
        <v>3.94</v>
      </c>
      <c r="C55">
        <v>4.45</v>
      </c>
      <c r="D55" s="20">
        <f t="shared" si="0"/>
        <v>3.1012395567884266E-2</v>
      </c>
      <c r="E55" s="17">
        <f>IF(OR($A55="",$B55="",$C55=""),"",A55*'MPTO_working_3-way'!$I54)</f>
        <v>1.8631685185383788</v>
      </c>
      <c r="F55" s="21">
        <f>IF(OR($A55="",$B55="",$C55=""),"",B55*'MPTO_working_3-way'!$I54)</f>
        <v>4.0557369961553658</v>
      </c>
      <c r="G55" s="22">
        <f>IF(OR($A55="",$B55="",$C55=""),"",C55*'MPTO_working_3-way'!$I54)</f>
        <v>4.5807181809368984</v>
      </c>
      <c r="H55" s="17"/>
      <c r="I55" s="21"/>
      <c r="J55" s="22"/>
      <c r="K55" s="17"/>
      <c r="L55" s="21"/>
      <c r="M55" s="22"/>
      <c r="N55" s="23">
        <f t="shared" si="4"/>
        <v>53.672010344210918</v>
      </c>
      <c r="O55" s="24">
        <f t="shared" si="5"/>
        <v>24.65643114797507</v>
      </c>
      <c r="P55" s="24">
        <f t="shared" si="6"/>
        <v>21.830637915285788</v>
      </c>
      <c r="Q55" t="s">
        <v>139</v>
      </c>
      <c r="R55" t="s">
        <v>210</v>
      </c>
      <c r="S55" t="s">
        <v>226</v>
      </c>
      <c r="AD55" s="37"/>
      <c r="AE55" s="37"/>
      <c r="AH55" s="37"/>
      <c r="AI55" s="37"/>
      <c r="AJ55" t="s">
        <v>133</v>
      </c>
    </row>
    <row r="56" spans="1:36" s="36" customFormat="1" ht="15" x14ac:dyDescent="0.25">
      <c r="A56">
        <v>1.63</v>
      </c>
      <c r="B56">
        <v>4.0199999999999996</v>
      </c>
      <c r="C56">
        <v>5.93</v>
      </c>
      <c r="D56" s="20">
        <f t="shared" si="0"/>
        <v>3.0887215501754328E-2</v>
      </c>
      <c r="E56" s="17">
        <f>IF(OR($A56="",$B56="",$C56=""),"",A56*'MPTO_working_3-way'!$I55)</f>
        <v>1.6784643026279964</v>
      </c>
      <c r="F56" s="21">
        <f>IF(OR($A56="",$B56="",$C56=""),"",B56*'MPTO_working_3-way'!$I55)</f>
        <v>4.1395254580150587</v>
      </c>
      <c r="G56" s="22">
        <f>IF(OR($A56="",$B56="",$C56=""),"",C56*'MPTO_working_3-way'!$I55)</f>
        <v>6.1063149169227113</v>
      </c>
      <c r="H56" s="17"/>
      <c r="I56" s="21"/>
      <c r="J56" s="22"/>
      <c r="K56" s="17"/>
      <c r="L56" s="21"/>
      <c r="M56" s="22"/>
      <c r="N56" s="23">
        <f t="shared" si="4"/>
        <v>59.578270353101061</v>
      </c>
      <c r="O56" s="24">
        <f t="shared" si="5"/>
        <v>24.157358377003664</v>
      </c>
      <c r="P56" s="24">
        <f t="shared" si="6"/>
        <v>16.376489152707371</v>
      </c>
      <c r="Q56" t="s">
        <v>211</v>
      </c>
      <c r="R56" t="s">
        <v>212</v>
      </c>
      <c r="S56" t="s">
        <v>226</v>
      </c>
      <c r="AD56" s="37"/>
      <c r="AE56" s="37"/>
      <c r="AH56" s="37"/>
      <c r="AI56" s="37"/>
      <c r="AJ56" t="s">
        <v>133</v>
      </c>
    </row>
    <row r="57" spans="1:36" s="36" customFormat="1" ht="15" x14ac:dyDescent="0.25">
      <c r="A57">
        <v>1.99</v>
      </c>
      <c r="B57">
        <v>3.71</v>
      </c>
      <c r="C57">
        <v>3.89</v>
      </c>
      <c r="D57" s="20">
        <f t="shared" si="0"/>
        <v>2.9123750530171577E-2</v>
      </c>
      <c r="E57" s="17">
        <f>IF(OR($A57="",$B57="",$C57=""),"",A57*'MPTO_working_3-way'!$I56)</f>
        <v>2.0517146671800899</v>
      </c>
      <c r="F57" s="21">
        <f>IF(OR($A57="",$B57="",$C57=""),"",B57*'MPTO_working_3-way'!$I56)</f>
        <v>3.8250559875568504</v>
      </c>
      <c r="G57" s="22">
        <f>IF(OR($A57="",$B57="",$C57=""),"",C57*'MPTO_working_3-way'!$I56)</f>
        <v>4.0106382187590697</v>
      </c>
      <c r="H57" s="17"/>
      <c r="I57" s="21"/>
      <c r="J57" s="22"/>
      <c r="K57" s="17"/>
      <c r="L57" s="21"/>
      <c r="M57" s="22"/>
      <c r="N57" s="23">
        <f t="shared" si="4"/>
        <v>48.739720780688103</v>
      </c>
      <c r="O57" s="24">
        <f t="shared" si="5"/>
        <v>26.143408181555078</v>
      </c>
      <c r="P57" s="24">
        <f t="shared" si="6"/>
        <v>24.93368749449083</v>
      </c>
      <c r="Q57" t="s">
        <v>213</v>
      </c>
      <c r="R57" t="s">
        <v>214</v>
      </c>
      <c r="S57" t="s">
        <v>226</v>
      </c>
      <c r="AD57" s="37"/>
      <c r="AE57" s="37"/>
      <c r="AH57" s="37"/>
      <c r="AI57" s="37"/>
      <c r="AJ57" t="s">
        <v>133</v>
      </c>
    </row>
    <row r="58" spans="1:36" s="36" customFormat="1" ht="15" x14ac:dyDescent="0.25">
      <c r="A58">
        <v>1.51</v>
      </c>
      <c r="B58">
        <v>4.45</v>
      </c>
      <c r="C58">
        <v>6.93</v>
      </c>
      <c r="D58" s="20">
        <f t="shared" si="0"/>
        <v>3.1270901052878886E-2</v>
      </c>
      <c r="E58" s="17">
        <f>IF(OR($A58="",$B58="",$C58=""),"",A58*'MPTO_working_3-way'!$I57)</f>
        <v>1.5566396954076491</v>
      </c>
      <c r="F58" s="21">
        <f>IF(OR($A58="",$B58="",$C58=""),"",B58*'MPTO_working_3-way'!$I57)</f>
        <v>4.587448108982807</v>
      </c>
      <c r="G58" s="22">
        <f>IF(OR($A58="",$B58="",$C58=""),"",C58*'MPTO_working_3-way'!$I57)</f>
        <v>7.1440484034271572</v>
      </c>
      <c r="H58" s="17"/>
      <c r="I58" s="21"/>
      <c r="J58" s="22"/>
      <c r="K58" s="17"/>
      <c r="L58" s="21"/>
      <c r="M58" s="22"/>
      <c r="N58" s="23">
        <f t="shared" si="4"/>
        <v>64.240941751014674</v>
      </c>
      <c r="O58" s="24">
        <f t="shared" si="5"/>
        <v>21.798611695288123</v>
      </c>
      <c r="P58" s="24">
        <f t="shared" si="6"/>
        <v>13.997665518619359</v>
      </c>
      <c r="Q58" t="s">
        <v>215</v>
      </c>
      <c r="R58" t="s">
        <v>138</v>
      </c>
      <c r="S58" t="s">
        <v>226</v>
      </c>
      <c r="AD58" s="37"/>
      <c r="AE58" s="37"/>
      <c r="AH58" s="37"/>
      <c r="AI58" s="37"/>
      <c r="AJ58" t="s">
        <v>133</v>
      </c>
    </row>
    <row r="59" spans="1:36" s="36" customFormat="1" ht="15" x14ac:dyDescent="0.25">
      <c r="A59">
        <v>1.83</v>
      </c>
      <c r="B59">
        <v>4.1399999999999997</v>
      </c>
      <c r="C59">
        <v>4.1399999999999997</v>
      </c>
      <c r="D59" s="20">
        <f t="shared" si="0"/>
        <v>2.9539874871307381E-2</v>
      </c>
      <c r="E59" s="17">
        <f>IF(OR($A59="",$B59="",$C59=""),"",A59*'MPTO_working_3-way'!$I58)</f>
        <v>1.8832964634702141</v>
      </c>
      <c r="F59" s="21">
        <f>IF(OR($A59="",$B59="",$C59=""),"",B59*'MPTO_working_3-way'!$I58)</f>
        <v>4.2605723271949101</v>
      </c>
      <c r="G59" s="22">
        <f>IF(OR($A59="",$B59="",$C59=""),"",C59*'MPTO_working_3-way'!$I58)</f>
        <v>4.2605723271949101</v>
      </c>
      <c r="H59" s="17"/>
      <c r="I59" s="21"/>
      <c r="J59" s="22"/>
      <c r="K59" s="17"/>
      <c r="L59" s="21"/>
      <c r="M59" s="22"/>
      <c r="N59" s="23">
        <f t="shared" si="4"/>
        <v>53.098384635490284</v>
      </c>
      <c r="O59" s="24">
        <f t="shared" si="5"/>
        <v>23.471025092499332</v>
      </c>
      <c r="P59" s="24">
        <f t="shared" si="6"/>
        <v>23.471025092499332</v>
      </c>
      <c r="Q59" t="s">
        <v>216</v>
      </c>
      <c r="R59" t="s">
        <v>217</v>
      </c>
      <c r="S59" t="s">
        <v>226</v>
      </c>
      <c r="AD59" s="37"/>
      <c r="AE59" s="37"/>
      <c r="AH59" s="37"/>
      <c r="AI59" s="37"/>
      <c r="AJ59" t="s">
        <v>133</v>
      </c>
    </row>
    <row r="60" spans="1:36" s="36" customFormat="1" ht="15" x14ac:dyDescent="0.25">
      <c r="A60">
        <v>1.54</v>
      </c>
      <c r="B60">
        <v>4.59</v>
      </c>
      <c r="C60">
        <v>6.08</v>
      </c>
      <c r="D60" s="20">
        <f t="shared" si="0"/>
        <v>3.1689257308452401E-2</v>
      </c>
      <c r="E60" s="17">
        <f>IF(OR($A60="",$B60="",$C60=""),"",A60*'MPTO_working_3-way'!$I59)</f>
        <v>1.5881571876214335</v>
      </c>
      <c r="F60" s="21">
        <f>IF(OR($A60="",$B60="",$C60=""),"",B60*'MPTO_working_3-way'!$I59)</f>
        <v>4.7335334358327144</v>
      </c>
      <c r="G60" s="22">
        <f>IF(OR($A60="",$B60="",$C60=""),"",C60*'MPTO_working_3-way'!$I59)</f>
        <v>6.2701270784015035</v>
      </c>
      <c r="H60" s="17"/>
      <c r="I60" s="21"/>
      <c r="J60" s="22"/>
      <c r="K60" s="17"/>
      <c r="L60" s="21"/>
      <c r="M60" s="22"/>
      <c r="N60" s="23">
        <f t="shared" si="4"/>
        <v>62.966059518182171</v>
      </c>
      <c r="O60" s="24">
        <f t="shared" si="5"/>
        <v>21.125867463616675</v>
      </c>
      <c r="P60" s="24">
        <f t="shared" si="6"/>
        <v>15.948640075329038</v>
      </c>
      <c r="Q60" t="s">
        <v>218</v>
      </c>
      <c r="R60" t="s">
        <v>219</v>
      </c>
      <c r="S60" t="s">
        <v>226</v>
      </c>
      <c r="AD60" s="37"/>
      <c r="AE60" s="37"/>
      <c r="AH60" s="37"/>
      <c r="AI60" s="37"/>
      <c r="AJ60" t="s">
        <v>133</v>
      </c>
    </row>
    <row r="61" spans="1:36" s="36" customFormat="1" ht="15" x14ac:dyDescent="0.25">
      <c r="A61">
        <v>1.64</v>
      </c>
      <c r="B61">
        <v>4.4800000000000004</v>
      </c>
      <c r="C61">
        <v>4.9400000000000004</v>
      </c>
      <c r="D61" s="20">
        <f t="shared" si="0"/>
        <v>3.5399533072832057E-2</v>
      </c>
      <c r="E61" s="17">
        <f>IF(OR($A61="",$B61="",$C61=""),"",A61*'MPTO_working_3-way'!$I60)</f>
        <v>1.688445394788944</v>
      </c>
      <c r="F61" s="21">
        <f>IF(OR($A61="",$B61="",$C61=""),"",B61*'MPTO_working_3-way'!$I60)</f>
        <v>4.6123386394234576</v>
      </c>
      <c r="G61" s="22">
        <f>IF(OR($A61="",$B61="",$C61=""),"",C61*'MPTO_working_3-way'!$I60)</f>
        <v>5.085926981864259</v>
      </c>
      <c r="H61" s="17"/>
      <c r="I61" s="21"/>
      <c r="J61" s="22"/>
      <c r="K61" s="17"/>
      <c r="L61" s="21"/>
      <c r="M61" s="22"/>
      <c r="N61" s="23">
        <f t="shared" si="4"/>
        <v>59.226078799249549</v>
      </c>
      <c r="O61" s="24">
        <f t="shared" si="5"/>
        <v>21.680975274725274</v>
      </c>
      <c r="P61" s="24">
        <f t="shared" si="6"/>
        <v>19.662099034568669</v>
      </c>
      <c r="Q61" t="s">
        <v>134</v>
      </c>
      <c r="R61" t="s">
        <v>220</v>
      </c>
      <c r="S61" t="s">
        <v>226</v>
      </c>
      <c r="AD61" s="37"/>
      <c r="AE61" s="37"/>
      <c r="AH61" s="37"/>
      <c r="AI61" s="37"/>
      <c r="AJ61" t="s">
        <v>133</v>
      </c>
    </row>
    <row r="62" spans="1:36" s="36" customFormat="1" ht="15" x14ac:dyDescent="0.25">
      <c r="A62">
        <v>1.51</v>
      </c>
      <c r="B62">
        <v>4.45</v>
      </c>
      <c r="C62">
        <v>7.03</v>
      </c>
      <c r="D62" s="20">
        <f t="shared" si="0"/>
        <v>2.9218267421297961E-2</v>
      </c>
      <c r="E62" s="17">
        <f>IF(OR($A62="",$B62="",$C62=""),"",A62*'MPTO_working_3-way'!$I61)</f>
        <v>1.5578507785357631</v>
      </c>
      <c r="F62" s="21">
        <f>IF(OR($A62="",$B62="",$C62=""),"",B62*'MPTO_working_3-way'!$I61)</f>
        <v>4.5910171950226131</v>
      </c>
      <c r="G62" s="22">
        <f>IF(OR($A62="",$B62="",$C62=""),"",C62*'MPTO_working_3-way'!$I61)</f>
        <v>7.2527754788784202</v>
      </c>
      <c r="H62" s="17"/>
      <c r="I62" s="21"/>
      <c r="J62" s="22"/>
      <c r="K62" s="17"/>
      <c r="L62" s="21"/>
      <c r="M62" s="22"/>
      <c r="N62" s="23">
        <f t="shared" si="4"/>
        <v>64.19100043329621</v>
      </c>
      <c r="O62" s="24">
        <f t="shared" si="5"/>
        <v>21.781665315567928</v>
      </c>
      <c r="P62" s="24">
        <f t="shared" si="6"/>
        <v>13.787825128631189</v>
      </c>
      <c r="Q62" t="s">
        <v>221</v>
      </c>
      <c r="R62" t="s">
        <v>222</v>
      </c>
      <c r="S62" t="s">
        <v>226</v>
      </c>
      <c r="AD62" s="37"/>
      <c r="AE62" s="37"/>
      <c r="AH62" s="37"/>
      <c r="AI62" s="37"/>
      <c r="AJ62" t="s">
        <v>133</v>
      </c>
    </row>
    <row r="63" spans="1:36" s="36" customFormat="1" ht="15" x14ac:dyDescent="0.25">
      <c r="A63">
        <v>1.75</v>
      </c>
      <c r="B63">
        <v>3.66</v>
      </c>
      <c r="C63">
        <v>5.41</v>
      </c>
      <c r="D63" s="20">
        <f t="shared" si="0"/>
        <v>2.9495498693401734E-2</v>
      </c>
      <c r="E63" s="17">
        <f>IF(OR($A63="",$B63="",$C63=""),"",A63*'MPTO_working_3-way'!$I62)</f>
        <v>1.8119491828774561</v>
      </c>
      <c r="F63" s="21">
        <f>IF(OR($A63="",$B63="",$C63=""),"",B63*'MPTO_working_3-way'!$I62)</f>
        <v>3.7895622910465656</v>
      </c>
      <c r="G63" s="22">
        <f>IF(OR($A63="",$B63="",$C63=""),"",C63*'MPTO_working_3-way'!$I62)</f>
        <v>5.6015114739240213</v>
      </c>
      <c r="H63" s="17"/>
      <c r="I63" s="21"/>
      <c r="J63" s="22"/>
      <c r="K63" s="17"/>
      <c r="L63" s="21"/>
      <c r="M63" s="22"/>
      <c r="N63" s="23">
        <f t="shared" si="4"/>
        <v>55.189185737094206</v>
      </c>
      <c r="O63" s="24">
        <f t="shared" si="5"/>
        <v>26.388271868829193</v>
      </c>
      <c r="P63" s="24">
        <f t="shared" si="6"/>
        <v>17.852324406638605</v>
      </c>
      <c r="Q63" t="s">
        <v>223</v>
      </c>
      <c r="R63" t="s">
        <v>224</v>
      </c>
      <c r="S63" t="s">
        <v>226</v>
      </c>
      <c r="AD63" s="37"/>
      <c r="AE63" s="37"/>
      <c r="AH63" s="37"/>
      <c r="AI63" s="37"/>
      <c r="AJ63" t="s">
        <v>133</v>
      </c>
    </row>
    <row r="64" spans="1:36" s="36" customFormat="1" ht="15" x14ac:dyDescent="0.25">
      <c r="A64">
        <v>5.79</v>
      </c>
      <c r="B64">
        <v>3.74</v>
      </c>
      <c r="C64">
        <v>1.64</v>
      </c>
      <c r="D64" s="20">
        <f t="shared" si="0"/>
        <v>4.9847348380662737E-2</v>
      </c>
      <c r="E64" s="17">
        <f>IF(OR($A64="",$B64="",$C64=""),"",A64*'MPTO_working_3-way'!$I63)</f>
        <v>5.9591737683693156</v>
      </c>
      <c r="F64" s="21">
        <f>IF(OR($A64="",$B64="",$C64=""),"",B64*'MPTO_working_3-way'!$I63)</f>
        <v>3.8492763201556546</v>
      </c>
      <c r="G64" s="22">
        <f>IF(OR($A64="",$B64="",$C64=""),"",C64*'MPTO_working_3-way'!$I63)</f>
        <v>1.6879179585709285</v>
      </c>
      <c r="H64" s="17"/>
      <c r="I64" s="21"/>
      <c r="J64" s="22"/>
      <c r="K64" s="17"/>
      <c r="L64" s="21"/>
      <c r="M64" s="22"/>
      <c r="N64" s="23">
        <f t="shared" si="4"/>
        <v>16.780849810218619</v>
      </c>
      <c r="O64" s="24">
        <f t="shared" si="5"/>
        <v>25.978909198172673</v>
      </c>
      <c r="P64" s="24">
        <f t="shared" si="6"/>
        <v>59.244585610466963</v>
      </c>
      <c r="Q64" t="s">
        <v>78</v>
      </c>
      <c r="R64" t="s">
        <v>110</v>
      </c>
      <c r="S64" t="s">
        <v>227</v>
      </c>
      <c r="AD64" s="37"/>
      <c r="AE64" s="37"/>
      <c r="AH64" s="37"/>
      <c r="AI64" s="37"/>
      <c r="AJ64" t="s">
        <v>131</v>
      </c>
    </row>
    <row r="65" spans="1:36" s="36" customFormat="1" ht="15" x14ac:dyDescent="0.25">
      <c r="A65">
        <v>2.56</v>
      </c>
      <c r="B65">
        <v>3.31</v>
      </c>
      <c r="C65">
        <v>2.85</v>
      </c>
      <c r="D65" s="20">
        <f t="shared" si="0"/>
        <v>4.3616996607833691E-2</v>
      </c>
      <c r="E65" s="17">
        <f>IF(OR($A65="",$B65="",$C65=""),"",A65*'MPTO_working_3-way'!$I64)</f>
        <v>2.6355084766551085</v>
      </c>
      <c r="F65" s="21">
        <f>IF(OR($A65="",$B65="",$C65=""),"",B65*'MPTO_working_3-way'!$I64)</f>
        <v>3.4076301006751599</v>
      </c>
      <c r="G65" s="22">
        <f>IF(OR($A65="",$B65="",$C65=""),"",C65*'MPTO_working_3-way'!$I64)</f>
        <v>2.934062171276195</v>
      </c>
      <c r="H65" s="17"/>
      <c r="I65" s="21"/>
      <c r="J65" s="22"/>
      <c r="K65" s="17"/>
      <c r="L65" s="21"/>
      <c r="M65" s="22"/>
      <c r="N65" s="23">
        <f t="shared" si="4"/>
        <v>37.943342199724725</v>
      </c>
      <c r="O65" s="24">
        <f t="shared" si="5"/>
        <v>29.345908166554469</v>
      </c>
      <c r="P65" s="24">
        <f t="shared" si="6"/>
        <v>34.082440712735192</v>
      </c>
      <c r="Q65" t="s">
        <v>87</v>
      </c>
      <c r="R65" t="s">
        <v>122</v>
      </c>
      <c r="S65" t="s">
        <v>227</v>
      </c>
      <c r="AD65" s="37"/>
      <c r="AE65" s="37"/>
      <c r="AH65" s="37"/>
      <c r="AI65" s="37"/>
      <c r="AJ65" t="s">
        <v>131</v>
      </c>
    </row>
    <row r="66" spans="1:36" s="36" customFormat="1" ht="15" x14ac:dyDescent="0.25">
      <c r="A66">
        <v>2.67</v>
      </c>
      <c r="B66">
        <v>3.16</v>
      </c>
      <c r="C66">
        <v>2.83</v>
      </c>
      <c r="D66" s="20">
        <f t="shared" si="0"/>
        <v>4.4344421867888117E-2</v>
      </c>
      <c r="E66" s="17">
        <f>IF(OR($A66="",$B66="",$C66=""),"",A66*'MPTO_working_3-way'!$I65)</f>
        <v>2.8030924201763696</v>
      </c>
      <c r="F66" s="21">
        <f>IF(OR($A66="",$B66="",$C66=""),"",B66*'MPTO_working_3-way'!$I65)</f>
        <v>3.3175176208828945</v>
      </c>
      <c r="G66" s="22">
        <f>IF(OR($A66="",$B66="",$C66=""),"",C66*'MPTO_working_3-way'!$I65)</f>
        <v>2.9710679959172754</v>
      </c>
      <c r="H66" s="17"/>
      <c r="I66" s="21"/>
      <c r="J66" s="22"/>
      <c r="K66" s="17"/>
      <c r="L66" s="21"/>
      <c r="M66" s="22"/>
      <c r="N66" s="23">
        <f t="shared" si="4"/>
        <v>35.674885094836803</v>
      </c>
      <c r="O66" s="24">
        <f t="shared" si="5"/>
        <v>30.143020001017174</v>
      </c>
      <c r="P66" s="24">
        <f t="shared" si="6"/>
        <v>33.657930460499749</v>
      </c>
      <c r="Q66" t="s">
        <v>109</v>
      </c>
      <c r="R66" t="s">
        <v>102</v>
      </c>
      <c r="S66" t="s">
        <v>227</v>
      </c>
      <c r="AD66" s="37"/>
      <c r="AE66" s="37"/>
      <c r="AH66" s="37"/>
      <c r="AI66" s="37"/>
      <c r="AJ66" t="s">
        <v>131</v>
      </c>
    </row>
    <row r="67" spans="1:36" s="36" customFormat="1" ht="15" x14ac:dyDescent="0.25">
      <c r="A67">
        <v>1.79</v>
      </c>
      <c r="B67">
        <v>3.56</v>
      </c>
      <c r="C67">
        <v>4.82</v>
      </c>
      <c r="D67" s="20">
        <f t="shared" si="0"/>
        <v>4.7026973949639173E-2</v>
      </c>
      <c r="E67" s="17">
        <f>IF(OR($A67="",$B67="",$C67=""),"",A67*'MPTO_working_3-way'!$I66)</f>
        <v>1.8680744239280223</v>
      </c>
      <c r="F67" s="21">
        <f>IF(OR($A67="",$B67="",$C67=""),"",B67*'MPTO_working_3-way'!$I66)</f>
        <v>3.7152765079238881</v>
      </c>
      <c r="G67" s="22">
        <f>IF(OR($A67="",$B67="",$C67=""),"",C67*'MPTO_working_3-way'!$I66)</f>
        <v>5.0302339236497584</v>
      </c>
      <c r="H67" s="17"/>
      <c r="I67" s="21"/>
      <c r="J67" s="22"/>
      <c r="K67" s="17"/>
      <c r="L67" s="21"/>
      <c r="M67" s="22"/>
      <c r="N67" s="23">
        <f t="shared" si="4"/>
        <v>53.53105782034573</v>
      </c>
      <c r="O67" s="24">
        <f t="shared" si="5"/>
        <v>26.915897050117653</v>
      </c>
      <c r="P67" s="24">
        <f t="shared" si="6"/>
        <v>19.879791182244574</v>
      </c>
      <c r="Q67" t="s">
        <v>85</v>
      </c>
      <c r="R67" t="s">
        <v>124</v>
      </c>
      <c r="S67" t="s">
        <v>227</v>
      </c>
      <c r="AD67" s="37"/>
      <c r="AE67" s="37"/>
      <c r="AH67" s="37"/>
      <c r="AI67" s="37"/>
      <c r="AJ67" t="s">
        <v>131</v>
      </c>
    </row>
    <row r="68" spans="1:36" s="36" customFormat="1" ht="15" x14ac:dyDescent="0.25">
      <c r="A68">
        <v>2.6</v>
      </c>
      <c r="B68">
        <v>3.28</v>
      </c>
      <c r="C68">
        <v>2.62</v>
      </c>
      <c r="D68" s="20">
        <f t="shared" ref="D68:D76" si="7">IF(OR($A68="",$B68="",$C68=""),"",(1/A68)+(1/B68)+(1/C68)-1)</f>
        <v>7.1172822708849504E-2</v>
      </c>
      <c r="E68" s="17">
        <f>IF(OR($A68="",$B68="",$C68=""),"",A68*'MPTO_working_3-way'!$I67)</f>
        <v>2.7152954968565091</v>
      </c>
      <c r="F68" s="21">
        <f>IF(OR($A68="",$B68="",$C68=""),"",B68*'MPTO_working_3-way'!$I67)</f>
        <v>3.4254497037266729</v>
      </c>
      <c r="G68" s="22">
        <f>IF(OR($A68="",$B68="",$C68=""),"",C68*'MPTO_working_3-way'!$I67)</f>
        <v>2.7361823852938669</v>
      </c>
      <c r="H68" s="17"/>
      <c r="I68" s="21"/>
      <c r="J68" s="22"/>
      <c r="K68" s="17"/>
      <c r="L68" s="21"/>
      <c r="M68" s="22"/>
      <c r="N68" s="23">
        <f t="shared" si="4"/>
        <v>36.828404170290028</v>
      </c>
      <c r="O68" s="24">
        <f t="shared" si="5"/>
        <v>29.19324720815673</v>
      </c>
      <c r="P68" s="24">
        <f t="shared" si="6"/>
        <v>36.547271314028272</v>
      </c>
      <c r="Q68" t="s">
        <v>98</v>
      </c>
      <c r="R68" t="s">
        <v>100</v>
      </c>
      <c r="S68" t="s">
        <v>227</v>
      </c>
      <c r="AD68" s="37"/>
      <c r="AE68" s="37"/>
      <c r="AH68" s="37"/>
      <c r="AI68" s="37"/>
      <c r="AJ68" t="s">
        <v>130</v>
      </c>
    </row>
    <row r="69" spans="1:36" s="36" customFormat="1" ht="15" x14ac:dyDescent="0.25">
      <c r="A69">
        <v>4.8499999999999996</v>
      </c>
      <c r="B69">
        <v>3.42</v>
      </c>
      <c r="C69">
        <v>1.78</v>
      </c>
      <c r="D69" s="20">
        <f t="shared" si="7"/>
        <v>6.0380980638011561E-2</v>
      </c>
      <c r="E69" s="17">
        <f>IF(OR($A69="",$B69="",$C69=""),"",A69*'MPTO_working_3-way'!$I68)</f>
        <v>5.0780808236557498</v>
      </c>
      <c r="F69" s="21">
        <f>IF(OR($A69="",$B69="",$C69=""),"",B69*'MPTO_working_3-way'!$I68)</f>
        <v>3.5808322509077657</v>
      </c>
      <c r="G69" s="22">
        <f>IF(OR($A69="",$B69="",$C69=""),"",C69*'MPTO_working_3-way'!$I68)</f>
        <v>1.8637080136303577</v>
      </c>
      <c r="H69" s="17"/>
      <c r="I69" s="21"/>
      <c r="J69" s="22"/>
      <c r="K69" s="17"/>
      <c r="L69" s="21"/>
      <c r="M69" s="22"/>
      <c r="N69" s="23">
        <f t="shared" ref="N69:N76" si="8">(1/E69)* 100</f>
        <v>19.692479003910226</v>
      </c>
      <c r="O69" s="24">
        <f t="shared" ref="O69:O76" si="9">(1/F69)* 100</f>
        <v>27.926468762855144</v>
      </c>
      <c r="P69" s="24">
        <f t="shared" ref="P69:P76" si="10">(1/G69)* 100</f>
        <v>53.65647369042955</v>
      </c>
      <c r="Q69" t="s">
        <v>99</v>
      </c>
      <c r="R69" t="s">
        <v>77</v>
      </c>
      <c r="S69" t="s">
        <v>227</v>
      </c>
      <c r="AD69" s="37"/>
      <c r="AE69" s="37"/>
      <c r="AH69" s="37"/>
      <c r="AI69" s="37"/>
      <c r="AJ69" t="s">
        <v>130</v>
      </c>
    </row>
    <row r="70" spans="1:36" s="36" customFormat="1" ht="15" x14ac:dyDescent="0.25">
      <c r="A70">
        <v>2.19</v>
      </c>
      <c r="B70">
        <v>3.07</v>
      </c>
      <c r="C70">
        <v>3.46</v>
      </c>
      <c r="D70" s="20">
        <f t="shared" si="7"/>
        <v>7.1371244629473862E-2</v>
      </c>
      <c r="E70" s="17">
        <f>IF(OR($A70="",$B70="",$C70=""),"",A70*'MPTO_working_3-way'!$I69)</f>
        <v>2.3458684817323805</v>
      </c>
      <c r="F70" s="21">
        <f>IF(OR($A70="",$B70="",$C70=""),"",B70*'MPTO_working_3-way'!$I69)</f>
        <v>3.2885005657161677</v>
      </c>
      <c r="G70" s="22">
        <f>IF(OR($A70="",$B70="",$C70=""),"",C70*'MPTO_working_3-way'!$I69)</f>
        <v>3.7062579665726192</v>
      </c>
      <c r="H70" s="17"/>
      <c r="I70" s="21"/>
      <c r="J70" s="22"/>
      <c r="K70" s="17"/>
      <c r="L70" s="21"/>
      <c r="M70" s="22"/>
      <c r="N70" s="23">
        <f t="shared" si="8"/>
        <v>42.628135711236396</v>
      </c>
      <c r="O70" s="24">
        <f t="shared" si="9"/>
        <v>30.408995833096981</v>
      </c>
      <c r="P70" s="24">
        <f t="shared" si="10"/>
        <v>26.981392256534022</v>
      </c>
      <c r="Q70" t="s">
        <v>73</v>
      </c>
      <c r="R70" t="s">
        <v>97</v>
      </c>
      <c r="S70" t="s">
        <v>227</v>
      </c>
      <c r="AD70" s="37"/>
      <c r="AE70" s="37"/>
      <c r="AH70" s="37"/>
      <c r="AI70" s="37"/>
      <c r="AJ70" t="s">
        <v>130</v>
      </c>
    </row>
    <row r="71" spans="1:36" s="36" customFormat="1" ht="15" x14ac:dyDescent="0.25">
      <c r="A71">
        <v>2.35</v>
      </c>
      <c r="B71">
        <v>3.14</v>
      </c>
      <c r="C71">
        <v>3.32</v>
      </c>
      <c r="D71" s="20">
        <f t="shared" si="7"/>
        <v>4.5208071750343359E-2</v>
      </c>
      <c r="E71" s="17">
        <f>IF(OR($A71="",$B71="",$C71=""),"",A71*'MPTO_working_3-way'!$I70)</f>
        <v>2.4918953044993271</v>
      </c>
      <c r="F71" s="21">
        <f>IF(OR($A71="",$B71="",$C71=""),"",B71*'MPTO_working_3-way'!$I70)</f>
        <v>3.3295962792033564</v>
      </c>
      <c r="G71" s="22">
        <f>IF(OR($A71="",$B71="",$C71=""),"",C71*'MPTO_working_3-way'!$I70)</f>
        <v>3.5204648557181981</v>
      </c>
      <c r="H71" s="17"/>
      <c r="I71" s="21"/>
      <c r="J71" s="22"/>
      <c r="K71" s="17"/>
      <c r="L71" s="21"/>
      <c r="M71" s="22"/>
      <c r="N71" s="23">
        <f t="shared" si="8"/>
        <v>40.130096886270287</v>
      </c>
      <c r="O71" s="24">
        <f t="shared" si="9"/>
        <v>30.033671236539867</v>
      </c>
      <c r="P71" s="24">
        <f t="shared" si="10"/>
        <v>28.405339663474454</v>
      </c>
      <c r="Q71" t="s">
        <v>82</v>
      </c>
      <c r="R71" t="s">
        <v>108</v>
      </c>
      <c r="S71" t="s">
        <v>228</v>
      </c>
      <c r="AD71" s="37"/>
      <c r="AE71" s="37"/>
      <c r="AH71" s="37"/>
      <c r="AI71" s="37"/>
      <c r="AJ71" t="s">
        <v>131</v>
      </c>
    </row>
    <row r="72" spans="1:36" s="36" customFormat="1" ht="15" x14ac:dyDescent="0.25">
      <c r="A72">
        <v>2.63</v>
      </c>
      <c r="B72">
        <v>3.04</v>
      </c>
      <c r="C72">
        <v>2.99</v>
      </c>
      <c r="D72" s="20">
        <f t="shared" si="7"/>
        <v>4.3623665838298908E-2</v>
      </c>
      <c r="E72" s="17">
        <f>IF(OR($A72="",$B72="",$C72=""),"",A72*'MPTO_working_3-way'!$I71)</f>
        <v>2.8177063733755161</v>
      </c>
      <c r="F72" s="21">
        <f>IF(OR($A72="",$B72="",$C72=""),"",B72*'MPTO_working_3-way'!$I71)</f>
        <v>3.2569685836736006</v>
      </c>
      <c r="G72" s="22">
        <f>IF(OR($A72="",$B72="",$C72=""),"",C72*'MPTO_working_3-way'!$I71)</f>
        <v>3.203400021442127</v>
      </c>
      <c r="H72" s="17"/>
      <c r="I72" s="21"/>
      <c r="J72" s="22"/>
      <c r="K72" s="17"/>
      <c r="L72" s="21"/>
      <c r="M72" s="22"/>
      <c r="N72" s="23">
        <f t="shared" si="8"/>
        <v>35.489858327645194</v>
      </c>
      <c r="O72" s="24">
        <f t="shared" si="9"/>
        <v>30.703397171614093</v>
      </c>
      <c r="P72" s="24">
        <f t="shared" si="10"/>
        <v>31.216831906925368</v>
      </c>
      <c r="Q72" t="s">
        <v>136</v>
      </c>
      <c r="R72" t="s">
        <v>126</v>
      </c>
      <c r="S72" t="s">
        <v>228</v>
      </c>
      <c r="AD72" s="37"/>
      <c r="AE72" s="37"/>
      <c r="AH72" s="37"/>
      <c r="AI72" s="37"/>
      <c r="AJ72" t="s">
        <v>131</v>
      </c>
    </row>
    <row r="73" spans="1:36" s="36" customFormat="1" ht="15" x14ac:dyDescent="0.25">
      <c r="A73">
        <v>2.81</v>
      </c>
      <c r="B73">
        <v>3.18</v>
      </c>
      <c r="C73">
        <v>2.67</v>
      </c>
      <c r="D73" s="20">
        <f t="shared" si="7"/>
        <v>4.486913013202054E-2</v>
      </c>
      <c r="E73" s="17">
        <f>IF(OR($A73="",$B73="",$C73=""),"",A73*'MPTO_working_3-way'!$I72)</f>
        <v>2.9370346816184649</v>
      </c>
      <c r="F73" s="21">
        <f>IF(OR($A73="",$B73="",$C73=""),"",B73*'MPTO_working_3-way'!$I72)</f>
        <v>3.323761668166092</v>
      </c>
      <c r="G73" s="22">
        <f>IF(OR($A73="",$B73="",$C73=""),"",C73*'MPTO_working_3-way'!$I72)</f>
        <v>2.7907055515734167</v>
      </c>
      <c r="H73" s="17"/>
      <c r="I73" s="21"/>
      <c r="J73" s="22"/>
      <c r="K73" s="17"/>
      <c r="L73" s="21"/>
      <c r="M73" s="22"/>
      <c r="N73" s="23">
        <f t="shared" si="8"/>
        <v>34.047946599287208</v>
      </c>
      <c r="O73" s="24">
        <f t="shared" si="9"/>
        <v>30.08639306415002</v>
      </c>
      <c r="P73" s="24">
        <f t="shared" si="10"/>
        <v>35.833232188762942</v>
      </c>
      <c r="Q73" t="s">
        <v>127</v>
      </c>
      <c r="R73" t="s">
        <v>86</v>
      </c>
      <c r="S73" t="s">
        <v>228</v>
      </c>
      <c r="AD73" s="37"/>
      <c r="AE73" s="37"/>
      <c r="AH73" s="37"/>
      <c r="AI73" s="37"/>
      <c r="AJ73" t="s">
        <v>131</v>
      </c>
    </row>
    <row r="74" spans="1:36" s="36" customFormat="1" ht="15" x14ac:dyDescent="0.25">
      <c r="A74">
        <v>3.08</v>
      </c>
      <c r="B74">
        <v>3.37</v>
      </c>
      <c r="C74">
        <v>2.4</v>
      </c>
      <c r="D74" s="20">
        <f t="shared" si="7"/>
        <v>3.8077896386501831E-2</v>
      </c>
      <c r="E74" s="17">
        <f>IF(OR($A74="",$B74="",$C74=""),"",A74*'MPTO_working_3-way'!$I73)</f>
        <v>3.2143608907819607</v>
      </c>
      <c r="F74" s="21">
        <f>IF(OR($A74="",$B74="",$C74=""),"",B74*'MPTO_working_3-way'!$I73)</f>
        <v>3.5170117538750674</v>
      </c>
      <c r="G74" s="22">
        <f>IF(OR($A74="",$B74="",$C74=""),"",C74*'MPTO_working_3-way'!$I73)</f>
        <v>2.5046967980119175</v>
      </c>
      <c r="H74" s="17"/>
      <c r="I74" s="21"/>
      <c r="J74" s="22"/>
      <c r="K74" s="17"/>
      <c r="L74" s="21"/>
      <c r="M74" s="22"/>
      <c r="N74" s="23">
        <f t="shared" si="8"/>
        <v>31.110383493893522</v>
      </c>
      <c r="O74" s="24">
        <f t="shared" si="9"/>
        <v>28.433228831214265</v>
      </c>
      <c r="P74" s="24">
        <f t="shared" si="10"/>
        <v>39.924992150496692</v>
      </c>
      <c r="Q74" t="s">
        <v>93</v>
      </c>
      <c r="R74" t="s">
        <v>118</v>
      </c>
      <c r="S74" t="s">
        <v>228</v>
      </c>
      <c r="AD74" s="37"/>
      <c r="AE74" s="37"/>
      <c r="AH74" s="37"/>
      <c r="AI74" s="37"/>
      <c r="AJ74" t="s">
        <v>132</v>
      </c>
    </row>
    <row r="75" spans="1:36" s="36" customFormat="1" ht="15" x14ac:dyDescent="0.25">
      <c r="A75">
        <v>1.34</v>
      </c>
      <c r="B75">
        <v>4.57</v>
      </c>
      <c r="C75">
        <v>10.119999999999999</v>
      </c>
      <c r="D75" s="20">
        <f t="shared" si="7"/>
        <v>6.3901266709412319E-2</v>
      </c>
      <c r="E75" s="17">
        <f>IF(OR($A75="",$B75="",$C75=""),"",A75*'MPTO_working_3-way'!$I74)</f>
        <v>1.4001246343769076</v>
      </c>
      <c r="F75" s="21">
        <f>IF(OR($A75="",$B75="",$C75=""),"",B75*'MPTO_working_3-way'!$I74)</f>
        <v>4.7750519247033338</v>
      </c>
      <c r="G75" s="22">
        <f>IF(OR($A75="",$B75="",$C75=""),"",C75*'MPTO_working_3-way'!$I74)</f>
        <v>10.574075596936048</v>
      </c>
      <c r="H75" s="17"/>
      <c r="I75" s="21"/>
      <c r="J75" s="22"/>
      <c r="K75" s="17"/>
      <c r="L75" s="21"/>
      <c r="M75" s="22"/>
      <c r="N75" s="23">
        <f t="shared" si="8"/>
        <v>71.422213097837997</v>
      </c>
      <c r="O75" s="24">
        <f t="shared" si="9"/>
        <v>20.942180645755563</v>
      </c>
      <c r="P75" s="24">
        <f t="shared" si="10"/>
        <v>9.4570914576188656</v>
      </c>
      <c r="Q75" t="s">
        <v>76</v>
      </c>
      <c r="R75" t="s">
        <v>101</v>
      </c>
      <c r="S75" t="s">
        <v>228</v>
      </c>
      <c r="AD75" s="37"/>
      <c r="AE75" s="37"/>
      <c r="AH75" s="37"/>
      <c r="AI75" s="37"/>
      <c r="AJ75" t="s">
        <v>130</v>
      </c>
    </row>
    <row r="76" spans="1:36" s="36" customFormat="1" ht="15" x14ac:dyDescent="0.25">
      <c r="A76">
        <v>2.38</v>
      </c>
      <c r="B76">
        <v>3.27</v>
      </c>
      <c r="C76">
        <v>3.14</v>
      </c>
      <c r="D76" s="20">
        <f t="shared" si="7"/>
        <v>4.444980236002527E-2</v>
      </c>
      <c r="E76" s="17">
        <f>IF(OR($A76="",$B76="",$C76=""),"",A76*'MPTO_working_3-way'!$I75)</f>
        <v>2.4706253933998741</v>
      </c>
      <c r="F76" s="21">
        <f>IF(OR($A76="",$B76="",$C76=""),"",B76*'MPTO_working_3-way'!$I75)</f>
        <v>3.3945147211838611</v>
      </c>
      <c r="G76" s="22">
        <f>IF(OR($A76="",$B76="",$C76=""),"",C76*'MPTO_working_3-way'!$I75)</f>
        <v>3.2595645946536158</v>
      </c>
      <c r="H76" s="17"/>
      <c r="I76" s="21"/>
      <c r="J76" s="22"/>
      <c r="K76" s="17"/>
      <c r="L76" s="21"/>
      <c r="M76" s="22"/>
      <c r="N76" s="23">
        <f t="shared" si="8"/>
        <v>40.475581715926637</v>
      </c>
      <c r="O76" s="24">
        <f t="shared" si="9"/>
        <v>29.459291891102563</v>
      </c>
      <c r="P76" s="24">
        <f t="shared" si="10"/>
        <v>30.678944103154581</v>
      </c>
      <c r="Q76" t="s">
        <v>79</v>
      </c>
      <c r="R76" t="s">
        <v>135</v>
      </c>
      <c r="S76" t="s">
        <v>229</v>
      </c>
      <c r="AD76" s="37"/>
      <c r="AE76" s="37"/>
      <c r="AH76" s="37"/>
      <c r="AI76" s="37"/>
      <c r="AJ76" t="s">
        <v>131</v>
      </c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 s="29"/>
      <c r="B117" s="29"/>
      <c r="C117" s="29"/>
      <c r="D117" s="30"/>
      <c r="E117" s="31"/>
      <c r="F117" s="32"/>
      <c r="G117" s="33"/>
      <c r="H117" s="31"/>
      <c r="I117" s="32"/>
      <c r="J117" s="33"/>
      <c r="K117" s="31"/>
      <c r="L117" s="32"/>
      <c r="M117" s="33"/>
      <c r="N117" s="34"/>
      <c r="O117" s="35"/>
      <c r="P117" s="35"/>
      <c r="Q117" s="29"/>
      <c r="R117" s="29"/>
      <c r="S117" s="29"/>
      <c r="AD117" s="37"/>
      <c r="AE117" s="37"/>
      <c r="AH117" s="37"/>
      <c r="AI117" s="37"/>
      <c r="AJ117" s="29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2022-06-20T11:17:16Z</dcterms:modified>
</cp:coreProperties>
</file>