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0"/>
</workbook>
</file>

<file path=xl/calcChain.xml><?xml version="1.0" encoding="utf-8"?>
<calcChain xmlns="http://schemas.openxmlformats.org/spreadsheetml/2006/main">
  <c r="M155" i="3" l="1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M23" i="3" l="1"/>
  <c r="N23" i="3"/>
  <c r="O23" i="3"/>
  <c r="P23" i="3"/>
  <c r="Q23" i="3"/>
  <c r="R23" i="3"/>
  <c r="BL23" i="3" s="1"/>
  <c r="S23" i="3"/>
  <c r="T23" i="3"/>
  <c r="U23" i="3"/>
  <c r="V23" i="3"/>
  <c r="BM23" i="3" s="1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N23" i="3"/>
  <c r="M24" i="3"/>
  <c r="N24" i="3"/>
  <c r="O24" i="3"/>
  <c r="P24" i="3"/>
  <c r="BK24" i="3" s="1"/>
  <c r="Q24" i="3"/>
  <c r="R24" i="3"/>
  <c r="S24" i="3"/>
  <c r="T24" i="3"/>
  <c r="BM24" i="3" s="1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L24" i="3"/>
  <c r="M25" i="3"/>
  <c r="N25" i="3"/>
  <c r="O25" i="3"/>
  <c r="P25" i="3"/>
  <c r="Q25" i="3"/>
  <c r="R25" i="3"/>
  <c r="BL25" i="3" s="1"/>
  <c r="S25" i="3"/>
  <c r="T25" i="3"/>
  <c r="U25" i="3"/>
  <c r="V25" i="3"/>
  <c r="BM25" i="3" s="1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N25" i="3"/>
  <c r="M26" i="3"/>
  <c r="N26" i="3"/>
  <c r="O26" i="3"/>
  <c r="P26" i="3"/>
  <c r="BK26" i="3" s="1"/>
  <c r="Q26" i="3"/>
  <c r="R26" i="3"/>
  <c r="S26" i="3"/>
  <c r="T26" i="3"/>
  <c r="BM26" i="3" s="1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L26" i="3"/>
  <c r="M27" i="3"/>
  <c r="N27" i="3"/>
  <c r="O27" i="3"/>
  <c r="P27" i="3"/>
  <c r="Q27" i="3"/>
  <c r="R27" i="3"/>
  <c r="BL27" i="3" s="1"/>
  <c r="S27" i="3"/>
  <c r="T27" i="3"/>
  <c r="U27" i="3"/>
  <c r="V27" i="3"/>
  <c r="BM27" i="3" s="1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N27" i="3"/>
  <c r="M28" i="3"/>
  <c r="N28" i="3"/>
  <c r="O28" i="3"/>
  <c r="P28" i="3"/>
  <c r="BK28" i="3" s="1"/>
  <c r="Q28" i="3"/>
  <c r="R28" i="3"/>
  <c r="S28" i="3"/>
  <c r="T28" i="3"/>
  <c r="BM28" i="3" s="1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L28" i="3"/>
  <c r="M29" i="3"/>
  <c r="N29" i="3"/>
  <c r="O29" i="3"/>
  <c r="P29" i="3"/>
  <c r="Q29" i="3"/>
  <c r="R29" i="3"/>
  <c r="BL29" i="3" s="1"/>
  <c r="S29" i="3"/>
  <c r="T29" i="3"/>
  <c r="U29" i="3"/>
  <c r="V29" i="3"/>
  <c r="BM29" i="3" s="1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N29" i="3"/>
  <c r="M30" i="3"/>
  <c r="N30" i="3"/>
  <c r="O30" i="3"/>
  <c r="P30" i="3"/>
  <c r="BK30" i="3" s="1"/>
  <c r="Q30" i="3"/>
  <c r="R30" i="3"/>
  <c r="S30" i="3"/>
  <c r="T30" i="3"/>
  <c r="BM30" i="3" s="1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L30" i="3"/>
  <c r="M31" i="3"/>
  <c r="N31" i="3"/>
  <c r="O31" i="3"/>
  <c r="P31" i="3"/>
  <c r="Q31" i="3"/>
  <c r="R31" i="3"/>
  <c r="BL31" i="3" s="1"/>
  <c r="S31" i="3"/>
  <c r="T31" i="3"/>
  <c r="U31" i="3"/>
  <c r="V31" i="3"/>
  <c r="BM31" i="3" s="1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N31" i="3"/>
  <c r="M32" i="3"/>
  <c r="N32" i="3"/>
  <c r="O32" i="3"/>
  <c r="P32" i="3"/>
  <c r="BK32" i="3" s="1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L32" i="3"/>
  <c r="M33" i="3"/>
  <c r="N33" i="3"/>
  <c r="O33" i="3"/>
  <c r="P33" i="3"/>
  <c r="Q33" i="3"/>
  <c r="R33" i="3"/>
  <c r="BL33" i="3" s="1"/>
  <c r="S33" i="3"/>
  <c r="T33" i="3"/>
  <c r="U33" i="3"/>
  <c r="V33" i="3"/>
  <c r="BM33" i="3" s="1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N33" i="3"/>
  <c r="M34" i="3"/>
  <c r="N34" i="3"/>
  <c r="O34" i="3"/>
  <c r="P34" i="3"/>
  <c r="BK34" i="3" s="1"/>
  <c r="Q34" i="3"/>
  <c r="R34" i="3"/>
  <c r="S34" i="3"/>
  <c r="T34" i="3"/>
  <c r="BM34" i="3" s="1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L34" i="3"/>
  <c r="M35" i="3"/>
  <c r="N35" i="3"/>
  <c r="O35" i="3"/>
  <c r="P35" i="3"/>
  <c r="Q35" i="3"/>
  <c r="R35" i="3"/>
  <c r="BL35" i="3" s="1"/>
  <c r="S35" i="3"/>
  <c r="T35" i="3"/>
  <c r="U35" i="3"/>
  <c r="V35" i="3"/>
  <c r="BM35" i="3" s="1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N36" i="3"/>
  <c r="O36" i="3"/>
  <c r="P36" i="3"/>
  <c r="BK36" i="3" s="1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L36" i="3"/>
  <c r="M37" i="3"/>
  <c r="N37" i="3"/>
  <c r="O37" i="3"/>
  <c r="P37" i="3"/>
  <c r="Q37" i="3"/>
  <c r="R37" i="3"/>
  <c r="BL37" i="3" s="1"/>
  <c r="S37" i="3"/>
  <c r="T37" i="3"/>
  <c r="U37" i="3"/>
  <c r="V37" i="3"/>
  <c r="BM37" i="3" s="1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N37" i="3"/>
  <c r="M38" i="3"/>
  <c r="N38" i="3"/>
  <c r="O38" i="3"/>
  <c r="P38" i="3"/>
  <c r="BK38" i="3" s="1"/>
  <c r="Q38" i="3"/>
  <c r="R38" i="3"/>
  <c r="S38" i="3"/>
  <c r="T38" i="3"/>
  <c r="BM38" i="3" s="1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L38" i="3"/>
  <c r="M39" i="3"/>
  <c r="N39" i="3"/>
  <c r="O39" i="3"/>
  <c r="P39" i="3"/>
  <c r="Q39" i="3"/>
  <c r="R39" i="3"/>
  <c r="BL39" i="3" s="1"/>
  <c r="S39" i="3"/>
  <c r="T39" i="3"/>
  <c r="U39" i="3"/>
  <c r="V39" i="3"/>
  <c r="BM39" i="3" s="1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N39" i="3"/>
  <c r="M40" i="3"/>
  <c r="BK40" i="3" s="1"/>
  <c r="N40" i="3"/>
  <c r="O40" i="3"/>
  <c r="P40" i="3"/>
  <c r="Q40" i="3"/>
  <c r="BJ40" i="3" s="1"/>
  <c r="R40" i="3"/>
  <c r="S40" i="3"/>
  <c r="T40" i="3"/>
  <c r="U40" i="3"/>
  <c r="BL40" i="3" s="1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M40" i="3"/>
  <c r="M41" i="3"/>
  <c r="N41" i="3"/>
  <c r="O41" i="3"/>
  <c r="BN41" i="3" s="1"/>
  <c r="P41" i="3"/>
  <c r="Q41" i="3"/>
  <c r="R41" i="3"/>
  <c r="S41" i="3"/>
  <c r="BM41" i="3" s="1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BL42" i="3" s="1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M42" i="3"/>
  <c r="M43" i="3"/>
  <c r="N43" i="3"/>
  <c r="O43" i="3"/>
  <c r="BN43" i="3" s="1"/>
  <c r="P43" i="3"/>
  <c r="Q43" i="3"/>
  <c r="R43" i="3"/>
  <c r="S43" i="3"/>
  <c r="BM43" i="3" s="1"/>
  <c r="T43" i="3"/>
  <c r="U43" i="3"/>
  <c r="V43" i="3"/>
  <c r="W43" i="3"/>
  <c r="BJ43" i="3" s="1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K43" i="3"/>
  <c r="M44" i="3"/>
  <c r="BK44" i="3" s="1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BM44" i="3" s="1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N46" i="3"/>
  <c r="O46" i="3"/>
  <c r="P46" i="3"/>
  <c r="Q46" i="3"/>
  <c r="R46" i="3"/>
  <c r="S46" i="3"/>
  <c r="T46" i="3"/>
  <c r="U46" i="3"/>
  <c r="BM46" i="3" s="1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K47" i="3"/>
  <c r="M48" i="3"/>
  <c r="N48" i="3"/>
  <c r="O48" i="3"/>
  <c r="P48" i="3"/>
  <c r="Q48" i="3"/>
  <c r="R48" i="3"/>
  <c r="S48" i="3"/>
  <c r="T48" i="3"/>
  <c r="U48" i="3"/>
  <c r="BM48" i="3" s="1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K49" i="3"/>
  <c r="M50" i="3"/>
  <c r="N50" i="3"/>
  <c r="O50" i="3"/>
  <c r="P50" i="3"/>
  <c r="Q50" i="3"/>
  <c r="R50" i="3"/>
  <c r="S50" i="3"/>
  <c r="T50" i="3"/>
  <c r="U50" i="3"/>
  <c r="BM50" i="3" s="1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K51" i="3"/>
  <c r="M52" i="3"/>
  <c r="N52" i="3"/>
  <c r="O52" i="3"/>
  <c r="P52" i="3"/>
  <c r="Q52" i="3"/>
  <c r="R52" i="3"/>
  <c r="S52" i="3"/>
  <c r="T52" i="3"/>
  <c r="U52" i="3"/>
  <c r="BM52" i="3" s="1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N54" i="3"/>
  <c r="O54" i="3"/>
  <c r="P54" i="3"/>
  <c r="Q54" i="3"/>
  <c r="R54" i="3"/>
  <c r="S54" i="3"/>
  <c r="T54" i="3"/>
  <c r="U54" i="3"/>
  <c r="BM54" i="3" s="1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K55" i="3"/>
  <c r="M56" i="3"/>
  <c r="N56" i="3"/>
  <c r="O56" i="3"/>
  <c r="P56" i="3"/>
  <c r="Q56" i="3"/>
  <c r="R56" i="3"/>
  <c r="S56" i="3"/>
  <c r="T56" i="3"/>
  <c r="U56" i="3"/>
  <c r="BM56" i="3" s="1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N58" i="3"/>
  <c r="O58" i="3"/>
  <c r="P58" i="3"/>
  <c r="Q58" i="3"/>
  <c r="R58" i="3"/>
  <c r="S58" i="3"/>
  <c r="T58" i="3"/>
  <c r="U58" i="3"/>
  <c r="BM58" i="3" s="1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K59" i="3"/>
  <c r="M60" i="3"/>
  <c r="N60" i="3"/>
  <c r="O60" i="3"/>
  <c r="P60" i="3"/>
  <c r="Q60" i="3"/>
  <c r="R60" i="3"/>
  <c r="S60" i="3"/>
  <c r="T60" i="3"/>
  <c r="U60" i="3"/>
  <c r="BM60" i="3" s="1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N62" i="3"/>
  <c r="O62" i="3"/>
  <c r="P62" i="3"/>
  <c r="Q62" i="3"/>
  <c r="R62" i="3"/>
  <c r="S62" i="3"/>
  <c r="T62" i="3"/>
  <c r="U62" i="3"/>
  <c r="BM62" i="3" s="1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K63" i="3"/>
  <c r="M64" i="3"/>
  <c r="N64" i="3"/>
  <c r="O64" i="3"/>
  <c r="P64" i="3"/>
  <c r="Q64" i="3"/>
  <c r="R64" i="3"/>
  <c r="S64" i="3"/>
  <c r="T64" i="3"/>
  <c r="U64" i="3"/>
  <c r="BM64" i="3" s="1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M65" i="3"/>
  <c r="N65" i="3"/>
  <c r="O65" i="3"/>
  <c r="BN65" i="3" s="1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BL65" i="3"/>
  <c r="M66" i="3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L66" i="3"/>
  <c r="BM66" i="3"/>
  <c r="BN66" i="3"/>
  <c r="M67" i="3"/>
  <c r="N67" i="3"/>
  <c r="BN67" i="3" s="1"/>
  <c r="O67" i="3"/>
  <c r="BL67" i="3" s="1"/>
  <c r="P67" i="3"/>
  <c r="Q67" i="3"/>
  <c r="R67" i="3"/>
  <c r="S67" i="3"/>
  <c r="T67" i="3"/>
  <c r="U67" i="3"/>
  <c r="V67" i="3"/>
  <c r="BK67" i="3" s="1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M68" i="3"/>
  <c r="N68" i="3"/>
  <c r="O68" i="3"/>
  <c r="P68" i="3"/>
  <c r="Q68" i="3"/>
  <c r="BJ68" i="3" s="1"/>
  <c r="R68" i="3"/>
  <c r="BL68" i="3" s="1"/>
  <c r="S68" i="3"/>
  <c r="T68" i="3"/>
  <c r="U68" i="3"/>
  <c r="BM68" i="3" s="1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N68" i="3"/>
  <c r="M69" i="3"/>
  <c r="N69" i="3"/>
  <c r="O69" i="3"/>
  <c r="P69" i="3"/>
  <c r="BN69" i="3" s="1"/>
  <c r="Q69" i="3"/>
  <c r="R69" i="3"/>
  <c r="S69" i="3"/>
  <c r="T69" i="3"/>
  <c r="BJ69" i="3" s="1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L69" i="3"/>
  <c r="M70" i="3"/>
  <c r="N70" i="3"/>
  <c r="O70" i="3"/>
  <c r="P70" i="3"/>
  <c r="BN70" i="3" s="1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L70" i="3"/>
  <c r="BM70" i="3"/>
  <c r="M71" i="3"/>
  <c r="N71" i="3"/>
  <c r="BN71" i="3" s="1"/>
  <c r="O71" i="3"/>
  <c r="BL71" i="3" s="1"/>
  <c r="P71" i="3"/>
  <c r="Q71" i="3"/>
  <c r="R71" i="3"/>
  <c r="S71" i="3"/>
  <c r="T71" i="3"/>
  <c r="U71" i="3"/>
  <c r="V71" i="3"/>
  <c r="BK71" i="3" s="1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M72" i="3"/>
  <c r="N72" i="3"/>
  <c r="O72" i="3"/>
  <c r="P72" i="3"/>
  <c r="Q72" i="3"/>
  <c r="BJ72" i="3" s="1"/>
  <c r="R72" i="3"/>
  <c r="BL72" i="3" s="1"/>
  <c r="S72" i="3"/>
  <c r="T72" i="3"/>
  <c r="U72" i="3"/>
  <c r="BM72" i="3" s="1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N72" i="3"/>
  <c r="M73" i="3"/>
  <c r="N73" i="3"/>
  <c r="O73" i="3"/>
  <c r="P73" i="3"/>
  <c r="BN73" i="3" s="1"/>
  <c r="Q73" i="3"/>
  <c r="R73" i="3"/>
  <c r="S73" i="3"/>
  <c r="T73" i="3"/>
  <c r="BJ73" i="3" s="1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L73" i="3"/>
  <c r="M74" i="3"/>
  <c r="N74" i="3"/>
  <c r="O74" i="3"/>
  <c r="P74" i="3"/>
  <c r="BN74" i="3" s="1"/>
  <c r="Q74" i="3"/>
  <c r="BJ74" i="3" s="1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L74" i="3"/>
  <c r="BM74" i="3"/>
  <c r="M75" i="3"/>
  <c r="N75" i="3"/>
  <c r="BN75" i="3" s="1"/>
  <c r="O75" i="3"/>
  <c r="BL75" i="3" s="1"/>
  <c r="P75" i="3"/>
  <c r="Q75" i="3"/>
  <c r="R75" i="3"/>
  <c r="S75" i="3"/>
  <c r="T75" i="3"/>
  <c r="U75" i="3"/>
  <c r="V75" i="3"/>
  <c r="BK75" i="3" s="1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M76" i="3"/>
  <c r="N76" i="3"/>
  <c r="O76" i="3"/>
  <c r="P76" i="3"/>
  <c r="Q76" i="3"/>
  <c r="BJ76" i="3" s="1"/>
  <c r="R76" i="3"/>
  <c r="BL76" i="3" s="1"/>
  <c r="S76" i="3"/>
  <c r="T76" i="3"/>
  <c r="U76" i="3"/>
  <c r="BM76" i="3" s="1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N76" i="3"/>
  <c r="M77" i="3"/>
  <c r="N77" i="3"/>
  <c r="O77" i="3"/>
  <c r="P77" i="3"/>
  <c r="BN77" i="3" s="1"/>
  <c r="Q77" i="3"/>
  <c r="R77" i="3"/>
  <c r="S77" i="3"/>
  <c r="T77" i="3"/>
  <c r="BJ77" i="3" s="1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L77" i="3"/>
  <c r="M78" i="3"/>
  <c r="N78" i="3"/>
  <c r="O78" i="3"/>
  <c r="P78" i="3"/>
  <c r="BN78" i="3" s="1"/>
  <c r="Q78" i="3"/>
  <c r="BJ78" i="3" s="1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L78" i="3"/>
  <c r="BM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L81" i="3"/>
  <c r="M82" i="3"/>
  <c r="N82" i="3"/>
  <c r="O82" i="3"/>
  <c r="P82" i="3"/>
  <c r="BN82" i="3" s="1"/>
  <c r="Q82" i="3"/>
  <c r="BJ82" i="3" s="1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L82" i="3"/>
  <c r="BM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M84" i="3"/>
  <c r="BN84" i="3" s="1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L85" i="3"/>
  <c r="M86" i="3"/>
  <c r="N86" i="3"/>
  <c r="O86" i="3"/>
  <c r="P86" i="3"/>
  <c r="BN86" i="3" s="1"/>
  <c r="Q86" i="3"/>
  <c r="BJ86" i="3" s="1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L86" i="3"/>
  <c r="BM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L89" i="3"/>
  <c r="M90" i="3"/>
  <c r="N90" i="3"/>
  <c r="O90" i="3"/>
  <c r="P90" i="3"/>
  <c r="BN90" i="3" s="1"/>
  <c r="Q90" i="3"/>
  <c r="BJ90" i="3" s="1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L90" i="3"/>
  <c r="BM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M92" i="3"/>
  <c r="BN92" i="3" s="1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L93" i="3"/>
  <c r="M94" i="3"/>
  <c r="N94" i="3"/>
  <c r="O94" i="3"/>
  <c r="P94" i="3"/>
  <c r="BN94" i="3" s="1"/>
  <c r="Q94" i="3"/>
  <c r="BJ94" i="3" s="1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L94" i="3"/>
  <c r="BM94" i="3"/>
  <c r="M95" i="3"/>
  <c r="N95" i="3"/>
  <c r="O95" i="3"/>
  <c r="P95" i="3"/>
  <c r="Q95" i="3"/>
  <c r="R95" i="3"/>
  <c r="S95" i="3"/>
  <c r="T95" i="3"/>
  <c r="U95" i="3"/>
  <c r="V95" i="3"/>
  <c r="BK95" i="3" s="1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N96" i="3"/>
  <c r="M97" i="3"/>
  <c r="N97" i="3"/>
  <c r="O97" i="3"/>
  <c r="P97" i="3"/>
  <c r="BK97" i="3" s="1"/>
  <c r="Q97" i="3"/>
  <c r="R97" i="3"/>
  <c r="S97" i="3"/>
  <c r="T97" i="3"/>
  <c r="U97" i="3"/>
  <c r="V97" i="3"/>
  <c r="W97" i="3"/>
  <c r="X97" i="3"/>
  <c r="Y97" i="3"/>
  <c r="Z97" i="3"/>
  <c r="AA97" i="3"/>
  <c r="AB97" i="3"/>
  <c r="BL97" i="3" s="1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M98" i="3"/>
  <c r="N98" i="3"/>
  <c r="O98" i="3"/>
  <c r="P98" i="3"/>
  <c r="BN98" i="3" s="1"/>
  <c r="Q98" i="3"/>
  <c r="BJ98" i="3" s="1"/>
  <c r="R98" i="3"/>
  <c r="S98" i="3"/>
  <c r="T98" i="3"/>
  <c r="U98" i="3"/>
  <c r="V98" i="3"/>
  <c r="W98" i="3"/>
  <c r="X98" i="3"/>
  <c r="BM98" i="3" s="1"/>
  <c r="Y98" i="3"/>
  <c r="Z98" i="3"/>
  <c r="AA98" i="3"/>
  <c r="AB98" i="3"/>
  <c r="BL98" i="3" s="1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M99" i="3"/>
  <c r="N99" i="3"/>
  <c r="O99" i="3"/>
  <c r="P99" i="3"/>
  <c r="Q99" i="3"/>
  <c r="R99" i="3"/>
  <c r="S99" i="3"/>
  <c r="T99" i="3"/>
  <c r="U99" i="3"/>
  <c r="V99" i="3"/>
  <c r="BK99" i="3" s="1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N100" i="3"/>
  <c r="M101" i="3"/>
  <c r="N101" i="3"/>
  <c r="O101" i="3"/>
  <c r="P101" i="3"/>
  <c r="BK101" i="3" s="1"/>
  <c r="Q101" i="3"/>
  <c r="R101" i="3"/>
  <c r="S101" i="3"/>
  <c r="T101" i="3"/>
  <c r="U101" i="3"/>
  <c r="V101" i="3"/>
  <c r="W101" i="3"/>
  <c r="X101" i="3"/>
  <c r="Y101" i="3"/>
  <c r="Z101" i="3"/>
  <c r="AA101" i="3"/>
  <c r="AB101" i="3"/>
  <c r="BL101" i="3" s="1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M102" i="3"/>
  <c r="N102" i="3"/>
  <c r="O102" i="3"/>
  <c r="P102" i="3"/>
  <c r="BN102" i="3" s="1"/>
  <c r="Q102" i="3"/>
  <c r="BJ102" i="3" s="1"/>
  <c r="R102" i="3"/>
  <c r="S102" i="3"/>
  <c r="T102" i="3"/>
  <c r="BM102" i="3" s="1"/>
  <c r="U102" i="3"/>
  <c r="V102" i="3"/>
  <c r="W102" i="3"/>
  <c r="X102" i="3"/>
  <c r="Y102" i="3"/>
  <c r="Z102" i="3"/>
  <c r="AA102" i="3"/>
  <c r="AB102" i="3"/>
  <c r="BL102" i="3" s="1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N104" i="3"/>
  <c r="M105" i="3"/>
  <c r="N105" i="3"/>
  <c r="O105" i="3"/>
  <c r="P105" i="3"/>
  <c r="BK105" i="3" s="1"/>
  <c r="Q105" i="3"/>
  <c r="R105" i="3"/>
  <c r="S105" i="3"/>
  <c r="T105" i="3"/>
  <c r="U105" i="3"/>
  <c r="V105" i="3"/>
  <c r="W105" i="3"/>
  <c r="X105" i="3"/>
  <c r="Y105" i="3"/>
  <c r="Z105" i="3"/>
  <c r="AA105" i="3"/>
  <c r="AB105" i="3"/>
  <c r="BL105" i="3" s="1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M106" i="3"/>
  <c r="N106" i="3"/>
  <c r="O106" i="3"/>
  <c r="P106" i="3"/>
  <c r="BN106" i="3" s="1"/>
  <c r="Q106" i="3"/>
  <c r="BJ106" i="3" s="1"/>
  <c r="R106" i="3"/>
  <c r="S106" i="3"/>
  <c r="T106" i="3"/>
  <c r="BM106" i="3" s="1"/>
  <c r="U106" i="3"/>
  <c r="V106" i="3"/>
  <c r="W106" i="3"/>
  <c r="X106" i="3"/>
  <c r="Y106" i="3"/>
  <c r="Z106" i="3"/>
  <c r="AA106" i="3"/>
  <c r="AB106" i="3"/>
  <c r="BL106" i="3" s="1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M108" i="3"/>
  <c r="N108" i="3"/>
  <c r="BN108" i="3" s="1"/>
  <c r="O108" i="3"/>
  <c r="BL108" i="3" s="1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M108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L109" i="3"/>
  <c r="M110" i="3"/>
  <c r="N110" i="3"/>
  <c r="O110" i="3"/>
  <c r="BL110" i="3" s="1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M110" i="3"/>
  <c r="BN110" i="3"/>
  <c r="M111" i="3"/>
  <c r="N111" i="3"/>
  <c r="O111" i="3"/>
  <c r="P111" i="3"/>
  <c r="BK111" i="3" s="1"/>
  <c r="Q111" i="3"/>
  <c r="R111" i="3"/>
  <c r="S111" i="3"/>
  <c r="T111" i="3"/>
  <c r="U111" i="3"/>
  <c r="V111" i="3"/>
  <c r="W111" i="3"/>
  <c r="X111" i="3"/>
  <c r="Y111" i="3"/>
  <c r="Z111" i="3"/>
  <c r="AA111" i="3"/>
  <c r="AB111" i="3"/>
  <c r="BL111" i="3" s="1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M112" i="3"/>
  <c r="N112" i="3"/>
  <c r="O112" i="3"/>
  <c r="P112" i="3"/>
  <c r="Q112" i="3"/>
  <c r="BJ112" i="3" s="1"/>
  <c r="R112" i="3"/>
  <c r="S112" i="3"/>
  <c r="T112" i="3"/>
  <c r="U112" i="3"/>
  <c r="BM112" i="3" s="1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M113" i="3"/>
  <c r="BN113" i="3" s="1"/>
  <c r="N113" i="3"/>
  <c r="O113" i="3"/>
  <c r="P113" i="3"/>
  <c r="BK113" i="3" s="1"/>
  <c r="Q113" i="3"/>
  <c r="BJ113" i="3" s="1"/>
  <c r="R113" i="3"/>
  <c r="S113" i="3"/>
  <c r="T113" i="3"/>
  <c r="U113" i="3"/>
  <c r="V113" i="3"/>
  <c r="W113" i="3"/>
  <c r="X113" i="3"/>
  <c r="Y113" i="3"/>
  <c r="Z113" i="3"/>
  <c r="AA113" i="3"/>
  <c r="AB113" i="3"/>
  <c r="BL113" i="3" s="1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M114" i="3"/>
  <c r="N114" i="3"/>
  <c r="O114" i="3"/>
  <c r="P114" i="3"/>
  <c r="Q114" i="3"/>
  <c r="R114" i="3"/>
  <c r="S114" i="3"/>
  <c r="T114" i="3"/>
  <c r="U114" i="3"/>
  <c r="BM114" i="3" s="1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M115" i="3"/>
  <c r="BN115" i="3" s="1"/>
  <c r="N115" i="3"/>
  <c r="O115" i="3"/>
  <c r="P115" i="3"/>
  <c r="Q115" i="3"/>
  <c r="BJ115" i="3" s="1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K115" i="3"/>
  <c r="BL115" i="3"/>
  <c r="M116" i="3"/>
  <c r="N116" i="3"/>
  <c r="BN116" i="3" s="1"/>
  <c r="O116" i="3"/>
  <c r="BL116" i="3" s="1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M116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L117" i="3"/>
  <c r="M118" i="3"/>
  <c r="N118" i="3"/>
  <c r="O118" i="3"/>
  <c r="BL118" i="3" s="1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M118" i="3"/>
  <c r="BN118" i="3"/>
  <c r="M119" i="3"/>
  <c r="N119" i="3"/>
  <c r="O119" i="3"/>
  <c r="P119" i="3"/>
  <c r="BK119" i="3" s="1"/>
  <c r="Q119" i="3"/>
  <c r="R119" i="3"/>
  <c r="S119" i="3"/>
  <c r="T119" i="3"/>
  <c r="U119" i="3"/>
  <c r="V119" i="3"/>
  <c r="W119" i="3"/>
  <c r="X119" i="3"/>
  <c r="Y119" i="3"/>
  <c r="Z119" i="3"/>
  <c r="AA119" i="3"/>
  <c r="AB119" i="3"/>
  <c r="BL119" i="3" s="1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M120" i="3"/>
  <c r="N120" i="3"/>
  <c r="O120" i="3"/>
  <c r="P120" i="3"/>
  <c r="Q120" i="3"/>
  <c r="BJ120" i="3" s="1"/>
  <c r="R120" i="3"/>
  <c r="S120" i="3"/>
  <c r="T120" i="3"/>
  <c r="U120" i="3"/>
  <c r="BM120" i="3" s="1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M121" i="3"/>
  <c r="BN121" i="3" s="1"/>
  <c r="N121" i="3"/>
  <c r="O121" i="3"/>
  <c r="P121" i="3"/>
  <c r="BK121" i="3" s="1"/>
  <c r="Q121" i="3"/>
  <c r="BJ121" i="3" s="1"/>
  <c r="R121" i="3"/>
  <c r="S121" i="3"/>
  <c r="T121" i="3"/>
  <c r="U121" i="3"/>
  <c r="V121" i="3"/>
  <c r="W121" i="3"/>
  <c r="X121" i="3"/>
  <c r="Y121" i="3"/>
  <c r="Z121" i="3"/>
  <c r="AA121" i="3"/>
  <c r="AB121" i="3"/>
  <c r="BL121" i="3" s="1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M122" i="3"/>
  <c r="N122" i="3"/>
  <c r="O122" i="3"/>
  <c r="P122" i="3"/>
  <c r="Q122" i="3"/>
  <c r="R122" i="3"/>
  <c r="S122" i="3"/>
  <c r="T122" i="3"/>
  <c r="U122" i="3"/>
  <c r="BM122" i="3" s="1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M123" i="3"/>
  <c r="BN123" i="3" s="1"/>
  <c r="N123" i="3"/>
  <c r="O123" i="3"/>
  <c r="P123" i="3"/>
  <c r="Q123" i="3"/>
  <c r="BJ123" i="3" s="1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L123" i="3" s="1"/>
  <c r="BE123" i="3"/>
  <c r="BF123" i="3"/>
  <c r="BG123" i="3"/>
  <c r="BH123" i="3"/>
  <c r="BI123" i="3"/>
  <c r="BK123" i="3"/>
  <c r="M124" i="3"/>
  <c r="BN124" i="3" s="1"/>
  <c r="N124" i="3"/>
  <c r="O124" i="3"/>
  <c r="BL124" i="3" s="1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M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L125" i="3"/>
  <c r="M126" i="3"/>
  <c r="N126" i="3"/>
  <c r="O126" i="3"/>
  <c r="BL126" i="3" s="1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M126" i="3"/>
  <c r="BN126" i="3"/>
  <c r="M127" i="3"/>
  <c r="N127" i="3"/>
  <c r="O127" i="3"/>
  <c r="P127" i="3"/>
  <c r="BK127" i="3" s="1"/>
  <c r="Q127" i="3"/>
  <c r="R127" i="3"/>
  <c r="S127" i="3"/>
  <c r="T127" i="3"/>
  <c r="U127" i="3"/>
  <c r="V127" i="3"/>
  <c r="W127" i="3"/>
  <c r="X127" i="3"/>
  <c r="Y127" i="3"/>
  <c r="Z127" i="3"/>
  <c r="AA127" i="3"/>
  <c r="AB127" i="3"/>
  <c r="BL127" i="3" s="1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M127" i="3"/>
  <c r="M128" i="3"/>
  <c r="N128" i="3"/>
  <c r="O128" i="3"/>
  <c r="BN128" i="3" s="1"/>
  <c r="P128" i="3"/>
  <c r="Q128" i="3"/>
  <c r="BJ128" i="3" s="1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K128" i="3"/>
  <c r="BM128" i="3"/>
  <c r="M129" i="3"/>
  <c r="N129" i="3"/>
  <c r="O129" i="3"/>
  <c r="P129" i="3"/>
  <c r="Q129" i="3"/>
  <c r="R129" i="3"/>
  <c r="S129" i="3"/>
  <c r="BK129" i="3" s="1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L129" i="3" s="1"/>
  <c r="BF129" i="3"/>
  <c r="BG129" i="3"/>
  <c r="BH129" i="3"/>
  <c r="BI129" i="3"/>
  <c r="M130" i="3"/>
  <c r="BN130" i="3" s="1"/>
  <c r="N130" i="3"/>
  <c r="O130" i="3"/>
  <c r="BL130" i="3" s="1"/>
  <c r="P130" i="3"/>
  <c r="Q130" i="3"/>
  <c r="BJ130" i="3" s="1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M130" i="3"/>
  <c r="M131" i="3"/>
  <c r="BN131" i="3" s="1"/>
  <c r="N131" i="3"/>
  <c r="O131" i="3"/>
  <c r="BL131" i="3" s="1"/>
  <c r="P131" i="3"/>
  <c r="Q131" i="3"/>
  <c r="BJ131" i="3" s="1"/>
  <c r="R131" i="3"/>
  <c r="S131" i="3"/>
  <c r="BM131" i="3" s="1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K131" i="3"/>
  <c r="M132" i="3"/>
  <c r="BN132" i="3" s="1"/>
  <c r="N132" i="3"/>
  <c r="O132" i="3"/>
  <c r="BL132" i="3" s="1"/>
  <c r="P132" i="3"/>
  <c r="Q132" i="3"/>
  <c r="BJ132" i="3" s="1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M132" i="3"/>
  <c r="M133" i="3"/>
  <c r="BN133" i="3" s="1"/>
  <c r="N133" i="3"/>
  <c r="O133" i="3"/>
  <c r="BL133" i="3" s="1"/>
  <c r="P133" i="3"/>
  <c r="Q133" i="3"/>
  <c r="BJ133" i="3" s="1"/>
  <c r="R133" i="3"/>
  <c r="S133" i="3"/>
  <c r="BM133" i="3" s="1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K133" i="3"/>
  <c r="M134" i="3"/>
  <c r="BN134" i="3" s="1"/>
  <c r="N134" i="3"/>
  <c r="O134" i="3"/>
  <c r="BL134" i="3" s="1"/>
  <c r="P134" i="3"/>
  <c r="Q134" i="3"/>
  <c r="BJ134" i="3" s="1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M134" i="3"/>
  <c r="M135" i="3"/>
  <c r="BN135" i="3" s="1"/>
  <c r="N135" i="3"/>
  <c r="O135" i="3"/>
  <c r="BL135" i="3" s="1"/>
  <c r="P135" i="3"/>
  <c r="Q135" i="3"/>
  <c r="BJ135" i="3" s="1"/>
  <c r="R135" i="3"/>
  <c r="S135" i="3"/>
  <c r="BM135" i="3" s="1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K135" i="3"/>
  <c r="M136" i="3"/>
  <c r="BN136" i="3" s="1"/>
  <c r="N136" i="3"/>
  <c r="O136" i="3"/>
  <c r="BL136" i="3" s="1"/>
  <c r="P136" i="3"/>
  <c r="Q136" i="3"/>
  <c r="BJ136" i="3" s="1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M136" i="3"/>
  <c r="M137" i="3"/>
  <c r="BN137" i="3" s="1"/>
  <c r="N137" i="3"/>
  <c r="O137" i="3"/>
  <c r="BL137" i="3" s="1"/>
  <c r="P137" i="3"/>
  <c r="Q137" i="3"/>
  <c r="BJ137" i="3" s="1"/>
  <c r="R137" i="3"/>
  <c r="S137" i="3"/>
  <c r="BM137" i="3" s="1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K137" i="3"/>
  <c r="M138" i="3"/>
  <c r="BN138" i="3" s="1"/>
  <c r="N138" i="3"/>
  <c r="O138" i="3"/>
  <c r="BL138" i="3" s="1"/>
  <c r="P138" i="3"/>
  <c r="Q138" i="3"/>
  <c r="BJ138" i="3" s="1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M138" i="3"/>
  <c r="M139" i="3"/>
  <c r="BN139" i="3" s="1"/>
  <c r="N139" i="3"/>
  <c r="O139" i="3"/>
  <c r="BL139" i="3" s="1"/>
  <c r="P139" i="3"/>
  <c r="Q139" i="3"/>
  <c r="BJ139" i="3" s="1"/>
  <c r="R139" i="3"/>
  <c r="S139" i="3"/>
  <c r="BM139" i="3" s="1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K139" i="3"/>
  <c r="M140" i="3"/>
  <c r="BN140" i="3" s="1"/>
  <c r="N140" i="3"/>
  <c r="O140" i="3"/>
  <c r="BL140" i="3" s="1"/>
  <c r="P140" i="3"/>
  <c r="Q140" i="3"/>
  <c r="BJ140" i="3" s="1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M140" i="3"/>
  <c r="M141" i="3"/>
  <c r="BN141" i="3" s="1"/>
  <c r="N141" i="3"/>
  <c r="O141" i="3"/>
  <c r="BL141" i="3" s="1"/>
  <c r="P141" i="3"/>
  <c r="Q141" i="3"/>
  <c r="BJ141" i="3" s="1"/>
  <c r="R141" i="3"/>
  <c r="S141" i="3"/>
  <c r="BM141" i="3" s="1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K141" i="3"/>
  <c r="M142" i="3"/>
  <c r="BN142" i="3" s="1"/>
  <c r="N142" i="3"/>
  <c r="O142" i="3"/>
  <c r="BL142" i="3" s="1"/>
  <c r="P142" i="3"/>
  <c r="Q142" i="3"/>
  <c r="BJ142" i="3" s="1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M142" i="3"/>
  <c r="M143" i="3"/>
  <c r="BN143" i="3" s="1"/>
  <c r="N143" i="3"/>
  <c r="O143" i="3"/>
  <c r="BL143" i="3" s="1"/>
  <c r="P143" i="3"/>
  <c r="Q143" i="3"/>
  <c r="BJ143" i="3" s="1"/>
  <c r="R143" i="3"/>
  <c r="S143" i="3"/>
  <c r="BM143" i="3" s="1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K143" i="3"/>
  <c r="M144" i="3"/>
  <c r="BN144" i="3" s="1"/>
  <c r="N144" i="3"/>
  <c r="O144" i="3"/>
  <c r="BL144" i="3" s="1"/>
  <c r="P144" i="3"/>
  <c r="Q144" i="3"/>
  <c r="BJ144" i="3" s="1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M144" i="3"/>
  <c r="M145" i="3"/>
  <c r="BN145" i="3" s="1"/>
  <c r="N145" i="3"/>
  <c r="O145" i="3"/>
  <c r="BL145" i="3" s="1"/>
  <c r="P145" i="3"/>
  <c r="Q145" i="3"/>
  <c r="BJ145" i="3" s="1"/>
  <c r="R145" i="3"/>
  <c r="S145" i="3"/>
  <c r="BM145" i="3" s="1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K145" i="3"/>
  <c r="M146" i="3"/>
  <c r="BN146" i="3" s="1"/>
  <c r="N146" i="3"/>
  <c r="O146" i="3"/>
  <c r="BL146" i="3" s="1"/>
  <c r="P146" i="3"/>
  <c r="Q146" i="3"/>
  <c r="BJ146" i="3" s="1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M146" i="3"/>
  <c r="M147" i="3"/>
  <c r="BN147" i="3" s="1"/>
  <c r="N147" i="3"/>
  <c r="O147" i="3"/>
  <c r="BL147" i="3" s="1"/>
  <c r="P147" i="3"/>
  <c r="Q147" i="3"/>
  <c r="BJ147" i="3" s="1"/>
  <c r="R147" i="3"/>
  <c r="S147" i="3"/>
  <c r="BM147" i="3" s="1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K147" i="3"/>
  <c r="M148" i="3"/>
  <c r="BN148" i="3" s="1"/>
  <c r="N148" i="3"/>
  <c r="O148" i="3"/>
  <c r="BL148" i="3" s="1"/>
  <c r="P148" i="3"/>
  <c r="Q148" i="3"/>
  <c r="BJ148" i="3" s="1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M148" i="3"/>
  <c r="M149" i="3"/>
  <c r="BN149" i="3" s="1"/>
  <c r="N149" i="3"/>
  <c r="O149" i="3"/>
  <c r="BL149" i="3" s="1"/>
  <c r="P149" i="3"/>
  <c r="Q149" i="3"/>
  <c r="BJ149" i="3" s="1"/>
  <c r="R149" i="3"/>
  <c r="S149" i="3"/>
  <c r="BM149" i="3" s="1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K149" i="3"/>
  <c r="M150" i="3"/>
  <c r="BN150" i="3" s="1"/>
  <c r="N150" i="3"/>
  <c r="O150" i="3"/>
  <c r="P150" i="3"/>
  <c r="Q150" i="3"/>
  <c r="BJ150" i="3" s="1"/>
  <c r="R150" i="3"/>
  <c r="S150" i="3"/>
  <c r="T150" i="3"/>
  <c r="U150" i="3"/>
  <c r="BL150" i="3" s="1"/>
  <c r="V150" i="3"/>
  <c r="W150" i="3"/>
  <c r="X150" i="3"/>
  <c r="Y150" i="3"/>
  <c r="Z150" i="3"/>
  <c r="AA150" i="3"/>
  <c r="AB150" i="3"/>
  <c r="AC150" i="3"/>
  <c r="BM150" i="3" s="1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M151" i="3"/>
  <c r="N151" i="3"/>
  <c r="O151" i="3"/>
  <c r="BL151" i="3" s="1"/>
  <c r="P151" i="3"/>
  <c r="Q151" i="3"/>
  <c r="R151" i="3"/>
  <c r="S151" i="3"/>
  <c r="BM151" i="3" s="1"/>
  <c r="T151" i="3"/>
  <c r="U151" i="3"/>
  <c r="V151" i="3"/>
  <c r="W151" i="3"/>
  <c r="BJ151" i="3" s="1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K151" i="3"/>
  <c r="M152" i="3"/>
  <c r="BN152" i="3" s="1"/>
  <c r="N152" i="3"/>
  <c r="O152" i="3"/>
  <c r="P152" i="3"/>
  <c r="Q152" i="3"/>
  <c r="BJ152" i="3" s="1"/>
  <c r="R152" i="3"/>
  <c r="S152" i="3"/>
  <c r="T152" i="3"/>
  <c r="U152" i="3"/>
  <c r="BL152" i="3" s="1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M152" i="3"/>
  <c r="M153" i="3"/>
  <c r="N153" i="3"/>
  <c r="O153" i="3"/>
  <c r="BL153" i="3" s="1"/>
  <c r="P153" i="3"/>
  <c r="Q153" i="3"/>
  <c r="R153" i="3"/>
  <c r="S153" i="3"/>
  <c r="BM153" i="3" s="1"/>
  <c r="T153" i="3"/>
  <c r="U153" i="3"/>
  <c r="V153" i="3"/>
  <c r="W153" i="3"/>
  <c r="BJ153" i="3" s="1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K153" i="3"/>
  <c r="M154" i="3"/>
  <c r="BN154" i="3" s="1"/>
  <c r="N154" i="3"/>
  <c r="O154" i="3"/>
  <c r="P154" i="3"/>
  <c r="Q154" i="3"/>
  <c r="BJ154" i="3" s="1"/>
  <c r="R154" i="3"/>
  <c r="S154" i="3"/>
  <c r="T154" i="3"/>
  <c r="U154" i="3"/>
  <c r="BL154" i="3" s="1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M154" i="3" s="1"/>
  <c r="BF154" i="3"/>
  <c r="BG154" i="3"/>
  <c r="BH154" i="3"/>
  <c r="BI154" i="3"/>
  <c r="BL155" i="3"/>
  <c r="BM155" i="3"/>
  <c r="BJ155" i="3"/>
  <c r="BB155" i="3"/>
  <c r="BC155" i="3"/>
  <c r="BD155" i="3"/>
  <c r="BE155" i="3"/>
  <c r="BF155" i="3"/>
  <c r="BG155" i="3"/>
  <c r="BH155" i="3"/>
  <c r="BI155" i="3"/>
  <c r="BK155" i="3"/>
  <c r="M4" i="3"/>
  <c r="BN4" i="3" s="1"/>
  <c r="N4" i="3"/>
  <c r="O4" i="3"/>
  <c r="P4" i="3"/>
  <c r="Q4" i="3"/>
  <c r="BJ4" i="3" s="1"/>
  <c r="R4" i="3"/>
  <c r="S4" i="3"/>
  <c r="T4" i="3"/>
  <c r="U4" i="3"/>
  <c r="BL4" i="3" s="1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BM4" i="3" s="1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M5" i="3"/>
  <c r="N5" i="3"/>
  <c r="O5" i="3"/>
  <c r="BL5" i="3" s="1"/>
  <c r="P5" i="3"/>
  <c r="Q5" i="3"/>
  <c r="R5" i="3"/>
  <c r="S5" i="3"/>
  <c r="BM5" i="3" s="1"/>
  <c r="T5" i="3"/>
  <c r="U5" i="3"/>
  <c r="V5" i="3"/>
  <c r="W5" i="3"/>
  <c r="BJ5" i="3" s="1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K5" i="3"/>
  <c r="M6" i="3"/>
  <c r="BN6" i="3" s="1"/>
  <c r="N6" i="3"/>
  <c r="O6" i="3"/>
  <c r="P6" i="3"/>
  <c r="Q6" i="3"/>
  <c r="BJ6" i="3" s="1"/>
  <c r="R6" i="3"/>
  <c r="S6" i="3"/>
  <c r="T6" i="3"/>
  <c r="U6" i="3"/>
  <c r="BL6" i="3" s="1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M6" i="3"/>
  <c r="M7" i="3"/>
  <c r="N7" i="3"/>
  <c r="O7" i="3"/>
  <c r="BL7" i="3" s="1"/>
  <c r="P7" i="3"/>
  <c r="Q7" i="3"/>
  <c r="R7" i="3"/>
  <c r="S7" i="3"/>
  <c r="BM7" i="3" s="1"/>
  <c r="T7" i="3"/>
  <c r="U7" i="3"/>
  <c r="V7" i="3"/>
  <c r="W7" i="3"/>
  <c r="BJ7" i="3" s="1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K7" i="3"/>
  <c r="M8" i="3"/>
  <c r="BN8" i="3" s="1"/>
  <c r="N8" i="3"/>
  <c r="O8" i="3"/>
  <c r="P8" i="3"/>
  <c r="Q8" i="3"/>
  <c r="BJ8" i="3" s="1"/>
  <c r="R8" i="3"/>
  <c r="S8" i="3"/>
  <c r="T8" i="3"/>
  <c r="U8" i="3"/>
  <c r="BL8" i="3" s="1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M8" i="3"/>
  <c r="M9" i="3"/>
  <c r="N9" i="3"/>
  <c r="O9" i="3"/>
  <c r="BL9" i="3" s="1"/>
  <c r="P9" i="3"/>
  <c r="Q9" i="3"/>
  <c r="R9" i="3"/>
  <c r="S9" i="3"/>
  <c r="BM9" i="3" s="1"/>
  <c r="T9" i="3"/>
  <c r="U9" i="3"/>
  <c r="V9" i="3"/>
  <c r="W9" i="3"/>
  <c r="BJ9" i="3" s="1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K9" i="3"/>
  <c r="M10" i="3"/>
  <c r="BN10" i="3" s="1"/>
  <c r="N10" i="3"/>
  <c r="O10" i="3"/>
  <c r="P10" i="3"/>
  <c r="Q10" i="3"/>
  <c r="BJ10" i="3" s="1"/>
  <c r="R10" i="3"/>
  <c r="S10" i="3"/>
  <c r="T10" i="3"/>
  <c r="U10" i="3"/>
  <c r="BL10" i="3" s="1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M10" i="3" s="1"/>
  <c r="BF10" i="3"/>
  <c r="BG10" i="3"/>
  <c r="BH10" i="3"/>
  <c r="BI10" i="3"/>
  <c r="M11" i="3"/>
  <c r="N11" i="3"/>
  <c r="O11" i="3"/>
  <c r="BL11" i="3" s="1"/>
  <c r="P11" i="3"/>
  <c r="Q11" i="3"/>
  <c r="R11" i="3"/>
  <c r="S11" i="3"/>
  <c r="BM11" i="3" s="1"/>
  <c r="T11" i="3"/>
  <c r="U11" i="3"/>
  <c r="V11" i="3"/>
  <c r="W11" i="3"/>
  <c r="BJ11" i="3" s="1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K11" i="3"/>
  <c r="M12" i="3"/>
  <c r="BN12" i="3" s="1"/>
  <c r="N12" i="3"/>
  <c r="O12" i="3"/>
  <c r="P12" i="3"/>
  <c r="Q12" i="3"/>
  <c r="BJ12" i="3" s="1"/>
  <c r="R12" i="3"/>
  <c r="S12" i="3"/>
  <c r="T12" i="3"/>
  <c r="U12" i="3"/>
  <c r="BL12" i="3" s="1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M12" i="3" s="1"/>
  <c r="BF12" i="3"/>
  <c r="BG12" i="3"/>
  <c r="BH12" i="3"/>
  <c r="BI12" i="3"/>
  <c r="M13" i="3"/>
  <c r="N13" i="3"/>
  <c r="O13" i="3"/>
  <c r="BL13" i="3" s="1"/>
  <c r="P13" i="3"/>
  <c r="Q13" i="3"/>
  <c r="R13" i="3"/>
  <c r="S13" i="3"/>
  <c r="BM13" i="3" s="1"/>
  <c r="T13" i="3"/>
  <c r="U13" i="3"/>
  <c r="V13" i="3"/>
  <c r="W13" i="3"/>
  <c r="BJ13" i="3" s="1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K13" i="3"/>
  <c r="M14" i="3"/>
  <c r="BN14" i="3" s="1"/>
  <c r="N14" i="3"/>
  <c r="O14" i="3"/>
  <c r="P14" i="3"/>
  <c r="Q14" i="3"/>
  <c r="BJ14" i="3" s="1"/>
  <c r="R14" i="3"/>
  <c r="S14" i="3"/>
  <c r="T14" i="3"/>
  <c r="U14" i="3"/>
  <c r="BL14" i="3" s="1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M14" i="3" s="1"/>
  <c r="M15" i="3"/>
  <c r="N15" i="3"/>
  <c r="O15" i="3"/>
  <c r="BL15" i="3" s="1"/>
  <c r="P15" i="3"/>
  <c r="Q15" i="3"/>
  <c r="R15" i="3"/>
  <c r="S15" i="3"/>
  <c r="BM15" i="3" s="1"/>
  <c r="T15" i="3"/>
  <c r="U15" i="3"/>
  <c r="V15" i="3"/>
  <c r="W15" i="3"/>
  <c r="BJ15" i="3" s="1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K15" i="3"/>
  <c r="M16" i="3"/>
  <c r="BN16" i="3" s="1"/>
  <c r="N16" i="3"/>
  <c r="O16" i="3"/>
  <c r="P16" i="3"/>
  <c r="Q16" i="3"/>
  <c r="BJ16" i="3" s="1"/>
  <c r="R16" i="3"/>
  <c r="S16" i="3"/>
  <c r="T16" i="3"/>
  <c r="U16" i="3"/>
  <c r="BL16" i="3" s="1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M16" i="3"/>
  <c r="M17" i="3"/>
  <c r="N17" i="3"/>
  <c r="O17" i="3"/>
  <c r="BL17" i="3" s="1"/>
  <c r="P17" i="3"/>
  <c r="Q17" i="3"/>
  <c r="R17" i="3"/>
  <c r="S17" i="3"/>
  <c r="BM17" i="3" s="1"/>
  <c r="T17" i="3"/>
  <c r="U17" i="3"/>
  <c r="V17" i="3"/>
  <c r="W17" i="3"/>
  <c r="BJ17" i="3" s="1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K17" i="3"/>
  <c r="M18" i="3"/>
  <c r="BN18" i="3" s="1"/>
  <c r="N18" i="3"/>
  <c r="O18" i="3"/>
  <c r="P18" i="3"/>
  <c r="Q18" i="3"/>
  <c r="BJ18" i="3" s="1"/>
  <c r="R18" i="3"/>
  <c r="S18" i="3"/>
  <c r="T18" i="3"/>
  <c r="U18" i="3"/>
  <c r="BL18" i="3" s="1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M18" i="3"/>
  <c r="M19" i="3"/>
  <c r="N19" i="3"/>
  <c r="O19" i="3"/>
  <c r="BL19" i="3" s="1"/>
  <c r="P19" i="3"/>
  <c r="Q19" i="3"/>
  <c r="R19" i="3"/>
  <c r="S19" i="3"/>
  <c r="BM19" i="3" s="1"/>
  <c r="T19" i="3"/>
  <c r="U19" i="3"/>
  <c r="V19" i="3"/>
  <c r="W19" i="3"/>
  <c r="BJ19" i="3" s="1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K19" i="3"/>
  <c r="M20" i="3"/>
  <c r="BN20" i="3" s="1"/>
  <c r="N20" i="3"/>
  <c r="O20" i="3"/>
  <c r="BL20" i="3" s="1"/>
  <c r="P20" i="3"/>
  <c r="Q20" i="3"/>
  <c r="BJ20" i="3" s="1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M20" i="3" s="1"/>
  <c r="BF20" i="3"/>
  <c r="BG20" i="3"/>
  <c r="BH20" i="3"/>
  <c r="BI20" i="3"/>
  <c r="M21" i="3"/>
  <c r="BN21" i="3" s="1"/>
  <c r="N21" i="3"/>
  <c r="O21" i="3"/>
  <c r="BL21" i="3" s="1"/>
  <c r="P21" i="3"/>
  <c r="Q21" i="3"/>
  <c r="BJ21" i="3" s="1"/>
  <c r="R21" i="3"/>
  <c r="S21" i="3"/>
  <c r="BM21" i="3" s="1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K21" i="3"/>
  <c r="M22" i="3"/>
  <c r="BN22" i="3" s="1"/>
  <c r="N22" i="3"/>
  <c r="O22" i="3"/>
  <c r="BL22" i="3" s="1"/>
  <c r="P22" i="3"/>
  <c r="Q22" i="3"/>
  <c r="BJ22" i="3" s="1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M22" i="3"/>
  <c r="BM129" i="3" l="1"/>
  <c r="BJ127" i="3"/>
  <c r="BN127" i="3"/>
  <c r="BK126" i="3"/>
  <c r="BM123" i="3"/>
  <c r="BL122" i="3"/>
  <c r="BJ119" i="3"/>
  <c r="BN119" i="3"/>
  <c r="BK118" i="3"/>
  <c r="BM115" i="3"/>
  <c r="BL114" i="3"/>
  <c r="BJ111" i="3"/>
  <c r="BN111" i="3"/>
  <c r="BK110" i="3"/>
  <c r="BM107" i="3"/>
  <c r="BL107" i="3"/>
  <c r="BM103" i="3"/>
  <c r="BL103" i="3"/>
  <c r="BM99" i="3"/>
  <c r="BL99" i="3"/>
  <c r="BL95" i="3"/>
  <c r="BJ93" i="3"/>
  <c r="BN93" i="3"/>
  <c r="BK93" i="3"/>
  <c r="BL92" i="3"/>
  <c r="BK83" i="3"/>
  <c r="BN83" i="3"/>
  <c r="BM80" i="3"/>
  <c r="BJ80" i="3"/>
  <c r="BK80" i="3"/>
  <c r="BL79" i="3"/>
  <c r="BN155" i="3"/>
  <c r="BN151" i="3"/>
  <c r="BK154" i="3"/>
  <c r="BK148" i="3"/>
  <c r="BK146" i="3"/>
  <c r="BK144" i="3"/>
  <c r="BK142" i="3"/>
  <c r="BK140" i="3"/>
  <c r="BK138" i="3"/>
  <c r="BK136" i="3"/>
  <c r="BK134" i="3"/>
  <c r="BK132" i="3"/>
  <c r="BK130" i="3"/>
  <c r="BM125" i="3"/>
  <c r="BK120" i="3"/>
  <c r="BM117" i="3"/>
  <c r="BK112" i="3"/>
  <c r="BM109" i="3"/>
  <c r="BN107" i="3"/>
  <c r="BJ105" i="3"/>
  <c r="BN103" i="3"/>
  <c r="BJ101" i="3"/>
  <c r="BN99" i="3"/>
  <c r="BJ97" i="3"/>
  <c r="BN95" i="3"/>
  <c r="BM92" i="3"/>
  <c r="BJ92" i="3"/>
  <c r="BK92" i="3"/>
  <c r="BL91" i="3"/>
  <c r="BJ89" i="3"/>
  <c r="BN89" i="3"/>
  <c r="BK89" i="3"/>
  <c r="BL88" i="3"/>
  <c r="BK79" i="3"/>
  <c r="BN79" i="3"/>
  <c r="BN153" i="3"/>
  <c r="BK152" i="3"/>
  <c r="BK150" i="3"/>
  <c r="BL128" i="3"/>
  <c r="BK125" i="3"/>
  <c r="BK122" i="3"/>
  <c r="BN120" i="3"/>
  <c r="BM119" i="3"/>
  <c r="BK117" i="3"/>
  <c r="BK114" i="3"/>
  <c r="BN112" i="3"/>
  <c r="BM111" i="3"/>
  <c r="BK109" i="3"/>
  <c r="BN105" i="3"/>
  <c r="BL104" i="3"/>
  <c r="BN101" i="3"/>
  <c r="BL100" i="3"/>
  <c r="BN97" i="3"/>
  <c r="BL96" i="3"/>
  <c r="BK91" i="3"/>
  <c r="BN91" i="3"/>
  <c r="BM88" i="3"/>
  <c r="BJ88" i="3"/>
  <c r="BK88" i="3"/>
  <c r="BL87" i="3"/>
  <c r="BJ85" i="3"/>
  <c r="BN85" i="3"/>
  <c r="BK85" i="3"/>
  <c r="BL84" i="3"/>
  <c r="BJ129" i="3"/>
  <c r="BN129" i="3"/>
  <c r="BJ125" i="3"/>
  <c r="BN125" i="3"/>
  <c r="BK124" i="3"/>
  <c r="BN122" i="3"/>
  <c r="BM121" i="3"/>
  <c r="BL120" i="3"/>
  <c r="BJ117" i="3"/>
  <c r="BN117" i="3"/>
  <c r="BK116" i="3"/>
  <c r="BN114" i="3"/>
  <c r="BM113" i="3"/>
  <c r="BL112" i="3"/>
  <c r="BJ109" i="3"/>
  <c r="BN109" i="3"/>
  <c r="BK108" i="3"/>
  <c r="BM104" i="3"/>
  <c r="BK104" i="3"/>
  <c r="BM100" i="3"/>
  <c r="BK100" i="3"/>
  <c r="BM96" i="3"/>
  <c r="BK96" i="3"/>
  <c r="BK87" i="3"/>
  <c r="BN87" i="3"/>
  <c r="BM84" i="3"/>
  <c r="BJ84" i="3"/>
  <c r="BK84" i="3"/>
  <c r="BL83" i="3"/>
  <c r="BJ81" i="3"/>
  <c r="BN81" i="3"/>
  <c r="BK81" i="3"/>
  <c r="BN80" i="3"/>
  <c r="BL80" i="3"/>
  <c r="BK76" i="3"/>
  <c r="BK72" i="3"/>
  <c r="BK68" i="3"/>
  <c r="BM105" i="3"/>
  <c r="BM101" i="3"/>
  <c r="BM97" i="3"/>
  <c r="BM93" i="3"/>
  <c r="BM89" i="3"/>
  <c r="BM85" i="3"/>
  <c r="BM81" i="3"/>
  <c r="BK77" i="3"/>
  <c r="BM77" i="3"/>
  <c r="BK73" i="3"/>
  <c r="BM73" i="3"/>
  <c r="BK69" i="3"/>
  <c r="BM69" i="3"/>
  <c r="BK106" i="3"/>
  <c r="BK102" i="3"/>
  <c r="BK98" i="3"/>
  <c r="BK94" i="3"/>
  <c r="BK90" i="3"/>
  <c r="BK86" i="3"/>
  <c r="BK82" i="3"/>
  <c r="BK78" i="3"/>
  <c r="BK74" i="3"/>
  <c r="BK70" i="3"/>
  <c r="BK66" i="3"/>
  <c r="BM95" i="3"/>
  <c r="BM91" i="3"/>
  <c r="BM87" i="3"/>
  <c r="BM83" i="3"/>
  <c r="BM79" i="3"/>
  <c r="BM75" i="3"/>
  <c r="BM71" i="3"/>
  <c r="BM67" i="3"/>
  <c r="BJ65" i="3"/>
  <c r="BM65" i="3"/>
  <c r="BL64" i="3"/>
  <c r="BJ64" i="3"/>
  <c r="BK64" i="3"/>
  <c r="BN64" i="3"/>
  <c r="BJ63" i="3"/>
  <c r="BM63" i="3"/>
  <c r="BN63" i="3"/>
  <c r="BL63" i="3"/>
  <c r="BL62" i="3"/>
  <c r="BJ62" i="3"/>
  <c r="BK62" i="3"/>
  <c r="BN62" i="3"/>
  <c r="BJ61" i="3"/>
  <c r="BM61" i="3"/>
  <c r="BN61" i="3"/>
  <c r="BL61" i="3"/>
  <c r="BL60" i="3"/>
  <c r="BJ60" i="3"/>
  <c r="BK60" i="3"/>
  <c r="BN60" i="3"/>
  <c r="BJ59" i="3"/>
  <c r="BM59" i="3"/>
  <c r="BN59" i="3"/>
  <c r="BL59" i="3"/>
  <c r="BL58" i="3"/>
  <c r="BJ58" i="3"/>
  <c r="BK58" i="3"/>
  <c r="BN58" i="3"/>
  <c r="BJ57" i="3"/>
  <c r="BM57" i="3"/>
  <c r="BN57" i="3"/>
  <c r="BL57" i="3"/>
  <c r="BL56" i="3"/>
  <c r="BJ56" i="3"/>
  <c r="BK56" i="3"/>
  <c r="BN56" i="3"/>
  <c r="BJ55" i="3"/>
  <c r="BM55" i="3"/>
  <c r="BN55" i="3"/>
  <c r="BL55" i="3"/>
  <c r="BL54" i="3"/>
  <c r="BJ54" i="3"/>
  <c r="BK54" i="3"/>
  <c r="BN54" i="3"/>
  <c r="BJ53" i="3"/>
  <c r="BM53" i="3"/>
  <c r="BN53" i="3"/>
  <c r="BL53" i="3"/>
  <c r="BL52" i="3"/>
  <c r="BJ52" i="3"/>
  <c r="BK52" i="3"/>
  <c r="BN52" i="3"/>
  <c r="BJ51" i="3"/>
  <c r="BM51" i="3"/>
  <c r="BN51" i="3"/>
  <c r="BL51" i="3"/>
  <c r="BL50" i="3"/>
  <c r="BJ50" i="3"/>
  <c r="BK50" i="3"/>
  <c r="BN50" i="3"/>
  <c r="BJ49" i="3"/>
  <c r="BM49" i="3"/>
  <c r="BN49" i="3"/>
  <c r="BL49" i="3"/>
  <c r="BL48" i="3"/>
  <c r="BJ48" i="3"/>
  <c r="BK48" i="3"/>
  <c r="BN48" i="3"/>
  <c r="BJ47" i="3"/>
  <c r="BM47" i="3"/>
  <c r="BN47" i="3"/>
  <c r="BL47" i="3"/>
  <c r="BL46" i="3"/>
  <c r="BJ46" i="3"/>
  <c r="BK46" i="3"/>
  <c r="BN46" i="3"/>
  <c r="BJ45" i="3"/>
  <c r="BM45" i="3"/>
  <c r="BN45" i="3"/>
  <c r="BL45" i="3"/>
  <c r="BL44" i="3"/>
  <c r="BJ44" i="3"/>
  <c r="BN44" i="3"/>
  <c r="BL43" i="3"/>
  <c r="BN42" i="3"/>
  <c r="BL41" i="3"/>
  <c r="BN40" i="3"/>
  <c r="BN38" i="3"/>
  <c r="BJ38" i="3"/>
  <c r="BN36" i="3"/>
  <c r="BJ36" i="3"/>
  <c r="BN34" i="3"/>
  <c r="BJ34" i="3"/>
  <c r="BN32" i="3"/>
  <c r="BJ32" i="3"/>
  <c r="BN30" i="3"/>
  <c r="BJ30" i="3"/>
  <c r="BN28" i="3"/>
  <c r="BJ28" i="3"/>
  <c r="BN26" i="3"/>
  <c r="BJ26" i="3"/>
  <c r="BN24" i="3"/>
  <c r="BJ24" i="3"/>
  <c r="BK37" i="3"/>
  <c r="BK35" i="3"/>
  <c r="BK33" i="3"/>
  <c r="BK31" i="3"/>
  <c r="BK29" i="3"/>
  <c r="BK27" i="3"/>
  <c r="BK25" i="3"/>
  <c r="BK23" i="3"/>
  <c r="BN19" i="3"/>
  <c r="BN17" i="3"/>
  <c r="BN15" i="3"/>
  <c r="BN13" i="3"/>
  <c r="BN11" i="3"/>
  <c r="BN9" i="3"/>
  <c r="BN7" i="3"/>
  <c r="BN5" i="3"/>
  <c r="BK22" i="3"/>
  <c r="BK20" i="3"/>
  <c r="BK18" i="3"/>
  <c r="BK16" i="3"/>
  <c r="BK14" i="3"/>
  <c r="BK12" i="3"/>
  <c r="BK10" i="3"/>
  <c r="BK8" i="3"/>
  <c r="BK6" i="3"/>
  <c r="BK4" i="3"/>
  <c r="W3" i="3" l="1"/>
  <c r="X3" i="3"/>
  <c r="Y3" i="3"/>
  <c r="Z3" i="3"/>
  <c r="BM3" i="3" s="1"/>
  <c r="AA3" i="3"/>
  <c r="AB3" i="3"/>
  <c r="AC3" i="3"/>
  <c r="AD3" i="3"/>
  <c r="AE3" i="3"/>
  <c r="AF3" i="3"/>
  <c r="AG3" i="3"/>
  <c r="AH3" i="3"/>
  <c r="BL3" i="3" s="1"/>
  <c r="AI3" i="3"/>
  <c r="AJ3" i="3"/>
  <c r="AK3" i="3"/>
  <c r="AL3" i="3"/>
  <c r="BK3" i="3" s="1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N3" i="3"/>
  <c r="V3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R3" i="3"/>
  <c r="S3" i="3"/>
  <c r="T3" i="3"/>
  <c r="U3" i="3"/>
  <c r="Q3" i="3"/>
  <c r="P3" i="3"/>
  <c r="W2" i="3"/>
  <c r="V2" i="3"/>
  <c r="U2" i="3"/>
  <c r="T2" i="3"/>
  <c r="N3" i="3"/>
  <c r="S2" i="3"/>
  <c r="R2" i="3"/>
  <c r="Q2" i="3"/>
  <c r="P2" i="3"/>
  <c r="O3" i="3"/>
  <c r="O2" i="3"/>
  <c r="M3" i="3"/>
  <c r="N2" i="3"/>
  <c r="M2" i="3"/>
  <c r="BM2" i="3" l="1"/>
  <c r="BL2" i="3"/>
  <c r="BJ2" i="3"/>
  <c r="BK2" i="3"/>
  <c r="BN2" i="3"/>
  <c r="E26" i="3"/>
  <c r="K26" i="3" s="1"/>
  <c r="F26" i="3"/>
  <c r="G26" i="3"/>
  <c r="H26" i="3"/>
  <c r="I26" i="3"/>
  <c r="J26" i="3"/>
  <c r="E27" i="3"/>
  <c r="F27" i="3"/>
  <c r="G27" i="3"/>
  <c r="H27" i="3"/>
  <c r="I27" i="3"/>
  <c r="J27" i="3"/>
  <c r="E28" i="3"/>
  <c r="K28" i="3" s="1"/>
  <c r="F28" i="3"/>
  <c r="G28" i="3"/>
  <c r="H28" i="3"/>
  <c r="I28" i="3"/>
  <c r="J28" i="3"/>
  <c r="E29" i="3"/>
  <c r="F29" i="3"/>
  <c r="G29" i="3"/>
  <c r="H29" i="3"/>
  <c r="I29" i="3"/>
  <c r="J29" i="3"/>
  <c r="E30" i="3"/>
  <c r="K30" i="3" s="1"/>
  <c r="F30" i="3"/>
  <c r="G30" i="3"/>
  <c r="H30" i="3"/>
  <c r="I30" i="3"/>
  <c r="J30" i="3"/>
  <c r="E31" i="3"/>
  <c r="F31" i="3"/>
  <c r="G31" i="3"/>
  <c r="H31" i="3"/>
  <c r="I31" i="3"/>
  <c r="J31" i="3"/>
  <c r="E32" i="3"/>
  <c r="K32" i="3" s="1"/>
  <c r="F32" i="3"/>
  <c r="G32" i="3"/>
  <c r="H32" i="3"/>
  <c r="I32" i="3"/>
  <c r="J32" i="3"/>
  <c r="E33" i="3"/>
  <c r="F33" i="3"/>
  <c r="G33" i="3"/>
  <c r="H33" i="3"/>
  <c r="I33" i="3"/>
  <c r="J33" i="3"/>
  <c r="E34" i="3"/>
  <c r="K34" i="3" s="1"/>
  <c r="F34" i="3"/>
  <c r="G34" i="3"/>
  <c r="H34" i="3"/>
  <c r="I34" i="3"/>
  <c r="J34" i="3"/>
  <c r="E35" i="3"/>
  <c r="F35" i="3"/>
  <c r="G35" i="3"/>
  <c r="H35" i="3"/>
  <c r="I35" i="3"/>
  <c r="J35" i="3"/>
  <c r="E36" i="3"/>
  <c r="K36" i="3" s="1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K40" i="3" s="1"/>
  <c r="F40" i="3"/>
  <c r="G40" i="3"/>
  <c r="H40" i="3"/>
  <c r="I40" i="3"/>
  <c r="J40" i="3"/>
  <c r="E41" i="3"/>
  <c r="F41" i="3"/>
  <c r="G41" i="3"/>
  <c r="H41" i="3"/>
  <c r="I41" i="3"/>
  <c r="J41" i="3"/>
  <c r="E42" i="3"/>
  <c r="K42" i="3" s="1"/>
  <c r="F42" i="3"/>
  <c r="G42" i="3"/>
  <c r="H42" i="3"/>
  <c r="I42" i="3"/>
  <c r="J42" i="3"/>
  <c r="E43" i="3"/>
  <c r="F43" i="3"/>
  <c r="G43" i="3"/>
  <c r="H43" i="3"/>
  <c r="I43" i="3"/>
  <c r="J43" i="3"/>
  <c r="E44" i="3"/>
  <c r="K44" i="3" s="1"/>
  <c r="F44" i="3"/>
  <c r="G44" i="3"/>
  <c r="H44" i="3"/>
  <c r="I44" i="3"/>
  <c r="J44" i="3"/>
  <c r="E45" i="3"/>
  <c r="F45" i="3"/>
  <c r="G45" i="3"/>
  <c r="H45" i="3"/>
  <c r="I45" i="3"/>
  <c r="J45" i="3"/>
  <c r="E46" i="3"/>
  <c r="K46" i="3" s="1"/>
  <c r="F46" i="3"/>
  <c r="G46" i="3"/>
  <c r="H46" i="3"/>
  <c r="I46" i="3"/>
  <c r="J46" i="3"/>
  <c r="E47" i="3"/>
  <c r="F47" i="3"/>
  <c r="G47" i="3"/>
  <c r="H47" i="3"/>
  <c r="I47" i="3"/>
  <c r="J47" i="3"/>
  <c r="E48" i="3"/>
  <c r="K48" i="3" s="1"/>
  <c r="F48" i="3"/>
  <c r="G48" i="3"/>
  <c r="H48" i="3"/>
  <c r="I48" i="3"/>
  <c r="J48" i="3"/>
  <c r="E49" i="3"/>
  <c r="F49" i="3"/>
  <c r="G49" i="3"/>
  <c r="H49" i="3"/>
  <c r="I49" i="3"/>
  <c r="J49" i="3"/>
  <c r="E50" i="3"/>
  <c r="K50" i="3" s="1"/>
  <c r="F50" i="3"/>
  <c r="G50" i="3"/>
  <c r="H50" i="3"/>
  <c r="I50" i="3"/>
  <c r="J50" i="3"/>
  <c r="E51" i="3"/>
  <c r="F51" i="3"/>
  <c r="G51" i="3"/>
  <c r="H51" i="3"/>
  <c r="I51" i="3"/>
  <c r="J51" i="3"/>
  <c r="E52" i="3"/>
  <c r="K52" i="3" s="1"/>
  <c r="F52" i="3"/>
  <c r="G52" i="3"/>
  <c r="H52" i="3"/>
  <c r="I52" i="3"/>
  <c r="J52" i="3"/>
  <c r="E53" i="3"/>
  <c r="F53" i="3"/>
  <c r="G53" i="3"/>
  <c r="H53" i="3"/>
  <c r="I53" i="3"/>
  <c r="J53" i="3"/>
  <c r="E54" i="3"/>
  <c r="K54" i="3" s="1"/>
  <c r="F54" i="3"/>
  <c r="G54" i="3"/>
  <c r="H54" i="3"/>
  <c r="I54" i="3"/>
  <c r="J54" i="3"/>
  <c r="E55" i="3"/>
  <c r="F55" i="3"/>
  <c r="G55" i="3"/>
  <c r="H55" i="3"/>
  <c r="I55" i="3"/>
  <c r="J55" i="3"/>
  <c r="E56" i="3"/>
  <c r="K56" i="3" s="1"/>
  <c r="F56" i="3"/>
  <c r="G56" i="3"/>
  <c r="H56" i="3"/>
  <c r="I56" i="3"/>
  <c r="J56" i="3"/>
  <c r="E57" i="3"/>
  <c r="F57" i="3"/>
  <c r="G57" i="3"/>
  <c r="H57" i="3"/>
  <c r="I57" i="3"/>
  <c r="J57" i="3"/>
  <c r="E58" i="3"/>
  <c r="K58" i="3" s="1"/>
  <c r="F58" i="3"/>
  <c r="G58" i="3"/>
  <c r="H58" i="3"/>
  <c r="I58" i="3"/>
  <c r="J58" i="3"/>
  <c r="E59" i="3"/>
  <c r="F59" i="3"/>
  <c r="G59" i="3"/>
  <c r="H59" i="3"/>
  <c r="I59" i="3"/>
  <c r="J59" i="3"/>
  <c r="E60" i="3"/>
  <c r="K60" i="3" s="1"/>
  <c r="F60" i="3"/>
  <c r="G60" i="3"/>
  <c r="H60" i="3"/>
  <c r="I60" i="3"/>
  <c r="J60" i="3"/>
  <c r="E61" i="3"/>
  <c r="F61" i="3"/>
  <c r="G61" i="3"/>
  <c r="H61" i="3"/>
  <c r="I61" i="3"/>
  <c r="J61" i="3"/>
  <c r="E62" i="3"/>
  <c r="K62" i="3" s="1"/>
  <c r="F62" i="3"/>
  <c r="G62" i="3"/>
  <c r="H62" i="3"/>
  <c r="I62" i="3"/>
  <c r="J62" i="3"/>
  <c r="E63" i="3"/>
  <c r="F63" i="3"/>
  <c r="G63" i="3"/>
  <c r="H63" i="3"/>
  <c r="I63" i="3"/>
  <c r="J63" i="3"/>
  <c r="E64" i="3"/>
  <c r="K64" i="3" s="1"/>
  <c r="F64" i="3"/>
  <c r="G64" i="3"/>
  <c r="H64" i="3"/>
  <c r="I64" i="3"/>
  <c r="J64" i="3"/>
  <c r="E65" i="3"/>
  <c r="F65" i="3"/>
  <c r="G65" i="3"/>
  <c r="H65" i="3"/>
  <c r="I65" i="3"/>
  <c r="J65" i="3"/>
  <c r="E66" i="3"/>
  <c r="K66" i="3" s="1"/>
  <c r="F66" i="3"/>
  <c r="G66" i="3"/>
  <c r="H66" i="3"/>
  <c r="I66" i="3"/>
  <c r="J66" i="3"/>
  <c r="E67" i="3"/>
  <c r="F67" i="3"/>
  <c r="G67" i="3"/>
  <c r="H67" i="3"/>
  <c r="I67" i="3"/>
  <c r="J67" i="3"/>
  <c r="E68" i="3"/>
  <c r="K68" i="3" s="1"/>
  <c r="F68" i="3"/>
  <c r="G68" i="3"/>
  <c r="H68" i="3"/>
  <c r="I68" i="3"/>
  <c r="J68" i="3"/>
  <c r="E69" i="3"/>
  <c r="F69" i="3"/>
  <c r="G69" i="3"/>
  <c r="H69" i="3"/>
  <c r="I69" i="3"/>
  <c r="J69" i="3"/>
  <c r="E70" i="3"/>
  <c r="K70" i="3" s="1"/>
  <c r="F70" i="3"/>
  <c r="G70" i="3"/>
  <c r="H70" i="3"/>
  <c r="I70" i="3"/>
  <c r="J70" i="3"/>
  <c r="E71" i="3"/>
  <c r="F71" i="3"/>
  <c r="G71" i="3"/>
  <c r="H71" i="3"/>
  <c r="I71" i="3"/>
  <c r="J71" i="3"/>
  <c r="E72" i="3"/>
  <c r="K72" i="3" s="1"/>
  <c r="F72" i="3"/>
  <c r="G72" i="3"/>
  <c r="H72" i="3"/>
  <c r="I72" i="3"/>
  <c r="J72" i="3"/>
  <c r="E73" i="3"/>
  <c r="F73" i="3"/>
  <c r="G73" i="3"/>
  <c r="H73" i="3"/>
  <c r="I73" i="3"/>
  <c r="J73" i="3"/>
  <c r="E74" i="3"/>
  <c r="K74" i="3" s="1"/>
  <c r="F74" i="3"/>
  <c r="G74" i="3"/>
  <c r="H74" i="3"/>
  <c r="I74" i="3"/>
  <c r="J74" i="3"/>
  <c r="E75" i="3"/>
  <c r="F75" i="3"/>
  <c r="G75" i="3"/>
  <c r="H75" i="3"/>
  <c r="I75" i="3"/>
  <c r="J75" i="3"/>
  <c r="E76" i="3"/>
  <c r="K76" i="3" s="1"/>
  <c r="F76" i="3"/>
  <c r="G76" i="3"/>
  <c r="H76" i="3"/>
  <c r="I76" i="3"/>
  <c r="J76" i="3"/>
  <c r="E77" i="3"/>
  <c r="F77" i="3"/>
  <c r="G77" i="3"/>
  <c r="H77" i="3"/>
  <c r="I77" i="3"/>
  <c r="J77" i="3"/>
  <c r="E78" i="3"/>
  <c r="K78" i="3" s="1"/>
  <c r="F78" i="3"/>
  <c r="G78" i="3"/>
  <c r="H78" i="3"/>
  <c r="I78" i="3"/>
  <c r="J78" i="3"/>
  <c r="E79" i="3"/>
  <c r="F79" i="3"/>
  <c r="G79" i="3"/>
  <c r="H79" i="3"/>
  <c r="I79" i="3"/>
  <c r="J79" i="3"/>
  <c r="E80" i="3"/>
  <c r="K80" i="3" s="1"/>
  <c r="F80" i="3"/>
  <c r="G80" i="3"/>
  <c r="H80" i="3"/>
  <c r="I80" i="3"/>
  <c r="J80" i="3"/>
  <c r="E81" i="3"/>
  <c r="F81" i="3"/>
  <c r="G81" i="3"/>
  <c r="H81" i="3"/>
  <c r="I81" i="3"/>
  <c r="J81" i="3"/>
  <c r="E82" i="3"/>
  <c r="K82" i="3" s="1"/>
  <c r="F82" i="3"/>
  <c r="G82" i="3"/>
  <c r="H82" i="3"/>
  <c r="I82" i="3"/>
  <c r="J82" i="3"/>
  <c r="E83" i="3"/>
  <c r="F83" i="3"/>
  <c r="G83" i="3"/>
  <c r="H83" i="3"/>
  <c r="I83" i="3"/>
  <c r="J83" i="3"/>
  <c r="E84" i="3"/>
  <c r="K84" i="3" s="1"/>
  <c r="F84" i="3"/>
  <c r="G84" i="3"/>
  <c r="H84" i="3"/>
  <c r="I84" i="3"/>
  <c r="J84" i="3"/>
  <c r="E85" i="3"/>
  <c r="F85" i="3"/>
  <c r="G85" i="3"/>
  <c r="H85" i="3"/>
  <c r="I85" i="3"/>
  <c r="J85" i="3"/>
  <c r="E86" i="3"/>
  <c r="K86" i="3" s="1"/>
  <c r="F86" i="3"/>
  <c r="G86" i="3"/>
  <c r="H86" i="3"/>
  <c r="I86" i="3"/>
  <c r="J86" i="3"/>
  <c r="E87" i="3"/>
  <c r="F87" i="3"/>
  <c r="G87" i="3"/>
  <c r="H87" i="3"/>
  <c r="I87" i="3"/>
  <c r="J87" i="3"/>
  <c r="E88" i="3"/>
  <c r="K88" i="3" s="1"/>
  <c r="F88" i="3"/>
  <c r="G88" i="3"/>
  <c r="H88" i="3"/>
  <c r="I88" i="3"/>
  <c r="J88" i="3"/>
  <c r="E89" i="3"/>
  <c r="F89" i="3"/>
  <c r="G89" i="3"/>
  <c r="H89" i="3"/>
  <c r="I89" i="3"/>
  <c r="J89" i="3"/>
  <c r="E90" i="3"/>
  <c r="K90" i="3" s="1"/>
  <c r="F90" i="3"/>
  <c r="G90" i="3"/>
  <c r="H90" i="3"/>
  <c r="I90" i="3"/>
  <c r="J90" i="3"/>
  <c r="E91" i="3"/>
  <c r="F91" i="3"/>
  <c r="G91" i="3"/>
  <c r="H91" i="3"/>
  <c r="I91" i="3"/>
  <c r="J91" i="3"/>
  <c r="E92" i="3"/>
  <c r="K92" i="3" s="1"/>
  <c r="F92" i="3"/>
  <c r="G92" i="3"/>
  <c r="H92" i="3"/>
  <c r="I92" i="3"/>
  <c r="J92" i="3"/>
  <c r="E93" i="3"/>
  <c r="F93" i="3"/>
  <c r="G93" i="3"/>
  <c r="H93" i="3"/>
  <c r="I93" i="3"/>
  <c r="J93" i="3"/>
  <c r="E94" i="3"/>
  <c r="K94" i="3" s="1"/>
  <c r="F94" i="3"/>
  <c r="G94" i="3"/>
  <c r="H94" i="3"/>
  <c r="I94" i="3"/>
  <c r="J94" i="3"/>
  <c r="E95" i="3"/>
  <c r="F95" i="3"/>
  <c r="G95" i="3"/>
  <c r="H95" i="3"/>
  <c r="I95" i="3"/>
  <c r="J95" i="3"/>
  <c r="E96" i="3"/>
  <c r="K96" i="3" s="1"/>
  <c r="F96" i="3"/>
  <c r="G96" i="3"/>
  <c r="H96" i="3"/>
  <c r="I96" i="3"/>
  <c r="J96" i="3"/>
  <c r="E97" i="3"/>
  <c r="F97" i="3"/>
  <c r="G97" i="3"/>
  <c r="H97" i="3"/>
  <c r="I97" i="3"/>
  <c r="J97" i="3"/>
  <c r="E98" i="3"/>
  <c r="K98" i="3" s="1"/>
  <c r="F98" i="3"/>
  <c r="G98" i="3"/>
  <c r="H98" i="3"/>
  <c r="I98" i="3"/>
  <c r="J98" i="3"/>
  <c r="E99" i="3"/>
  <c r="F99" i="3"/>
  <c r="G99" i="3"/>
  <c r="H99" i="3"/>
  <c r="I99" i="3"/>
  <c r="J99" i="3"/>
  <c r="E100" i="3"/>
  <c r="K100" i="3" s="1"/>
  <c r="F100" i="3"/>
  <c r="G100" i="3"/>
  <c r="H100" i="3"/>
  <c r="I100" i="3"/>
  <c r="J100" i="3"/>
  <c r="E101" i="3"/>
  <c r="F101" i="3"/>
  <c r="G101" i="3"/>
  <c r="H101" i="3"/>
  <c r="I101" i="3"/>
  <c r="J101" i="3"/>
  <c r="E102" i="3"/>
  <c r="K102" i="3" s="1"/>
  <c r="F102" i="3"/>
  <c r="G102" i="3"/>
  <c r="H102" i="3"/>
  <c r="I102" i="3"/>
  <c r="J102" i="3"/>
  <c r="E103" i="3"/>
  <c r="F103" i="3"/>
  <c r="G103" i="3"/>
  <c r="H103" i="3"/>
  <c r="I103" i="3"/>
  <c r="J103" i="3"/>
  <c r="E104" i="3"/>
  <c r="K104" i="3" s="1"/>
  <c r="F104" i="3"/>
  <c r="G104" i="3"/>
  <c r="H104" i="3"/>
  <c r="I104" i="3"/>
  <c r="J104" i="3"/>
  <c r="E105" i="3"/>
  <c r="F105" i="3"/>
  <c r="G105" i="3"/>
  <c r="H105" i="3"/>
  <c r="I105" i="3"/>
  <c r="J105" i="3"/>
  <c r="E106" i="3"/>
  <c r="K106" i="3" s="1"/>
  <c r="F106" i="3"/>
  <c r="G106" i="3"/>
  <c r="H106" i="3"/>
  <c r="I106" i="3"/>
  <c r="J106" i="3"/>
  <c r="E107" i="3"/>
  <c r="F107" i="3"/>
  <c r="G107" i="3"/>
  <c r="H107" i="3"/>
  <c r="I107" i="3"/>
  <c r="J107" i="3"/>
  <c r="E108" i="3"/>
  <c r="K108" i="3" s="1"/>
  <c r="F108" i="3"/>
  <c r="G108" i="3"/>
  <c r="H108" i="3"/>
  <c r="I108" i="3"/>
  <c r="J108" i="3"/>
  <c r="E109" i="3"/>
  <c r="F109" i="3"/>
  <c r="G109" i="3"/>
  <c r="H109" i="3"/>
  <c r="I109" i="3"/>
  <c r="J109" i="3"/>
  <c r="E110" i="3"/>
  <c r="K110" i="3" s="1"/>
  <c r="F110" i="3"/>
  <c r="G110" i="3"/>
  <c r="H110" i="3"/>
  <c r="I110" i="3"/>
  <c r="J110" i="3"/>
  <c r="E111" i="3"/>
  <c r="F111" i="3"/>
  <c r="G111" i="3"/>
  <c r="H111" i="3"/>
  <c r="I111" i="3"/>
  <c r="J111" i="3"/>
  <c r="E112" i="3"/>
  <c r="K112" i="3" s="1"/>
  <c r="F112" i="3"/>
  <c r="G112" i="3"/>
  <c r="H112" i="3"/>
  <c r="I112" i="3"/>
  <c r="J112" i="3"/>
  <c r="E113" i="3"/>
  <c r="F113" i="3"/>
  <c r="G113" i="3"/>
  <c r="H113" i="3"/>
  <c r="I113" i="3"/>
  <c r="J113" i="3"/>
  <c r="E114" i="3"/>
  <c r="K114" i="3" s="1"/>
  <c r="F114" i="3"/>
  <c r="G114" i="3"/>
  <c r="H114" i="3"/>
  <c r="I114" i="3"/>
  <c r="J114" i="3"/>
  <c r="E115" i="3"/>
  <c r="F115" i="3"/>
  <c r="G115" i="3"/>
  <c r="H115" i="3"/>
  <c r="I115" i="3"/>
  <c r="J115" i="3"/>
  <c r="E116" i="3"/>
  <c r="K116" i="3" s="1"/>
  <c r="F116" i="3"/>
  <c r="G116" i="3"/>
  <c r="H116" i="3"/>
  <c r="I116" i="3"/>
  <c r="J116" i="3"/>
  <c r="E117" i="3"/>
  <c r="F117" i="3"/>
  <c r="G117" i="3"/>
  <c r="H117" i="3"/>
  <c r="I117" i="3"/>
  <c r="J117" i="3"/>
  <c r="E118" i="3"/>
  <c r="K118" i="3" s="1"/>
  <c r="F118" i="3"/>
  <c r="G118" i="3"/>
  <c r="H118" i="3"/>
  <c r="I118" i="3"/>
  <c r="J118" i="3"/>
  <c r="E119" i="3"/>
  <c r="F119" i="3"/>
  <c r="G119" i="3"/>
  <c r="H119" i="3"/>
  <c r="I119" i="3"/>
  <c r="J119" i="3"/>
  <c r="E120" i="3"/>
  <c r="K120" i="3" s="1"/>
  <c r="F120" i="3"/>
  <c r="G120" i="3"/>
  <c r="H120" i="3"/>
  <c r="I120" i="3"/>
  <c r="J120" i="3"/>
  <c r="E121" i="3"/>
  <c r="F121" i="3"/>
  <c r="G121" i="3"/>
  <c r="H121" i="3"/>
  <c r="I121" i="3"/>
  <c r="J121" i="3"/>
  <c r="E122" i="3"/>
  <c r="K122" i="3" s="1"/>
  <c r="F122" i="3"/>
  <c r="G122" i="3"/>
  <c r="H122" i="3"/>
  <c r="I122" i="3"/>
  <c r="J122" i="3"/>
  <c r="E123" i="3"/>
  <c r="F123" i="3"/>
  <c r="G123" i="3"/>
  <c r="H123" i="3"/>
  <c r="I123" i="3"/>
  <c r="J123" i="3"/>
  <c r="E124" i="3"/>
  <c r="K124" i="3" s="1"/>
  <c r="F124" i="3"/>
  <c r="G124" i="3"/>
  <c r="H124" i="3"/>
  <c r="I124" i="3"/>
  <c r="J124" i="3"/>
  <c r="E125" i="3"/>
  <c r="F125" i="3"/>
  <c r="G125" i="3"/>
  <c r="H125" i="3"/>
  <c r="I125" i="3"/>
  <c r="J125" i="3"/>
  <c r="E126" i="3"/>
  <c r="K126" i="3" s="1"/>
  <c r="F126" i="3"/>
  <c r="G126" i="3"/>
  <c r="H126" i="3"/>
  <c r="I126" i="3"/>
  <c r="J126" i="3"/>
  <c r="E127" i="3"/>
  <c r="F127" i="3"/>
  <c r="G127" i="3"/>
  <c r="H127" i="3"/>
  <c r="I127" i="3"/>
  <c r="J127" i="3"/>
  <c r="E128" i="3"/>
  <c r="K128" i="3" s="1"/>
  <c r="F128" i="3"/>
  <c r="G128" i="3"/>
  <c r="H128" i="3"/>
  <c r="I128" i="3"/>
  <c r="J128" i="3"/>
  <c r="E129" i="3"/>
  <c r="F129" i="3"/>
  <c r="G129" i="3"/>
  <c r="H129" i="3"/>
  <c r="I129" i="3"/>
  <c r="J129" i="3"/>
  <c r="E130" i="3"/>
  <c r="K130" i="3" s="1"/>
  <c r="F130" i="3"/>
  <c r="G130" i="3"/>
  <c r="H130" i="3"/>
  <c r="I130" i="3"/>
  <c r="J130" i="3"/>
  <c r="E131" i="3"/>
  <c r="F131" i="3"/>
  <c r="G131" i="3"/>
  <c r="H131" i="3"/>
  <c r="I131" i="3"/>
  <c r="J131" i="3"/>
  <c r="E132" i="3"/>
  <c r="K132" i="3" s="1"/>
  <c r="F132" i="3"/>
  <c r="G132" i="3"/>
  <c r="H132" i="3"/>
  <c r="I132" i="3"/>
  <c r="J132" i="3"/>
  <c r="E133" i="3"/>
  <c r="F133" i="3"/>
  <c r="G133" i="3"/>
  <c r="H133" i="3"/>
  <c r="I133" i="3"/>
  <c r="J133" i="3"/>
  <c r="E134" i="3"/>
  <c r="K134" i="3" s="1"/>
  <c r="F134" i="3"/>
  <c r="G134" i="3"/>
  <c r="H134" i="3"/>
  <c r="I134" i="3"/>
  <c r="J134" i="3"/>
  <c r="E135" i="3"/>
  <c r="F135" i="3"/>
  <c r="G135" i="3"/>
  <c r="H135" i="3"/>
  <c r="I135" i="3"/>
  <c r="J135" i="3"/>
  <c r="E136" i="3"/>
  <c r="K136" i="3" s="1"/>
  <c r="F136" i="3"/>
  <c r="G136" i="3"/>
  <c r="H136" i="3"/>
  <c r="I136" i="3"/>
  <c r="J136" i="3"/>
  <c r="E137" i="3"/>
  <c r="F137" i="3"/>
  <c r="G137" i="3"/>
  <c r="H137" i="3"/>
  <c r="I137" i="3"/>
  <c r="J137" i="3"/>
  <c r="E138" i="3"/>
  <c r="K138" i="3" s="1"/>
  <c r="F138" i="3"/>
  <c r="G138" i="3"/>
  <c r="H138" i="3"/>
  <c r="I138" i="3"/>
  <c r="J138" i="3"/>
  <c r="E139" i="3"/>
  <c r="F139" i="3"/>
  <c r="G139" i="3"/>
  <c r="H139" i="3"/>
  <c r="I139" i="3"/>
  <c r="J139" i="3"/>
  <c r="E140" i="3"/>
  <c r="K140" i="3" s="1"/>
  <c r="F140" i="3"/>
  <c r="G140" i="3"/>
  <c r="H140" i="3"/>
  <c r="I140" i="3"/>
  <c r="J140" i="3"/>
  <c r="E141" i="3"/>
  <c r="F141" i="3"/>
  <c r="G141" i="3"/>
  <c r="H141" i="3"/>
  <c r="I141" i="3"/>
  <c r="J141" i="3"/>
  <c r="E142" i="3"/>
  <c r="K142" i="3" s="1"/>
  <c r="F142" i="3"/>
  <c r="G142" i="3"/>
  <c r="H142" i="3"/>
  <c r="I142" i="3"/>
  <c r="J142" i="3"/>
  <c r="E143" i="3"/>
  <c r="F143" i="3"/>
  <c r="G143" i="3"/>
  <c r="H143" i="3"/>
  <c r="I143" i="3"/>
  <c r="J143" i="3"/>
  <c r="E144" i="3"/>
  <c r="K144" i="3" s="1"/>
  <c r="F144" i="3"/>
  <c r="G144" i="3"/>
  <c r="H144" i="3"/>
  <c r="I144" i="3"/>
  <c r="J144" i="3"/>
  <c r="E145" i="3"/>
  <c r="F145" i="3"/>
  <c r="G145" i="3"/>
  <c r="H145" i="3"/>
  <c r="I145" i="3"/>
  <c r="J145" i="3"/>
  <c r="E146" i="3"/>
  <c r="K146" i="3" s="1"/>
  <c r="F146" i="3"/>
  <c r="G146" i="3"/>
  <c r="H146" i="3"/>
  <c r="I146" i="3"/>
  <c r="J146" i="3"/>
  <c r="E147" i="3"/>
  <c r="F147" i="3"/>
  <c r="G147" i="3"/>
  <c r="H147" i="3"/>
  <c r="I147" i="3"/>
  <c r="J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E150" i="3"/>
  <c r="K150" i="3" s="1"/>
  <c r="F150" i="3"/>
  <c r="G150" i="3"/>
  <c r="H150" i="3"/>
  <c r="I150" i="3"/>
  <c r="J150" i="3"/>
  <c r="E151" i="3"/>
  <c r="F151" i="3"/>
  <c r="G151" i="3"/>
  <c r="H151" i="3"/>
  <c r="I151" i="3"/>
  <c r="J151" i="3"/>
  <c r="E152" i="3"/>
  <c r="K152" i="3" s="1"/>
  <c r="F152" i="3"/>
  <c r="G152" i="3"/>
  <c r="H152" i="3"/>
  <c r="I152" i="3"/>
  <c r="J152" i="3"/>
  <c r="E153" i="3"/>
  <c r="F153" i="3"/>
  <c r="G153" i="3"/>
  <c r="H153" i="3"/>
  <c r="I153" i="3"/>
  <c r="J153" i="3"/>
  <c r="E154" i="3"/>
  <c r="K154" i="3" s="1"/>
  <c r="F154" i="3"/>
  <c r="G154" i="3"/>
  <c r="H154" i="3"/>
  <c r="I154" i="3"/>
  <c r="J154" i="3"/>
  <c r="E155" i="3"/>
  <c r="F155" i="3"/>
  <c r="G155" i="3"/>
  <c r="H155" i="3"/>
  <c r="I155" i="3"/>
  <c r="J155" i="3"/>
  <c r="E12" i="3"/>
  <c r="K12" i="3" s="1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L25" i="3" l="1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J3" i="3" l="1"/>
  <c r="J4" i="3"/>
  <c r="J5" i="3"/>
  <c r="J6" i="3"/>
  <c r="J7" i="3"/>
  <c r="J8" i="3"/>
  <c r="J9" i="3"/>
  <c r="J10" i="3"/>
  <c r="J11" i="3"/>
  <c r="J2" i="3"/>
  <c r="I3" i="3"/>
  <c r="I4" i="3"/>
  <c r="L4" i="3" s="1"/>
  <c r="I5" i="3"/>
  <c r="I6" i="3"/>
  <c r="I7" i="3"/>
  <c r="I8" i="3"/>
  <c r="L8" i="3" s="1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L10" i="3" s="1"/>
  <c r="H11" i="3"/>
  <c r="L11" i="3" s="1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K3" i="3" s="1"/>
  <c r="E4" i="3"/>
  <c r="K4" i="3" s="1"/>
  <c r="E5" i="3"/>
  <c r="E6" i="3"/>
  <c r="E7" i="3"/>
  <c r="K7" i="3" s="1"/>
  <c r="E8" i="3"/>
  <c r="K8" i="3" s="1"/>
  <c r="E9" i="3"/>
  <c r="E10" i="3"/>
  <c r="E11" i="3"/>
  <c r="K11" i="3" s="1"/>
  <c r="E2" i="3"/>
  <c r="K2" i="3" s="1"/>
  <c r="K10" i="3" l="1"/>
  <c r="K6" i="3"/>
  <c r="L2" i="3"/>
  <c r="K9" i="3"/>
  <c r="K5" i="3"/>
</calcChain>
</file>

<file path=xl/sharedStrings.xml><?xml version="1.0" encoding="utf-8"?>
<sst xmlns="http://schemas.openxmlformats.org/spreadsheetml/2006/main" count="2308" uniqueCount="497">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</sst>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8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17" sqref="J17"/>
    </sheetView>
  </sheetViews>
  <sheetFormatPr defaultRowHeight="15" x14ac:dyDescent="0.25"/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1.5777777777777799</v>
      </c>
      <c r="D2">
        <v>0.95</v>
      </c>
      <c r="E2">
        <v>0.43</v>
      </c>
    </row>
    <row r="3" spans="1:5" x14ac:dyDescent="0.25">
      <c r="A3" t="s">
        <v>10</v>
      </c>
      <c r="B3" t="s">
        <v>241</v>
      </c>
      <c r="C3">
        <v>1.5777777777777799</v>
      </c>
      <c r="D3">
        <v>1.08</v>
      </c>
      <c r="E3">
        <v>0.92</v>
      </c>
    </row>
    <row r="4" spans="1:5" x14ac:dyDescent="0.25">
      <c r="A4" t="s">
        <v>10</v>
      </c>
      <c r="B4" t="s">
        <v>244</v>
      </c>
      <c r="C4">
        <v>1.5777777777777799</v>
      </c>
    </row>
    <row r="5" spans="1:5" x14ac:dyDescent="0.25">
      <c r="A5" t="s">
        <v>10</v>
      </c>
      <c r="B5" t="s">
        <v>242</v>
      </c>
      <c r="C5">
        <v>1.5777777777777799</v>
      </c>
      <c r="D5">
        <v>1.08</v>
      </c>
      <c r="E5">
        <v>1.49</v>
      </c>
    </row>
    <row r="6" spans="1:5" x14ac:dyDescent="0.25">
      <c r="A6" t="s">
        <v>10</v>
      </c>
      <c r="B6" t="s">
        <v>49</v>
      </c>
      <c r="C6">
        <v>1.5777777777777799</v>
      </c>
      <c r="D6">
        <v>0.77</v>
      </c>
      <c r="E6">
        <v>0.47</v>
      </c>
    </row>
    <row r="7" spans="1:5" x14ac:dyDescent="0.25">
      <c r="A7" t="s">
        <v>10</v>
      </c>
      <c r="B7" t="s">
        <v>245</v>
      </c>
      <c r="C7">
        <v>1.5777777777777799</v>
      </c>
      <c r="D7">
        <v>1.01</v>
      </c>
      <c r="E7">
        <v>0.5</v>
      </c>
    </row>
    <row r="8" spans="1:5" x14ac:dyDescent="0.25">
      <c r="A8" t="s">
        <v>10</v>
      </c>
      <c r="B8" t="s">
        <v>11</v>
      </c>
      <c r="C8">
        <v>1.5777777777777799</v>
      </c>
      <c r="D8">
        <v>0.85</v>
      </c>
      <c r="E8">
        <v>1.42</v>
      </c>
    </row>
    <row r="9" spans="1:5" x14ac:dyDescent="0.25">
      <c r="A9" t="s">
        <v>10</v>
      </c>
      <c r="B9" t="s">
        <v>46</v>
      </c>
      <c r="C9">
        <v>1.5777777777777799</v>
      </c>
      <c r="D9">
        <v>1.52</v>
      </c>
      <c r="E9">
        <v>0.78</v>
      </c>
    </row>
    <row r="10" spans="1:5" x14ac:dyDescent="0.25">
      <c r="A10" t="s">
        <v>10</v>
      </c>
      <c r="B10" t="s">
        <v>240</v>
      </c>
      <c r="C10">
        <v>1.5777777777777799</v>
      </c>
      <c r="D10">
        <v>1.1299999999999999</v>
      </c>
      <c r="E10">
        <v>1.03</v>
      </c>
    </row>
    <row r="11" spans="1:5" x14ac:dyDescent="0.25">
      <c r="A11" t="s">
        <v>10</v>
      </c>
      <c r="B11" t="s">
        <v>44</v>
      </c>
      <c r="C11">
        <v>1.5777777777777799</v>
      </c>
      <c r="D11">
        <v>1.0900000000000001</v>
      </c>
      <c r="E11">
        <v>1.29</v>
      </c>
    </row>
    <row r="12" spans="1:5" x14ac:dyDescent="0.25">
      <c r="A12" t="s">
        <v>10</v>
      </c>
      <c r="B12" t="s">
        <v>50</v>
      </c>
      <c r="C12">
        <v>1.5777777777777799</v>
      </c>
    </row>
    <row r="13" spans="1:5" x14ac:dyDescent="0.25">
      <c r="A13" t="s">
        <v>10</v>
      </c>
      <c r="B13" t="s">
        <v>45</v>
      </c>
      <c r="C13">
        <v>1.5777777777777799</v>
      </c>
      <c r="D13">
        <v>0.63</v>
      </c>
      <c r="E13">
        <v>0.87</v>
      </c>
    </row>
    <row r="14" spans="1:5" x14ac:dyDescent="0.25">
      <c r="A14" t="s">
        <v>10</v>
      </c>
      <c r="B14" t="s">
        <v>43</v>
      </c>
      <c r="C14">
        <v>1.5777777777777799</v>
      </c>
      <c r="D14">
        <v>1.27</v>
      </c>
      <c r="E14">
        <v>0.92</v>
      </c>
    </row>
    <row r="15" spans="1:5" x14ac:dyDescent="0.25">
      <c r="A15" t="s">
        <v>10</v>
      </c>
      <c r="B15" t="s">
        <v>247</v>
      </c>
      <c r="C15">
        <v>1.5777777777777799</v>
      </c>
    </row>
    <row r="16" spans="1:5" x14ac:dyDescent="0.25">
      <c r="A16" t="s">
        <v>10</v>
      </c>
      <c r="B16" t="s">
        <v>246</v>
      </c>
      <c r="C16">
        <v>1.5777777777777799</v>
      </c>
      <c r="D16">
        <v>0.7</v>
      </c>
      <c r="E16">
        <v>0.78</v>
      </c>
    </row>
    <row r="17" spans="1:5" x14ac:dyDescent="0.25">
      <c r="A17" t="s">
        <v>10</v>
      </c>
      <c r="B17" t="s">
        <v>243</v>
      </c>
      <c r="C17">
        <v>1.5777777777777799</v>
      </c>
      <c r="D17">
        <v>0.86</v>
      </c>
      <c r="E17">
        <v>0.78</v>
      </c>
    </row>
    <row r="18" spans="1:5" x14ac:dyDescent="0.25">
      <c r="A18" t="s">
        <v>10</v>
      </c>
      <c r="B18" t="s">
        <v>47</v>
      </c>
      <c r="C18">
        <v>1.5777777777777799</v>
      </c>
      <c r="D18">
        <v>0.7</v>
      </c>
      <c r="E18">
        <v>1.5</v>
      </c>
    </row>
    <row r="19" spans="1:5" x14ac:dyDescent="0.25">
      <c r="A19" t="s">
        <v>10</v>
      </c>
      <c r="B19" t="s">
        <v>48</v>
      </c>
      <c r="C19">
        <v>1.5777777777777799</v>
      </c>
      <c r="D19">
        <v>0.69</v>
      </c>
      <c r="E19">
        <v>1.36</v>
      </c>
    </row>
    <row r="20" spans="1:5" x14ac:dyDescent="0.25">
      <c r="A20" t="s">
        <v>13</v>
      </c>
      <c r="B20" t="s">
        <v>58</v>
      </c>
      <c r="C20">
        <v>1.63703703703704</v>
      </c>
      <c r="D20">
        <v>0.69</v>
      </c>
      <c r="E20">
        <v>1.24</v>
      </c>
    </row>
    <row r="21" spans="1:5" x14ac:dyDescent="0.25">
      <c r="A21" t="s">
        <v>13</v>
      </c>
      <c r="B21" t="s">
        <v>248</v>
      </c>
      <c r="C21">
        <v>1.63703703703704</v>
      </c>
      <c r="D21">
        <v>2.44</v>
      </c>
      <c r="E21">
        <v>0.95</v>
      </c>
    </row>
    <row r="22" spans="1:5" x14ac:dyDescent="0.25">
      <c r="A22" t="s">
        <v>13</v>
      </c>
      <c r="B22" t="s">
        <v>56</v>
      </c>
      <c r="C22">
        <v>1.63703703703704</v>
      </c>
      <c r="D22">
        <v>0.46</v>
      </c>
      <c r="E22">
        <v>0.91</v>
      </c>
    </row>
    <row r="23" spans="1:5" x14ac:dyDescent="0.25">
      <c r="A23" t="s">
        <v>13</v>
      </c>
      <c r="B23" t="s">
        <v>51</v>
      </c>
      <c r="C23">
        <v>1.63703703703704</v>
      </c>
      <c r="D23">
        <v>1.4</v>
      </c>
      <c r="E23">
        <v>0.95</v>
      </c>
    </row>
    <row r="24" spans="1:5" x14ac:dyDescent="0.25">
      <c r="A24" t="s">
        <v>13</v>
      </c>
      <c r="B24" t="s">
        <v>250</v>
      </c>
      <c r="C24">
        <v>1.63703703703704</v>
      </c>
      <c r="D24">
        <v>0.96</v>
      </c>
      <c r="E24">
        <v>0.85</v>
      </c>
    </row>
    <row r="25" spans="1:5" x14ac:dyDescent="0.25">
      <c r="A25" t="s">
        <v>13</v>
      </c>
      <c r="B25" t="s">
        <v>53</v>
      </c>
      <c r="C25">
        <v>1.63703703703704</v>
      </c>
      <c r="D25">
        <v>0.61</v>
      </c>
      <c r="E25">
        <v>1.49</v>
      </c>
    </row>
    <row r="26" spans="1:5" x14ac:dyDescent="0.25">
      <c r="A26" t="s">
        <v>13</v>
      </c>
      <c r="B26" t="s">
        <v>249</v>
      </c>
      <c r="C26">
        <v>1.63703703703704</v>
      </c>
      <c r="D26">
        <v>1.37</v>
      </c>
      <c r="E26">
        <v>0.99</v>
      </c>
    </row>
    <row r="27" spans="1:5" x14ac:dyDescent="0.25">
      <c r="A27" t="s">
        <v>13</v>
      </c>
      <c r="B27" t="s">
        <v>54</v>
      </c>
      <c r="C27">
        <v>1.63703703703704</v>
      </c>
      <c r="D27">
        <v>0.87</v>
      </c>
      <c r="E27">
        <v>1.1299999999999999</v>
      </c>
    </row>
    <row r="28" spans="1:5" x14ac:dyDescent="0.25">
      <c r="A28" t="s">
        <v>13</v>
      </c>
      <c r="B28" t="s">
        <v>55</v>
      </c>
      <c r="C28">
        <v>1.63703703703704</v>
      </c>
      <c r="D28">
        <v>1.05</v>
      </c>
      <c r="E28">
        <v>1.23</v>
      </c>
    </row>
    <row r="29" spans="1:5" x14ac:dyDescent="0.25">
      <c r="A29" t="s">
        <v>13</v>
      </c>
      <c r="B29" t="s">
        <v>15</v>
      </c>
      <c r="C29">
        <v>1.63703703703704</v>
      </c>
      <c r="D29">
        <v>1.22</v>
      </c>
      <c r="E29">
        <v>0.85</v>
      </c>
    </row>
    <row r="30" spans="1:5" x14ac:dyDescent="0.25">
      <c r="A30" t="s">
        <v>13</v>
      </c>
      <c r="B30" t="s">
        <v>52</v>
      </c>
      <c r="C30">
        <v>1.63703703703704</v>
      </c>
      <c r="D30">
        <v>0.46</v>
      </c>
      <c r="E30">
        <v>1.24</v>
      </c>
    </row>
    <row r="31" spans="1:5" x14ac:dyDescent="0.25">
      <c r="A31" t="s">
        <v>13</v>
      </c>
      <c r="B31" t="s">
        <v>62</v>
      </c>
      <c r="C31">
        <v>1.63703703703704</v>
      </c>
      <c r="D31">
        <v>0.99</v>
      </c>
      <c r="E31">
        <v>0.74</v>
      </c>
    </row>
    <row r="32" spans="1:5" x14ac:dyDescent="0.25">
      <c r="A32" t="s">
        <v>13</v>
      </c>
      <c r="B32" t="s">
        <v>60</v>
      </c>
      <c r="C32">
        <v>1.63703703703704</v>
      </c>
      <c r="D32">
        <v>1.3</v>
      </c>
      <c r="E32">
        <v>0.5</v>
      </c>
    </row>
    <row r="33" spans="1:5" x14ac:dyDescent="0.25">
      <c r="A33" t="s">
        <v>13</v>
      </c>
      <c r="B33" t="s">
        <v>251</v>
      </c>
      <c r="C33">
        <v>1.63703703703704</v>
      </c>
      <c r="D33">
        <v>0.53</v>
      </c>
      <c r="E33">
        <v>1.08</v>
      </c>
    </row>
    <row r="34" spans="1:5" x14ac:dyDescent="0.25">
      <c r="A34" t="s">
        <v>13</v>
      </c>
      <c r="B34" t="s">
        <v>61</v>
      </c>
      <c r="C34">
        <v>1.63703703703704</v>
      </c>
      <c r="D34">
        <v>0.79</v>
      </c>
      <c r="E34">
        <v>1.23</v>
      </c>
    </row>
    <row r="35" spans="1:5" x14ac:dyDescent="0.25">
      <c r="A35" t="s">
        <v>13</v>
      </c>
      <c r="B35" t="s">
        <v>14</v>
      </c>
      <c r="C35">
        <v>1.63703703703704</v>
      </c>
      <c r="D35">
        <v>1.45</v>
      </c>
      <c r="E35">
        <v>0.91</v>
      </c>
    </row>
    <row r="36" spans="1:5" x14ac:dyDescent="0.25">
      <c r="A36" t="s">
        <v>13</v>
      </c>
      <c r="B36" t="s">
        <v>57</v>
      </c>
      <c r="C36">
        <v>1.63703703703704</v>
      </c>
      <c r="D36">
        <v>0.52</v>
      </c>
      <c r="E36">
        <v>1.1299999999999999</v>
      </c>
    </row>
    <row r="37" spans="1:5" x14ac:dyDescent="0.25">
      <c r="A37" t="s">
        <v>13</v>
      </c>
      <c r="B37" t="s">
        <v>59</v>
      </c>
      <c r="C37">
        <v>1.63703703703704</v>
      </c>
      <c r="D37">
        <v>1.05</v>
      </c>
      <c r="E37">
        <v>0.56999999999999995</v>
      </c>
    </row>
    <row r="38" spans="1:5" x14ac:dyDescent="0.25">
      <c r="A38" t="s">
        <v>16</v>
      </c>
      <c r="B38" t="s">
        <v>63</v>
      </c>
      <c r="C38">
        <v>1.61481481481482</v>
      </c>
      <c r="D38">
        <v>1.32</v>
      </c>
      <c r="E38">
        <v>0.47</v>
      </c>
    </row>
    <row r="39" spans="1:5" x14ac:dyDescent="0.25">
      <c r="A39" t="s">
        <v>16</v>
      </c>
      <c r="B39" t="s">
        <v>20</v>
      </c>
      <c r="C39">
        <v>1.61481481481482</v>
      </c>
    </row>
    <row r="40" spans="1:5" x14ac:dyDescent="0.25">
      <c r="A40" t="s">
        <v>16</v>
      </c>
      <c r="B40" t="s">
        <v>253</v>
      </c>
      <c r="C40">
        <v>1.61481481481482</v>
      </c>
      <c r="D40">
        <v>0.88</v>
      </c>
      <c r="E40">
        <v>1.08</v>
      </c>
    </row>
    <row r="41" spans="1:5" x14ac:dyDescent="0.25">
      <c r="A41" t="s">
        <v>16</v>
      </c>
      <c r="B41" t="s">
        <v>65</v>
      </c>
      <c r="C41">
        <v>1.61481481481482</v>
      </c>
      <c r="D41">
        <v>1.24</v>
      </c>
      <c r="E41">
        <v>0.76</v>
      </c>
    </row>
    <row r="42" spans="1:5" x14ac:dyDescent="0.25">
      <c r="A42" t="s">
        <v>16</v>
      </c>
      <c r="B42" t="s">
        <v>66</v>
      </c>
      <c r="C42">
        <v>1.61481481481482</v>
      </c>
      <c r="D42">
        <v>1.1499999999999999</v>
      </c>
      <c r="E42">
        <v>0.54</v>
      </c>
    </row>
    <row r="43" spans="1:5" x14ac:dyDescent="0.25">
      <c r="A43" t="s">
        <v>16</v>
      </c>
      <c r="B43" t="s">
        <v>17</v>
      </c>
      <c r="C43">
        <v>1.61481481481482</v>
      </c>
      <c r="D43">
        <v>0.88</v>
      </c>
      <c r="E43">
        <v>1.08</v>
      </c>
    </row>
    <row r="44" spans="1:5" x14ac:dyDescent="0.25">
      <c r="A44" t="s">
        <v>16</v>
      </c>
      <c r="B44" t="s">
        <v>322</v>
      </c>
      <c r="C44">
        <v>1.61481481481482</v>
      </c>
      <c r="D44">
        <v>1.39</v>
      </c>
      <c r="E44">
        <v>0.85</v>
      </c>
    </row>
    <row r="45" spans="1:5" x14ac:dyDescent="0.25">
      <c r="A45" t="s">
        <v>16</v>
      </c>
      <c r="B45" t="s">
        <v>67</v>
      </c>
      <c r="C45">
        <v>1.61481481481482</v>
      </c>
      <c r="D45">
        <v>1.33</v>
      </c>
      <c r="E45">
        <v>0.43</v>
      </c>
    </row>
    <row r="46" spans="1:5" x14ac:dyDescent="0.25">
      <c r="A46" t="s">
        <v>16</v>
      </c>
      <c r="B46" t="s">
        <v>252</v>
      </c>
      <c r="C46">
        <v>1.61481481481482</v>
      </c>
      <c r="D46">
        <v>1.01</v>
      </c>
      <c r="E46">
        <v>0.38</v>
      </c>
    </row>
    <row r="47" spans="1:5" x14ac:dyDescent="0.25">
      <c r="A47" t="s">
        <v>16</v>
      </c>
      <c r="B47" t="s">
        <v>254</v>
      </c>
      <c r="C47">
        <v>1.61481481481482</v>
      </c>
      <c r="D47">
        <v>0.93</v>
      </c>
      <c r="E47">
        <v>0.95</v>
      </c>
    </row>
    <row r="48" spans="1:5" x14ac:dyDescent="0.25">
      <c r="A48" t="s">
        <v>16</v>
      </c>
      <c r="B48" t="s">
        <v>255</v>
      </c>
      <c r="C48">
        <v>1.61481481481482</v>
      </c>
    </row>
    <row r="49" spans="1:5" x14ac:dyDescent="0.25">
      <c r="A49" t="s">
        <v>16</v>
      </c>
      <c r="B49" t="s">
        <v>64</v>
      </c>
      <c r="C49">
        <v>1.61481481481482</v>
      </c>
      <c r="D49">
        <v>0.85</v>
      </c>
      <c r="E49">
        <v>0.95</v>
      </c>
    </row>
    <row r="50" spans="1:5" x14ac:dyDescent="0.25">
      <c r="A50" t="s">
        <v>16</v>
      </c>
      <c r="B50" t="s">
        <v>323</v>
      </c>
      <c r="C50">
        <v>1.61481481481482</v>
      </c>
    </row>
    <row r="51" spans="1:5" x14ac:dyDescent="0.25">
      <c r="A51" t="s">
        <v>16</v>
      </c>
      <c r="B51" t="s">
        <v>18</v>
      </c>
      <c r="C51">
        <v>1.61481481481482</v>
      </c>
      <c r="D51">
        <v>1.1499999999999999</v>
      </c>
      <c r="E51">
        <v>1.08</v>
      </c>
    </row>
    <row r="52" spans="1:5" x14ac:dyDescent="0.25">
      <c r="A52" t="s">
        <v>16</v>
      </c>
      <c r="B52" t="s">
        <v>256</v>
      </c>
      <c r="C52">
        <v>1.61481481481482</v>
      </c>
      <c r="D52">
        <v>0.85</v>
      </c>
      <c r="E52">
        <v>1.04</v>
      </c>
    </row>
    <row r="53" spans="1:5" x14ac:dyDescent="0.25">
      <c r="A53" t="s">
        <v>16</v>
      </c>
      <c r="B53" t="s">
        <v>257</v>
      </c>
      <c r="C53">
        <v>1.61481481481482</v>
      </c>
      <c r="D53">
        <v>0.93</v>
      </c>
      <c r="E53">
        <v>1.33</v>
      </c>
    </row>
    <row r="54" spans="1:5" x14ac:dyDescent="0.25">
      <c r="A54" t="s">
        <v>16</v>
      </c>
      <c r="B54" t="s">
        <v>68</v>
      </c>
      <c r="C54">
        <v>1.61481481481482</v>
      </c>
      <c r="D54">
        <v>0.8</v>
      </c>
      <c r="E54">
        <v>1.52</v>
      </c>
    </row>
    <row r="55" spans="1:5" x14ac:dyDescent="0.25">
      <c r="A55" t="s">
        <v>16</v>
      </c>
      <c r="B55" t="s">
        <v>19</v>
      </c>
      <c r="C55">
        <v>1.61481481481482</v>
      </c>
    </row>
    <row r="56" spans="1:5" x14ac:dyDescent="0.25">
      <c r="A56" t="s">
        <v>69</v>
      </c>
      <c r="B56" t="s">
        <v>324</v>
      </c>
      <c r="C56">
        <v>1.3647058823529401</v>
      </c>
      <c r="D56">
        <v>0.73</v>
      </c>
      <c r="E56">
        <v>0.88</v>
      </c>
    </row>
    <row r="57" spans="1:5" x14ac:dyDescent="0.25">
      <c r="A57" t="s">
        <v>69</v>
      </c>
      <c r="B57" t="s">
        <v>351</v>
      </c>
      <c r="C57">
        <v>1.3647058823529401</v>
      </c>
      <c r="D57">
        <v>1.57</v>
      </c>
      <c r="E57">
        <v>1.1299999999999999</v>
      </c>
    </row>
    <row r="58" spans="1:5" x14ac:dyDescent="0.25">
      <c r="A58" t="s">
        <v>69</v>
      </c>
      <c r="B58" t="s">
        <v>73</v>
      </c>
      <c r="C58">
        <v>1.3647058823529401</v>
      </c>
      <c r="D58">
        <v>0.81</v>
      </c>
      <c r="E58">
        <v>1.2</v>
      </c>
    </row>
    <row r="59" spans="1:5" x14ac:dyDescent="0.25">
      <c r="A59" t="s">
        <v>69</v>
      </c>
      <c r="B59" t="s">
        <v>75</v>
      </c>
      <c r="C59">
        <v>1.3647058823529401</v>
      </c>
      <c r="D59">
        <v>0.46</v>
      </c>
      <c r="E59">
        <v>0.72</v>
      </c>
    </row>
    <row r="60" spans="1:5" x14ac:dyDescent="0.25">
      <c r="A60" t="s">
        <v>69</v>
      </c>
      <c r="B60" t="s">
        <v>77</v>
      </c>
      <c r="C60">
        <v>1.3647058823529401</v>
      </c>
      <c r="D60">
        <v>1.55</v>
      </c>
      <c r="E60">
        <v>0.88</v>
      </c>
    </row>
    <row r="61" spans="1:5" x14ac:dyDescent="0.25">
      <c r="A61" t="s">
        <v>69</v>
      </c>
      <c r="B61" t="s">
        <v>263</v>
      </c>
      <c r="C61">
        <v>1.3647058823529401</v>
      </c>
      <c r="D61">
        <v>0.9</v>
      </c>
      <c r="E61">
        <v>1.2</v>
      </c>
    </row>
    <row r="62" spans="1:5" x14ac:dyDescent="0.25">
      <c r="A62" t="s">
        <v>69</v>
      </c>
      <c r="B62" t="s">
        <v>381</v>
      </c>
      <c r="C62">
        <v>1.3647058823529401</v>
      </c>
      <c r="D62">
        <v>1.37</v>
      </c>
      <c r="E62">
        <v>1.08</v>
      </c>
    </row>
    <row r="63" spans="1:5" x14ac:dyDescent="0.25">
      <c r="A63" t="s">
        <v>69</v>
      </c>
      <c r="B63" t="s">
        <v>76</v>
      </c>
      <c r="C63">
        <v>1.3647058823529401</v>
      </c>
      <c r="D63">
        <v>0.55000000000000004</v>
      </c>
      <c r="E63">
        <v>1.08</v>
      </c>
    </row>
    <row r="64" spans="1:5" x14ac:dyDescent="0.25">
      <c r="A64" t="s">
        <v>69</v>
      </c>
      <c r="B64" t="s">
        <v>72</v>
      </c>
      <c r="C64">
        <v>1.3647058823529401</v>
      </c>
      <c r="D64">
        <v>1.19</v>
      </c>
      <c r="E64">
        <v>1.17</v>
      </c>
    </row>
    <row r="65" spans="1:5" x14ac:dyDescent="0.25">
      <c r="A65" t="s">
        <v>69</v>
      </c>
      <c r="B65" t="s">
        <v>78</v>
      </c>
      <c r="C65">
        <v>1.3647058823529401</v>
      </c>
      <c r="D65">
        <v>1.01</v>
      </c>
      <c r="E65">
        <v>1.08</v>
      </c>
    </row>
    <row r="66" spans="1:5" x14ac:dyDescent="0.25">
      <c r="A66" t="s">
        <v>69</v>
      </c>
      <c r="B66" t="s">
        <v>260</v>
      </c>
      <c r="C66">
        <v>1.3647058823529401</v>
      </c>
      <c r="D66">
        <v>1.92</v>
      </c>
      <c r="E66">
        <v>0.72</v>
      </c>
    </row>
    <row r="67" spans="1:5" x14ac:dyDescent="0.25">
      <c r="A67" t="s">
        <v>69</v>
      </c>
      <c r="B67" t="s">
        <v>262</v>
      </c>
      <c r="C67">
        <v>1.3647058823529401</v>
      </c>
      <c r="D67">
        <v>1.37</v>
      </c>
      <c r="E67">
        <v>0.63</v>
      </c>
    </row>
    <row r="68" spans="1:5" x14ac:dyDescent="0.25">
      <c r="A68" t="s">
        <v>69</v>
      </c>
      <c r="B68" t="s">
        <v>261</v>
      </c>
      <c r="C68">
        <v>1.3647058823529401</v>
      </c>
      <c r="D68">
        <v>0.98</v>
      </c>
      <c r="E68">
        <v>1.04</v>
      </c>
    </row>
    <row r="69" spans="1:5" x14ac:dyDescent="0.25">
      <c r="A69" t="s">
        <v>69</v>
      </c>
      <c r="B69" t="s">
        <v>325</v>
      </c>
      <c r="C69">
        <v>1.3647058823529401</v>
      </c>
      <c r="D69">
        <v>0.81</v>
      </c>
      <c r="E69">
        <v>1.2</v>
      </c>
    </row>
    <row r="70" spans="1:5" x14ac:dyDescent="0.25">
      <c r="A70" t="s">
        <v>69</v>
      </c>
      <c r="B70" t="s">
        <v>258</v>
      </c>
      <c r="C70">
        <v>1.3647058823529401</v>
      </c>
      <c r="D70">
        <v>0.41</v>
      </c>
      <c r="E70">
        <v>0.96</v>
      </c>
    </row>
    <row r="71" spans="1:5" x14ac:dyDescent="0.25">
      <c r="A71" t="s">
        <v>69</v>
      </c>
      <c r="B71" t="s">
        <v>79</v>
      </c>
      <c r="C71">
        <v>1.3647058823529401</v>
      </c>
      <c r="D71">
        <v>1.1399999999999999</v>
      </c>
      <c r="E71">
        <v>0.72</v>
      </c>
    </row>
    <row r="72" spans="1:5" x14ac:dyDescent="0.25">
      <c r="A72" t="s">
        <v>69</v>
      </c>
      <c r="B72" t="s">
        <v>259</v>
      </c>
      <c r="C72">
        <v>1.3647058823529401</v>
      </c>
      <c r="D72">
        <v>1.1399999999999999</v>
      </c>
      <c r="E72">
        <v>0.72</v>
      </c>
    </row>
    <row r="73" spans="1:5" x14ac:dyDescent="0.25">
      <c r="A73" t="s">
        <v>69</v>
      </c>
      <c r="B73" t="s">
        <v>71</v>
      </c>
      <c r="C73">
        <v>1.3647058823529401</v>
      </c>
      <c r="D73">
        <v>0.41</v>
      </c>
      <c r="E73">
        <v>1.91</v>
      </c>
    </row>
    <row r="74" spans="1:5" x14ac:dyDescent="0.25">
      <c r="A74" t="s">
        <v>69</v>
      </c>
      <c r="B74" t="s">
        <v>74</v>
      </c>
      <c r="C74">
        <v>1.3647058823529401</v>
      </c>
      <c r="D74">
        <v>1.1000000000000001</v>
      </c>
      <c r="E74">
        <v>0.9</v>
      </c>
    </row>
    <row r="75" spans="1:5" x14ac:dyDescent="0.25">
      <c r="A75" t="s">
        <v>69</v>
      </c>
      <c r="B75" t="s">
        <v>70</v>
      </c>
      <c r="C75">
        <v>1.3647058823529401</v>
      </c>
      <c r="D75">
        <v>0.81</v>
      </c>
      <c r="E75">
        <v>0.8</v>
      </c>
    </row>
    <row r="76" spans="1:5" x14ac:dyDescent="0.25">
      <c r="A76" t="s">
        <v>80</v>
      </c>
      <c r="B76" t="s">
        <v>97</v>
      </c>
      <c r="C76">
        <v>1.19188191881919</v>
      </c>
      <c r="D76">
        <v>1.07</v>
      </c>
      <c r="E76">
        <v>0.98</v>
      </c>
    </row>
    <row r="77" spans="1:5" x14ac:dyDescent="0.25">
      <c r="A77" t="s">
        <v>80</v>
      </c>
      <c r="B77" t="s">
        <v>82</v>
      </c>
      <c r="C77">
        <v>1.19188191881919</v>
      </c>
      <c r="D77">
        <v>0.56000000000000005</v>
      </c>
      <c r="E77">
        <v>1.71</v>
      </c>
    </row>
    <row r="78" spans="1:5" x14ac:dyDescent="0.25">
      <c r="A78" t="s">
        <v>80</v>
      </c>
      <c r="B78" t="s">
        <v>83</v>
      </c>
      <c r="C78">
        <v>1.19188191881919</v>
      </c>
      <c r="D78">
        <v>1.37</v>
      </c>
      <c r="E78">
        <v>1.07</v>
      </c>
    </row>
    <row r="79" spans="1:5" x14ac:dyDescent="0.25">
      <c r="A79" t="s">
        <v>80</v>
      </c>
      <c r="B79" t="s">
        <v>85</v>
      </c>
      <c r="C79">
        <v>1.19188191881919</v>
      </c>
      <c r="D79">
        <v>1.6</v>
      </c>
      <c r="E79">
        <v>0.8</v>
      </c>
    </row>
    <row r="80" spans="1:5" x14ac:dyDescent="0.25">
      <c r="A80" t="s">
        <v>80</v>
      </c>
      <c r="B80" t="s">
        <v>359</v>
      </c>
      <c r="C80">
        <v>1.19188191881919</v>
      </c>
      <c r="D80">
        <v>1.37</v>
      </c>
      <c r="E80">
        <v>0.98</v>
      </c>
    </row>
    <row r="81" spans="1:5" x14ac:dyDescent="0.25">
      <c r="A81" t="s">
        <v>80</v>
      </c>
      <c r="B81" t="s">
        <v>87</v>
      </c>
      <c r="C81">
        <v>1.19188191881919</v>
      </c>
      <c r="D81">
        <v>0.76</v>
      </c>
      <c r="E81">
        <v>0.89</v>
      </c>
    </row>
    <row r="82" spans="1:5" x14ac:dyDescent="0.25">
      <c r="A82" t="s">
        <v>80</v>
      </c>
      <c r="B82" t="s">
        <v>89</v>
      </c>
      <c r="C82">
        <v>1.19188191881919</v>
      </c>
      <c r="D82">
        <v>1.37</v>
      </c>
      <c r="E82">
        <v>1.25</v>
      </c>
    </row>
    <row r="83" spans="1:5" x14ac:dyDescent="0.25">
      <c r="A83" t="s">
        <v>80</v>
      </c>
      <c r="B83" t="s">
        <v>369</v>
      </c>
      <c r="C83">
        <v>1.19188191881919</v>
      </c>
      <c r="D83">
        <v>0.92</v>
      </c>
      <c r="E83">
        <v>1.1599999999999999</v>
      </c>
    </row>
    <row r="84" spans="1:5" x14ac:dyDescent="0.25">
      <c r="A84" t="s">
        <v>80</v>
      </c>
      <c r="B84" t="s">
        <v>91</v>
      </c>
      <c r="C84">
        <v>1.19188191881919</v>
      </c>
      <c r="D84">
        <v>0.38</v>
      </c>
      <c r="E84">
        <v>1.25</v>
      </c>
    </row>
    <row r="85" spans="1:5" x14ac:dyDescent="0.25">
      <c r="A85" t="s">
        <v>80</v>
      </c>
      <c r="B85" t="s">
        <v>96</v>
      </c>
      <c r="C85">
        <v>1.19188191881919</v>
      </c>
      <c r="D85">
        <v>1.19</v>
      </c>
      <c r="E85">
        <v>0.9</v>
      </c>
    </row>
    <row r="86" spans="1:5" x14ac:dyDescent="0.25">
      <c r="A86" t="s">
        <v>80</v>
      </c>
      <c r="B86" t="s">
        <v>86</v>
      </c>
      <c r="C86">
        <v>1.19188191881919</v>
      </c>
      <c r="D86">
        <v>1.05</v>
      </c>
      <c r="E86">
        <v>1.06</v>
      </c>
    </row>
    <row r="87" spans="1:5" x14ac:dyDescent="0.25">
      <c r="A87" t="s">
        <v>80</v>
      </c>
      <c r="B87" t="s">
        <v>81</v>
      </c>
      <c r="C87">
        <v>1.19188191881919</v>
      </c>
      <c r="D87">
        <v>1.26</v>
      </c>
      <c r="E87">
        <v>0.39</v>
      </c>
    </row>
    <row r="88" spans="1:5" x14ac:dyDescent="0.25">
      <c r="A88" t="s">
        <v>80</v>
      </c>
      <c r="B88" t="s">
        <v>94</v>
      </c>
      <c r="C88">
        <v>1.19188191881919</v>
      </c>
      <c r="D88">
        <v>0.69</v>
      </c>
      <c r="E88">
        <v>1.07</v>
      </c>
    </row>
    <row r="89" spans="1:5" x14ac:dyDescent="0.25">
      <c r="A89" t="s">
        <v>80</v>
      </c>
      <c r="B89" t="s">
        <v>90</v>
      </c>
      <c r="C89">
        <v>1.19188191881919</v>
      </c>
      <c r="D89">
        <v>1.05</v>
      </c>
      <c r="E89">
        <v>0.65</v>
      </c>
    </row>
    <row r="90" spans="1:5" x14ac:dyDescent="0.25">
      <c r="A90" t="s">
        <v>80</v>
      </c>
      <c r="B90" t="s">
        <v>93</v>
      </c>
      <c r="C90">
        <v>1.19188191881919</v>
      </c>
      <c r="D90">
        <v>0.76</v>
      </c>
      <c r="E90">
        <v>0.98</v>
      </c>
    </row>
    <row r="91" spans="1:5" x14ac:dyDescent="0.25">
      <c r="A91" t="s">
        <v>80</v>
      </c>
      <c r="B91" t="s">
        <v>88</v>
      </c>
      <c r="C91">
        <v>1.19188191881919</v>
      </c>
      <c r="D91">
        <v>0.7</v>
      </c>
      <c r="E91">
        <v>1.06</v>
      </c>
    </row>
    <row r="92" spans="1:5" x14ac:dyDescent="0.25">
      <c r="A92" t="s">
        <v>80</v>
      </c>
      <c r="B92" t="s">
        <v>410</v>
      </c>
      <c r="C92">
        <v>1.19188191881919</v>
      </c>
      <c r="D92">
        <v>0.84</v>
      </c>
      <c r="E92">
        <v>1.1599999999999999</v>
      </c>
    </row>
    <row r="93" spans="1:5" x14ac:dyDescent="0.25">
      <c r="A93" t="s">
        <v>80</v>
      </c>
      <c r="B93" t="s">
        <v>412</v>
      </c>
      <c r="C93">
        <v>1.19188191881919</v>
      </c>
      <c r="D93">
        <v>1.22</v>
      </c>
      <c r="E93">
        <v>1.07</v>
      </c>
    </row>
    <row r="94" spans="1:5" x14ac:dyDescent="0.25">
      <c r="A94" t="s">
        <v>80</v>
      </c>
      <c r="B94" t="s">
        <v>92</v>
      </c>
      <c r="C94">
        <v>1.19188191881919</v>
      </c>
      <c r="D94">
        <v>1.01</v>
      </c>
      <c r="E94">
        <v>1.17</v>
      </c>
    </row>
    <row r="95" spans="1:5" x14ac:dyDescent="0.25">
      <c r="A95" t="s">
        <v>80</v>
      </c>
      <c r="B95" t="s">
        <v>416</v>
      </c>
      <c r="C95">
        <v>1.19188191881919</v>
      </c>
      <c r="D95">
        <v>0.63</v>
      </c>
      <c r="E95">
        <v>0.65</v>
      </c>
    </row>
    <row r="96" spans="1:5" x14ac:dyDescent="0.25">
      <c r="A96" t="s">
        <v>80</v>
      </c>
      <c r="B96" t="s">
        <v>84</v>
      </c>
      <c r="C96">
        <v>1.19188191881919</v>
      </c>
      <c r="D96">
        <v>1.19</v>
      </c>
      <c r="E96">
        <v>1.39</v>
      </c>
    </row>
    <row r="97" spans="1:5" x14ac:dyDescent="0.25">
      <c r="A97" t="s">
        <v>80</v>
      </c>
      <c r="B97" t="s">
        <v>98</v>
      </c>
      <c r="C97">
        <v>1.19188191881919</v>
      </c>
      <c r="D97">
        <v>1.05</v>
      </c>
      <c r="E97">
        <v>0.41</v>
      </c>
    </row>
    <row r="98" spans="1:5" x14ac:dyDescent="0.25">
      <c r="A98" t="s">
        <v>80</v>
      </c>
      <c r="B98" t="s">
        <v>95</v>
      </c>
      <c r="C98">
        <v>1.19188191881919</v>
      </c>
      <c r="D98">
        <v>1.53</v>
      </c>
      <c r="E98">
        <v>0.8</v>
      </c>
    </row>
    <row r="99" spans="1:5" x14ac:dyDescent="0.25">
      <c r="A99" t="s">
        <v>80</v>
      </c>
      <c r="B99" t="s">
        <v>435</v>
      </c>
      <c r="C99">
        <v>1.19188191881919</v>
      </c>
      <c r="D99">
        <v>0.56000000000000005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1.3625</v>
      </c>
      <c r="D100">
        <v>1.1399999999999999</v>
      </c>
      <c r="E100">
        <v>1.53</v>
      </c>
    </row>
    <row r="101" spans="1:5" x14ac:dyDescent="0.25">
      <c r="A101" t="s">
        <v>99</v>
      </c>
      <c r="B101" t="s">
        <v>102</v>
      </c>
      <c r="C101">
        <v>1.3625</v>
      </c>
      <c r="D101">
        <v>0.83</v>
      </c>
      <c r="E101">
        <v>0.56999999999999995</v>
      </c>
    </row>
    <row r="102" spans="1:5" x14ac:dyDescent="0.25">
      <c r="A102" t="s">
        <v>99</v>
      </c>
      <c r="B102" t="s">
        <v>111</v>
      </c>
      <c r="C102">
        <v>1.3625</v>
      </c>
      <c r="D102">
        <v>0.9</v>
      </c>
      <c r="E102">
        <v>0.85</v>
      </c>
    </row>
    <row r="103" spans="1:5" x14ac:dyDescent="0.25">
      <c r="A103" t="s">
        <v>99</v>
      </c>
      <c r="B103" t="s">
        <v>104</v>
      </c>
      <c r="C103">
        <v>1.3625</v>
      </c>
      <c r="D103">
        <v>0.82</v>
      </c>
      <c r="E103">
        <v>1.27</v>
      </c>
    </row>
    <row r="104" spans="1:5" x14ac:dyDescent="0.25">
      <c r="A104" t="s">
        <v>99</v>
      </c>
      <c r="B104" t="s">
        <v>106</v>
      </c>
      <c r="C104">
        <v>1.3625</v>
      </c>
      <c r="D104">
        <v>1.1299999999999999</v>
      </c>
      <c r="E104">
        <v>1.88</v>
      </c>
    </row>
    <row r="105" spans="1:5" x14ac:dyDescent="0.25">
      <c r="A105" t="s">
        <v>99</v>
      </c>
      <c r="B105" t="s">
        <v>105</v>
      </c>
      <c r="C105">
        <v>1.3625</v>
      </c>
      <c r="D105">
        <v>1.32</v>
      </c>
      <c r="E105">
        <v>1.22</v>
      </c>
    </row>
    <row r="106" spans="1:5" x14ac:dyDescent="0.25">
      <c r="A106" t="s">
        <v>99</v>
      </c>
      <c r="B106" t="s">
        <v>117</v>
      </c>
      <c r="C106">
        <v>1.3625</v>
      </c>
      <c r="D106">
        <v>1.1299999999999999</v>
      </c>
      <c r="E106">
        <v>0.69</v>
      </c>
    </row>
    <row r="107" spans="1:5" x14ac:dyDescent="0.25">
      <c r="A107" t="s">
        <v>99</v>
      </c>
      <c r="B107" t="s">
        <v>121</v>
      </c>
      <c r="C107">
        <v>1.3625</v>
      </c>
      <c r="D107">
        <v>1.39</v>
      </c>
      <c r="E107">
        <v>0.84</v>
      </c>
    </row>
    <row r="108" spans="1:5" x14ac:dyDescent="0.25">
      <c r="A108" t="s">
        <v>99</v>
      </c>
      <c r="B108" t="s">
        <v>108</v>
      </c>
      <c r="C108">
        <v>1.3625</v>
      </c>
      <c r="D108">
        <v>1.17</v>
      </c>
      <c r="E108">
        <v>0.54</v>
      </c>
    </row>
    <row r="109" spans="1:5" x14ac:dyDescent="0.25">
      <c r="A109" t="s">
        <v>99</v>
      </c>
      <c r="B109" t="s">
        <v>103</v>
      </c>
      <c r="C109">
        <v>1.3625</v>
      </c>
      <c r="D109">
        <v>0.67</v>
      </c>
      <c r="E109">
        <v>0.97</v>
      </c>
    </row>
    <row r="110" spans="1:5" x14ac:dyDescent="0.25">
      <c r="A110" t="s">
        <v>99</v>
      </c>
      <c r="B110" t="s">
        <v>110</v>
      </c>
      <c r="C110">
        <v>1.3625</v>
      </c>
      <c r="D110">
        <v>0.82</v>
      </c>
      <c r="E110">
        <v>0.51</v>
      </c>
    </row>
    <row r="111" spans="1:5" x14ac:dyDescent="0.25">
      <c r="A111" t="s">
        <v>99</v>
      </c>
      <c r="B111" t="s">
        <v>107</v>
      </c>
      <c r="C111">
        <v>1.3625</v>
      </c>
      <c r="D111">
        <v>0.93</v>
      </c>
      <c r="E111">
        <v>0.83</v>
      </c>
    </row>
    <row r="112" spans="1:5" x14ac:dyDescent="0.25">
      <c r="A112" t="s">
        <v>99</v>
      </c>
      <c r="B112" t="s">
        <v>395</v>
      </c>
      <c r="C112">
        <v>1.3625</v>
      </c>
      <c r="D112">
        <v>1.1299999999999999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1.3625</v>
      </c>
      <c r="D113">
        <v>1.03</v>
      </c>
      <c r="E113">
        <v>0.84</v>
      </c>
    </row>
    <row r="114" spans="1:5" x14ac:dyDescent="0.25">
      <c r="A114" t="s">
        <v>99</v>
      </c>
      <c r="B114" t="s">
        <v>112</v>
      </c>
      <c r="C114">
        <v>1.3625</v>
      </c>
      <c r="D114">
        <v>0.49</v>
      </c>
      <c r="E114">
        <v>1.08</v>
      </c>
    </row>
    <row r="115" spans="1:5" x14ac:dyDescent="0.25">
      <c r="A115" t="s">
        <v>99</v>
      </c>
      <c r="B115" t="s">
        <v>113</v>
      </c>
      <c r="C115">
        <v>1.3625</v>
      </c>
      <c r="D115">
        <v>1.1399999999999999</v>
      </c>
      <c r="E115">
        <v>0.85</v>
      </c>
    </row>
    <row r="116" spans="1:5" x14ac:dyDescent="0.25">
      <c r="A116" t="s">
        <v>99</v>
      </c>
      <c r="B116" t="s">
        <v>114</v>
      </c>
      <c r="C116">
        <v>1.3625</v>
      </c>
      <c r="D116">
        <v>1.83</v>
      </c>
      <c r="E116">
        <v>0.76</v>
      </c>
    </row>
    <row r="117" spans="1:5" x14ac:dyDescent="0.25">
      <c r="A117" t="s">
        <v>99</v>
      </c>
      <c r="B117" t="s">
        <v>116</v>
      </c>
      <c r="C117">
        <v>1.3625</v>
      </c>
      <c r="D117">
        <v>1.1599999999999999</v>
      </c>
      <c r="E117">
        <v>1.02</v>
      </c>
    </row>
    <row r="118" spans="1:5" x14ac:dyDescent="0.25">
      <c r="A118" t="s">
        <v>99</v>
      </c>
      <c r="B118" t="s">
        <v>109</v>
      </c>
      <c r="C118">
        <v>1.3625</v>
      </c>
      <c r="D118">
        <v>1.03</v>
      </c>
      <c r="E118">
        <v>0.61</v>
      </c>
    </row>
    <row r="119" spans="1:5" x14ac:dyDescent="0.25">
      <c r="A119" t="s">
        <v>99</v>
      </c>
      <c r="B119" t="s">
        <v>118</v>
      </c>
      <c r="C119">
        <v>1.3625</v>
      </c>
      <c r="D119">
        <v>0.73</v>
      </c>
      <c r="E119">
        <v>1.38</v>
      </c>
    </row>
    <row r="120" spans="1:5" x14ac:dyDescent="0.25">
      <c r="A120" t="s">
        <v>99</v>
      </c>
      <c r="B120" t="s">
        <v>417</v>
      </c>
      <c r="C120">
        <v>1.3625</v>
      </c>
      <c r="D120">
        <v>0.9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1.3625</v>
      </c>
      <c r="D121">
        <v>0.73</v>
      </c>
      <c r="E121">
        <v>0.84</v>
      </c>
    </row>
    <row r="122" spans="1:5" x14ac:dyDescent="0.25">
      <c r="A122" t="s">
        <v>99</v>
      </c>
      <c r="B122" t="s">
        <v>120</v>
      </c>
      <c r="C122">
        <v>1.3625</v>
      </c>
      <c r="D122">
        <v>0.87</v>
      </c>
      <c r="E122">
        <v>1.25</v>
      </c>
    </row>
    <row r="123" spans="1:5" x14ac:dyDescent="0.25">
      <c r="A123" t="s">
        <v>99</v>
      </c>
      <c r="B123" t="s">
        <v>119</v>
      </c>
      <c r="C123">
        <v>1.3625</v>
      </c>
      <c r="D123">
        <v>0.88</v>
      </c>
      <c r="E123">
        <v>1.45</v>
      </c>
    </row>
    <row r="124" spans="1:5" x14ac:dyDescent="0.25">
      <c r="A124" t="s">
        <v>122</v>
      </c>
      <c r="B124" t="s">
        <v>123</v>
      </c>
      <c r="C124">
        <v>1.3696498054474699</v>
      </c>
      <c r="D124">
        <v>1.19</v>
      </c>
      <c r="E124">
        <v>1.21</v>
      </c>
    </row>
    <row r="125" spans="1:5" x14ac:dyDescent="0.25">
      <c r="A125" t="s">
        <v>122</v>
      </c>
      <c r="B125" t="s">
        <v>125</v>
      </c>
      <c r="C125">
        <v>1.3696498054474699</v>
      </c>
      <c r="D125">
        <v>0.73</v>
      </c>
      <c r="E125">
        <v>1.21</v>
      </c>
    </row>
    <row r="126" spans="1:5" x14ac:dyDescent="0.25">
      <c r="A126" t="s">
        <v>122</v>
      </c>
      <c r="B126" t="s">
        <v>127</v>
      </c>
      <c r="C126">
        <v>1.3696498054474699</v>
      </c>
      <c r="D126">
        <v>0.66</v>
      </c>
      <c r="E126">
        <v>0.83</v>
      </c>
    </row>
    <row r="127" spans="1:5" x14ac:dyDescent="0.25">
      <c r="A127" t="s">
        <v>122</v>
      </c>
      <c r="B127" t="s">
        <v>130</v>
      </c>
      <c r="C127">
        <v>1.3696498054474699</v>
      </c>
      <c r="D127">
        <v>1.1599999999999999</v>
      </c>
      <c r="E127">
        <v>0.76</v>
      </c>
    </row>
    <row r="128" spans="1:5" x14ac:dyDescent="0.25">
      <c r="A128" t="s">
        <v>122</v>
      </c>
      <c r="B128" t="s">
        <v>362</v>
      </c>
      <c r="C128">
        <v>1.3696498054474699</v>
      </c>
      <c r="D128">
        <v>1.68</v>
      </c>
      <c r="E128">
        <v>0.91</v>
      </c>
    </row>
    <row r="129" spans="1:5" x14ac:dyDescent="0.25">
      <c r="A129" t="s">
        <v>122</v>
      </c>
      <c r="B129" t="s">
        <v>126</v>
      </c>
      <c r="C129">
        <v>1.3696498054474699</v>
      </c>
      <c r="D129">
        <v>1.1299999999999999</v>
      </c>
      <c r="E129">
        <v>0.91</v>
      </c>
    </row>
    <row r="130" spans="1:5" x14ac:dyDescent="0.25">
      <c r="A130" t="s">
        <v>122</v>
      </c>
      <c r="B130" t="s">
        <v>129</v>
      </c>
      <c r="C130">
        <v>1.3696498054474699</v>
      </c>
      <c r="D130">
        <v>1.24</v>
      </c>
      <c r="E130">
        <v>0.83</v>
      </c>
    </row>
    <row r="131" spans="1:5" x14ac:dyDescent="0.25">
      <c r="A131" t="s">
        <v>122</v>
      </c>
      <c r="B131" t="s">
        <v>128</v>
      </c>
      <c r="C131">
        <v>1.3696498054474699</v>
      </c>
      <c r="D131">
        <v>1.39</v>
      </c>
      <c r="E131">
        <v>0.91</v>
      </c>
    </row>
    <row r="132" spans="1:5" x14ac:dyDescent="0.25">
      <c r="A132" t="s">
        <v>122</v>
      </c>
      <c r="B132" t="s">
        <v>136</v>
      </c>
      <c r="C132">
        <v>1.3696498054474699</v>
      </c>
      <c r="D132">
        <v>1.53</v>
      </c>
      <c r="E132">
        <v>0.83</v>
      </c>
    </row>
    <row r="133" spans="1:5" x14ac:dyDescent="0.25">
      <c r="A133" t="s">
        <v>122</v>
      </c>
      <c r="B133" t="s">
        <v>131</v>
      </c>
      <c r="C133">
        <v>1.3696498054474699</v>
      </c>
      <c r="D133">
        <v>0.95</v>
      </c>
      <c r="E133">
        <v>0.75</v>
      </c>
    </row>
    <row r="134" spans="1:5" x14ac:dyDescent="0.25">
      <c r="A134" t="s">
        <v>122</v>
      </c>
      <c r="B134" t="s">
        <v>133</v>
      </c>
      <c r="C134">
        <v>1.3696498054474699</v>
      </c>
      <c r="D134">
        <v>0.53</v>
      </c>
      <c r="E134">
        <v>1.36</v>
      </c>
    </row>
    <row r="135" spans="1:5" x14ac:dyDescent="0.25">
      <c r="A135" t="s">
        <v>122</v>
      </c>
      <c r="B135" t="s">
        <v>135</v>
      </c>
      <c r="C135">
        <v>1.3696498054474699</v>
      </c>
      <c r="D135">
        <v>0.56999999999999995</v>
      </c>
      <c r="E135">
        <v>1.2</v>
      </c>
    </row>
    <row r="136" spans="1:5" x14ac:dyDescent="0.25">
      <c r="A136" t="s">
        <v>122</v>
      </c>
      <c r="B136" t="s">
        <v>137</v>
      </c>
      <c r="C136">
        <v>1.3696498054474699</v>
      </c>
      <c r="D136">
        <v>1.26</v>
      </c>
      <c r="E136">
        <v>0.83</v>
      </c>
    </row>
    <row r="137" spans="1:5" x14ac:dyDescent="0.25">
      <c r="A137" t="s">
        <v>122</v>
      </c>
      <c r="B137" t="s">
        <v>401</v>
      </c>
      <c r="C137">
        <v>1.3696498054474699</v>
      </c>
      <c r="D137">
        <v>0.97</v>
      </c>
      <c r="E137">
        <v>1.18</v>
      </c>
    </row>
    <row r="138" spans="1:5" x14ac:dyDescent="0.25">
      <c r="A138" t="s">
        <v>122</v>
      </c>
      <c r="B138" t="s">
        <v>138</v>
      </c>
      <c r="C138">
        <v>1.3696498054474699</v>
      </c>
      <c r="D138">
        <v>0.95</v>
      </c>
      <c r="E138">
        <v>1.08</v>
      </c>
    </row>
    <row r="139" spans="1:5" x14ac:dyDescent="0.25">
      <c r="A139" t="s">
        <v>122</v>
      </c>
      <c r="B139" t="s">
        <v>139</v>
      </c>
      <c r="C139">
        <v>1.3696498054474699</v>
      </c>
      <c r="D139">
        <v>1.22</v>
      </c>
      <c r="E139">
        <v>0.92</v>
      </c>
    </row>
    <row r="140" spans="1:5" x14ac:dyDescent="0.25">
      <c r="A140" t="s">
        <v>122</v>
      </c>
      <c r="B140" t="s">
        <v>144</v>
      </c>
      <c r="C140">
        <v>1.3696498054474699</v>
      </c>
      <c r="D140">
        <v>0.97</v>
      </c>
      <c r="E140">
        <v>1.59</v>
      </c>
    </row>
    <row r="141" spans="1:5" x14ac:dyDescent="0.25">
      <c r="A141" t="s">
        <v>122</v>
      </c>
      <c r="B141" t="s">
        <v>132</v>
      </c>
      <c r="C141">
        <v>1.3696498054474699</v>
      </c>
      <c r="D141">
        <v>0.91</v>
      </c>
      <c r="E141">
        <v>0.97</v>
      </c>
    </row>
    <row r="142" spans="1:5" x14ac:dyDescent="0.25">
      <c r="A142" t="s">
        <v>122</v>
      </c>
      <c r="B142" t="s">
        <v>140</v>
      </c>
      <c r="C142">
        <v>1.3696498054474699</v>
      </c>
      <c r="D142">
        <v>1.19</v>
      </c>
      <c r="E142">
        <v>0.53</v>
      </c>
    </row>
    <row r="143" spans="1:5" x14ac:dyDescent="0.25">
      <c r="A143" t="s">
        <v>122</v>
      </c>
      <c r="B143" t="s">
        <v>124</v>
      </c>
      <c r="C143">
        <v>1.3696498054474699</v>
      </c>
      <c r="D143">
        <v>0.66</v>
      </c>
      <c r="E143">
        <v>1.36</v>
      </c>
    </row>
    <row r="144" spans="1:5" x14ac:dyDescent="0.25">
      <c r="A144" t="s">
        <v>122</v>
      </c>
      <c r="B144" t="s">
        <v>134</v>
      </c>
      <c r="C144">
        <v>1.3696498054474699</v>
      </c>
      <c r="D144">
        <v>0.73</v>
      </c>
      <c r="E144">
        <v>1.21</v>
      </c>
    </row>
    <row r="145" spans="1:5" x14ac:dyDescent="0.25">
      <c r="A145" t="s">
        <v>122</v>
      </c>
      <c r="B145" t="s">
        <v>141</v>
      </c>
      <c r="C145">
        <v>1.3696498054474699</v>
      </c>
      <c r="D145">
        <v>0.73</v>
      </c>
      <c r="E145">
        <v>0.67</v>
      </c>
    </row>
    <row r="146" spans="1:5" x14ac:dyDescent="0.25">
      <c r="A146" t="s">
        <v>122</v>
      </c>
      <c r="B146" t="s">
        <v>142</v>
      </c>
      <c r="C146">
        <v>1.3696498054474699</v>
      </c>
      <c r="D146">
        <v>0.89</v>
      </c>
      <c r="E146">
        <v>0.83</v>
      </c>
    </row>
    <row r="147" spans="1:5" x14ac:dyDescent="0.25">
      <c r="A147" t="s">
        <v>122</v>
      </c>
      <c r="B147" t="s">
        <v>143</v>
      </c>
      <c r="C147">
        <v>1.3696498054474699</v>
      </c>
      <c r="D147">
        <v>0.79</v>
      </c>
      <c r="E147">
        <v>0.97</v>
      </c>
    </row>
    <row r="148" spans="1:5" x14ac:dyDescent="0.25">
      <c r="A148" t="s">
        <v>145</v>
      </c>
      <c r="B148" t="s">
        <v>347</v>
      </c>
      <c r="C148">
        <v>1.47058823529412</v>
      </c>
      <c r="D148">
        <v>0.87</v>
      </c>
      <c r="E148">
        <v>1.1000000000000001</v>
      </c>
    </row>
    <row r="149" spans="1:5" x14ac:dyDescent="0.25">
      <c r="A149" t="s">
        <v>145</v>
      </c>
      <c r="B149" t="s">
        <v>349</v>
      </c>
      <c r="C149">
        <v>1.47058823529412</v>
      </c>
    </row>
    <row r="150" spans="1:5" x14ac:dyDescent="0.25">
      <c r="A150" t="s">
        <v>145</v>
      </c>
      <c r="B150" t="s">
        <v>355</v>
      </c>
      <c r="C150">
        <v>1.47058823529412</v>
      </c>
      <c r="D150">
        <v>0.34</v>
      </c>
      <c r="E150">
        <v>1.45</v>
      </c>
    </row>
    <row r="151" spans="1:5" x14ac:dyDescent="0.25">
      <c r="A151" t="s">
        <v>145</v>
      </c>
      <c r="B151" t="s">
        <v>357</v>
      </c>
      <c r="C151">
        <v>1.47058823529412</v>
      </c>
      <c r="D151">
        <v>0.54</v>
      </c>
      <c r="E151">
        <v>0.62</v>
      </c>
    </row>
    <row r="152" spans="1:5" x14ac:dyDescent="0.25">
      <c r="A152" t="s">
        <v>145</v>
      </c>
      <c r="B152" t="s">
        <v>360</v>
      </c>
      <c r="C152">
        <v>1.47058823529412</v>
      </c>
      <c r="D152">
        <v>1.02</v>
      </c>
      <c r="E152">
        <v>1.26</v>
      </c>
    </row>
    <row r="153" spans="1:5" x14ac:dyDescent="0.25">
      <c r="A153" t="s">
        <v>145</v>
      </c>
      <c r="B153" t="s">
        <v>366</v>
      </c>
      <c r="C153">
        <v>1.47058823529412</v>
      </c>
      <c r="D153">
        <v>1.36</v>
      </c>
      <c r="E153">
        <v>0.87</v>
      </c>
    </row>
    <row r="154" spans="1:5" x14ac:dyDescent="0.25">
      <c r="A154" t="s">
        <v>145</v>
      </c>
      <c r="B154" t="s">
        <v>371</v>
      </c>
      <c r="C154">
        <v>1.47058823529412</v>
      </c>
      <c r="D154">
        <v>0.27</v>
      </c>
      <c r="E154">
        <v>0.46</v>
      </c>
    </row>
    <row r="155" spans="1:5" x14ac:dyDescent="0.25">
      <c r="A155" t="s">
        <v>145</v>
      </c>
      <c r="B155" t="s">
        <v>149</v>
      </c>
      <c r="C155">
        <v>1.47058823529412</v>
      </c>
      <c r="D155">
        <v>0.57999999999999996</v>
      </c>
      <c r="E155">
        <v>1.66</v>
      </c>
    </row>
    <row r="156" spans="1:5" x14ac:dyDescent="0.25">
      <c r="A156" t="s">
        <v>145</v>
      </c>
      <c r="B156" t="s">
        <v>375</v>
      </c>
      <c r="C156">
        <v>1.47058823529412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1.47058823529412</v>
      </c>
      <c r="D157">
        <v>1.36</v>
      </c>
      <c r="E157">
        <v>0.97</v>
      </c>
    </row>
    <row r="158" spans="1:5" x14ac:dyDescent="0.25">
      <c r="A158" t="s">
        <v>145</v>
      </c>
      <c r="B158" t="s">
        <v>389</v>
      </c>
      <c r="C158">
        <v>1.47058823529412</v>
      </c>
      <c r="D158">
        <v>1.0900000000000001</v>
      </c>
      <c r="E158">
        <v>0.93</v>
      </c>
    </row>
    <row r="159" spans="1:5" x14ac:dyDescent="0.25">
      <c r="A159" t="s">
        <v>145</v>
      </c>
      <c r="B159" t="s">
        <v>391</v>
      </c>
      <c r="C159">
        <v>1.47058823529412</v>
      </c>
    </row>
    <row r="160" spans="1:5" x14ac:dyDescent="0.25">
      <c r="A160" t="s">
        <v>145</v>
      </c>
      <c r="B160" t="s">
        <v>146</v>
      </c>
      <c r="C160">
        <v>1.47058823529412</v>
      </c>
      <c r="D160">
        <v>1.47</v>
      </c>
      <c r="E160">
        <v>1.42</v>
      </c>
    </row>
    <row r="161" spans="1:5" x14ac:dyDescent="0.25">
      <c r="A161" t="s">
        <v>145</v>
      </c>
      <c r="B161" t="s">
        <v>404</v>
      </c>
      <c r="C161">
        <v>1.47058823529412</v>
      </c>
      <c r="D161">
        <v>1.19</v>
      </c>
      <c r="E161">
        <v>0.77</v>
      </c>
    </row>
    <row r="162" spans="1:5" x14ac:dyDescent="0.25">
      <c r="A162" t="s">
        <v>145</v>
      </c>
      <c r="B162" t="s">
        <v>419</v>
      </c>
      <c r="C162">
        <v>1.47058823529412</v>
      </c>
      <c r="D162">
        <v>1.26</v>
      </c>
      <c r="E162">
        <v>0.33</v>
      </c>
    </row>
    <row r="163" spans="1:5" x14ac:dyDescent="0.25">
      <c r="A163" t="s">
        <v>145</v>
      </c>
      <c r="B163" t="s">
        <v>423</v>
      </c>
      <c r="C163">
        <v>1.47058823529412</v>
      </c>
    </row>
    <row r="164" spans="1:5" x14ac:dyDescent="0.25">
      <c r="A164" t="s">
        <v>145</v>
      </c>
      <c r="B164" t="s">
        <v>425</v>
      </c>
      <c r="C164">
        <v>1.47058823529412</v>
      </c>
      <c r="D164">
        <v>1.36</v>
      </c>
      <c r="E164">
        <v>0.68</v>
      </c>
    </row>
    <row r="165" spans="1:5" x14ac:dyDescent="0.25">
      <c r="A165" t="s">
        <v>145</v>
      </c>
      <c r="B165" t="s">
        <v>427</v>
      </c>
      <c r="C165">
        <v>1.47058823529412</v>
      </c>
    </row>
    <row r="166" spans="1:5" x14ac:dyDescent="0.25">
      <c r="A166" t="s">
        <v>145</v>
      </c>
      <c r="B166" t="s">
        <v>432</v>
      </c>
      <c r="C166">
        <v>1.47058823529412</v>
      </c>
    </row>
    <row r="167" spans="1:5" x14ac:dyDescent="0.25">
      <c r="A167" t="s">
        <v>145</v>
      </c>
      <c r="B167" t="s">
        <v>433</v>
      </c>
      <c r="C167">
        <v>1.47058823529412</v>
      </c>
    </row>
    <row r="168" spans="1:5" x14ac:dyDescent="0.25">
      <c r="A168" t="s">
        <v>145</v>
      </c>
      <c r="B168" t="s">
        <v>434</v>
      </c>
      <c r="C168">
        <v>1.47058823529412</v>
      </c>
    </row>
    <row r="169" spans="1:5" x14ac:dyDescent="0.25">
      <c r="A169" t="s">
        <v>145</v>
      </c>
      <c r="B169" t="s">
        <v>148</v>
      </c>
      <c r="C169">
        <v>1.47058823529412</v>
      </c>
      <c r="D169">
        <v>0.79</v>
      </c>
      <c r="E169">
        <v>0.39</v>
      </c>
    </row>
    <row r="170" spans="1:5" x14ac:dyDescent="0.25">
      <c r="A170" t="s">
        <v>145</v>
      </c>
      <c r="B170" t="s">
        <v>147</v>
      </c>
      <c r="C170">
        <v>1.47058823529412</v>
      </c>
      <c r="D170">
        <v>0.85</v>
      </c>
      <c r="E170">
        <v>1.26</v>
      </c>
    </row>
    <row r="171" spans="1:5" x14ac:dyDescent="0.25">
      <c r="A171" t="s">
        <v>21</v>
      </c>
      <c r="B171" t="s">
        <v>152</v>
      </c>
      <c r="C171">
        <v>1.4361702127659599</v>
      </c>
      <c r="D171">
        <v>0.7</v>
      </c>
      <c r="E171">
        <v>1</v>
      </c>
    </row>
    <row r="172" spans="1:5" x14ac:dyDescent="0.25">
      <c r="A172" t="s">
        <v>21</v>
      </c>
      <c r="B172" t="s">
        <v>269</v>
      </c>
      <c r="C172">
        <v>1.4361702127659599</v>
      </c>
      <c r="D172">
        <v>0.7</v>
      </c>
      <c r="E172">
        <v>0.6</v>
      </c>
    </row>
    <row r="173" spans="1:5" x14ac:dyDescent="0.25">
      <c r="A173" t="s">
        <v>21</v>
      </c>
      <c r="B173" t="s">
        <v>264</v>
      </c>
      <c r="C173">
        <v>1.4361702127659599</v>
      </c>
      <c r="D173">
        <v>1.47</v>
      </c>
      <c r="E173">
        <v>1.17</v>
      </c>
    </row>
    <row r="174" spans="1:5" x14ac:dyDescent="0.25">
      <c r="A174" t="s">
        <v>21</v>
      </c>
      <c r="B174" t="s">
        <v>372</v>
      </c>
      <c r="C174">
        <v>1.4361702127659599</v>
      </c>
      <c r="D174">
        <v>0.21</v>
      </c>
      <c r="E174">
        <v>0.75</v>
      </c>
    </row>
    <row r="175" spans="1:5" x14ac:dyDescent="0.25">
      <c r="A175" t="s">
        <v>21</v>
      </c>
      <c r="B175" t="s">
        <v>267</v>
      </c>
      <c r="C175">
        <v>1.4361702127659599</v>
      </c>
      <c r="D175">
        <v>1.1599999999999999</v>
      </c>
      <c r="E175">
        <v>1.17</v>
      </c>
    </row>
    <row r="176" spans="1:5" x14ac:dyDescent="0.25">
      <c r="A176" t="s">
        <v>21</v>
      </c>
      <c r="B176" t="s">
        <v>272</v>
      </c>
      <c r="C176">
        <v>1.4361702127659599</v>
      </c>
      <c r="D176">
        <v>1.25</v>
      </c>
      <c r="E176">
        <v>0.45</v>
      </c>
    </row>
    <row r="177" spans="1:5" x14ac:dyDescent="0.25">
      <c r="A177" t="s">
        <v>21</v>
      </c>
      <c r="B177" t="s">
        <v>397</v>
      </c>
      <c r="C177">
        <v>1.4361702127659599</v>
      </c>
      <c r="D177">
        <v>0.85</v>
      </c>
      <c r="E177">
        <v>1.42</v>
      </c>
    </row>
    <row r="178" spans="1:5" x14ac:dyDescent="0.25">
      <c r="A178" t="s">
        <v>21</v>
      </c>
      <c r="B178" t="s">
        <v>274</v>
      </c>
      <c r="C178">
        <v>1.4361702127659599</v>
      </c>
      <c r="D178">
        <v>1.7</v>
      </c>
      <c r="E178">
        <v>0.67</v>
      </c>
    </row>
    <row r="179" spans="1:5" x14ac:dyDescent="0.25">
      <c r="A179" t="s">
        <v>21</v>
      </c>
      <c r="B179" t="s">
        <v>150</v>
      </c>
      <c r="C179">
        <v>1.4361702127659599</v>
      </c>
      <c r="D179">
        <v>1.22</v>
      </c>
      <c r="E179">
        <v>0.85</v>
      </c>
    </row>
    <row r="180" spans="1:5" x14ac:dyDescent="0.25">
      <c r="A180" t="s">
        <v>21</v>
      </c>
      <c r="B180" t="s">
        <v>275</v>
      </c>
      <c r="C180">
        <v>1.4361702127659599</v>
      </c>
      <c r="D180">
        <v>0.84</v>
      </c>
      <c r="E180">
        <v>0.75</v>
      </c>
    </row>
    <row r="181" spans="1:5" x14ac:dyDescent="0.25">
      <c r="A181" t="s">
        <v>21</v>
      </c>
      <c r="B181" t="s">
        <v>23</v>
      </c>
      <c r="C181">
        <v>1.4361702127659599</v>
      </c>
      <c r="D181">
        <v>1.6</v>
      </c>
      <c r="E181">
        <v>0.98</v>
      </c>
    </row>
    <row r="182" spans="1:5" x14ac:dyDescent="0.25">
      <c r="A182" t="s">
        <v>21</v>
      </c>
      <c r="B182" t="s">
        <v>22</v>
      </c>
      <c r="C182">
        <v>1.4361702127659599</v>
      </c>
      <c r="D182">
        <v>1.18</v>
      </c>
      <c r="E182">
        <v>1.5</v>
      </c>
    </row>
    <row r="183" spans="1:5" x14ac:dyDescent="0.25">
      <c r="A183" t="s">
        <v>21</v>
      </c>
      <c r="B183" t="s">
        <v>266</v>
      </c>
      <c r="C183">
        <v>1.4361702127659599</v>
      </c>
      <c r="D183">
        <v>0.77</v>
      </c>
      <c r="E183">
        <v>1.17</v>
      </c>
    </row>
    <row r="184" spans="1:5" x14ac:dyDescent="0.25">
      <c r="A184" t="s">
        <v>21</v>
      </c>
      <c r="B184" t="s">
        <v>268</v>
      </c>
      <c r="C184">
        <v>1.4361702127659599</v>
      </c>
      <c r="D184">
        <v>0.77</v>
      </c>
      <c r="E184">
        <v>1.5</v>
      </c>
    </row>
    <row r="185" spans="1:5" x14ac:dyDescent="0.25">
      <c r="A185" t="s">
        <v>21</v>
      </c>
      <c r="B185" t="s">
        <v>151</v>
      </c>
      <c r="C185">
        <v>1.4361702127659599</v>
      </c>
      <c r="D185">
        <v>0.63</v>
      </c>
      <c r="E185">
        <v>1.73</v>
      </c>
    </row>
    <row r="186" spans="1:5" x14ac:dyDescent="0.25">
      <c r="A186" t="s">
        <v>21</v>
      </c>
      <c r="B186" t="s">
        <v>153</v>
      </c>
      <c r="C186">
        <v>1.4361702127659599</v>
      </c>
      <c r="D186">
        <v>1.74</v>
      </c>
      <c r="E186">
        <v>0.38</v>
      </c>
    </row>
    <row r="187" spans="1:5" x14ac:dyDescent="0.25">
      <c r="A187" t="s">
        <v>21</v>
      </c>
      <c r="B187" t="s">
        <v>273</v>
      </c>
      <c r="C187">
        <v>1.4361702127659599</v>
      </c>
      <c r="D187">
        <v>0.7</v>
      </c>
      <c r="E187">
        <v>0.92</v>
      </c>
    </row>
    <row r="188" spans="1:5" x14ac:dyDescent="0.25">
      <c r="A188" t="s">
        <v>21</v>
      </c>
      <c r="B188" t="s">
        <v>265</v>
      </c>
      <c r="C188">
        <v>1.4361702127659599</v>
      </c>
      <c r="D188">
        <v>0.97</v>
      </c>
      <c r="E188">
        <v>0.98</v>
      </c>
    </row>
    <row r="189" spans="1:5" x14ac:dyDescent="0.25">
      <c r="A189" t="s">
        <v>21</v>
      </c>
      <c r="B189" t="s">
        <v>271</v>
      </c>
      <c r="C189">
        <v>1.4361702127659599</v>
      </c>
      <c r="D189">
        <v>0.7</v>
      </c>
      <c r="E189">
        <v>0.92</v>
      </c>
    </row>
    <row r="190" spans="1:5" x14ac:dyDescent="0.25">
      <c r="A190" t="s">
        <v>21</v>
      </c>
      <c r="B190" t="s">
        <v>270</v>
      </c>
      <c r="C190">
        <v>1.4361702127659599</v>
      </c>
      <c r="D190">
        <v>0.85</v>
      </c>
      <c r="E190">
        <v>1.17</v>
      </c>
    </row>
    <row r="191" spans="1:5" x14ac:dyDescent="0.25">
      <c r="A191" t="s">
        <v>154</v>
      </c>
      <c r="B191" t="s">
        <v>159</v>
      </c>
      <c r="C191">
        <v>1.28042328042328</v>
      </c>
      <c r="D191">
        <v>0.69</v>
      </c>
      <c r="E191">
        <v>0.94</v>
      </c>
    </row>
    <row r="192" spans="1:5" x14ac:dyDescent="0.25">
      <c r="A192" t="s">
        <v>154</v>
      </c>
      <c r="B192" t="s">
        <v>161</v>
      </c>
      <c r="C192">
        <v>1.28042328042328</v>
      </c>
      <c r="D192">
        <v>0.52</v>
      </c>
      <c r="E192">
        <v>0.52</v>
      </c>
    </row>
    <row r="193" spans="1:5" x14ac:dyDescent="0.25">
      <c r="A193" t="s">
        <v>154</v>
      </c>
      <c r="B193" t="s">
        <v>163</v>
      </c>
      <c r="C193">
        <v>1.28042328042328</v>
      </c>
      <c r="D193">
        <v>1.8</v>
      </c>
      <c r="E193">
        <v>0.84</v>
      </c>
    </row>
    <row r="194" spans="1:5" x14ac:dyDescent="0.25">
      <c r="A194" t="s">
        <v>154</v>
      </c>
      <c r="B194" t="s">
        <v>160</v>
      </c>
      <c r="C194">
        <v>1.28042328042328</v>
      </c>
      <c r="D194">
        <v>0.78</v>
      </c>
      <c r="E194">
        <v>0.84</v>
      </c>
    </row>
    <row r="195" spans="1:5" x14ac:dyDescent="0.25">
      <c r="A195" t="s">
        <v>154</v>
      </c>
      <c r="B195" t="s">
        <v>165</v>
      </c>
      <c r="C195">
        <v>1.28042328042328</v>
      </c>
    </row>
    <row r="196" spans="1:5" x14ac:dyDescent="0.25">
      <c r="A196" t="s">
        <v>154</v>
      </c>
      <c r="B196" t="s">
        <v>164</v>
      </c>
      <c r="C196">
        <v>1.28042328042328</v>
      </c>
      <c r="D196">
        <v>0.62</v>
      </c>
      <c r="E196">
        <v>1.5</v>
      </c>
    </row>
    <row r="197" spans="1:5" x14ac:dyDescent="0.25">
      <c r="A197" t="s">
        <v>154</v>
      </c>
      <c r="B197" t="s">
        <v>167</v>
      </c>
      <c r="C197">
        <v>1.28042328042328</v>
      </c>
      <c r="D197">
        <v>1.3</v>
      </c>
      <c r="E197">
        <v>0.52</v>
      </c>
    </row>
    <row r="198" spans="1:5" x14ac:dyDescent="0.25">
      <c r="A198" t="s">
        <v>154</v>
      </c>
      <c r="B198" t="s">
        <v>168</v>
      </c>
      <c r="C198">
        <v>1.28042328042328</v>
      </c>
    </row>
    <row r="199" spans="1:5" x14ac:dyDescent="0.25">
      <c r="A199" t="s">
        <v>154</v>
      </c>
      <c r="B199" t="s">
        <v>156</v>
      </c>
      <c r="C199">
        <v>1.28042328042328</v>
      </c>
      <c r="D199">
        <v>1.74</v>
      </c>
      <c r="E199">
        <v>0.62</v>
      </c>
    </row>
    <row r="200" spans="1:5" x14ac:dyDescent="0.25">
      <c r="A200" t="s">
        <v>154</v>
      </c>
      <c r="B200" t="s">
        <v>169</v>
      </c>
      <c r="C200">
        <v>1.28042328042328</v>
      </c>
      <c r="D200">
        <v>0.87</v>
      </c>
      <c r="E200">
        <v>1.1399999999999999</v>
      </c>
    </row>
    <row r="201" spans="1:5" x14ac:dyDescent="0.25">
      <c r="A201" t="s">
        <v>154</v>
      </c>
      <c r="B201" t="s">
        <v>162</v>
      </c>
      <c r="C201">
        <v>1.28042328042328</v>
      </c>
      <c r="D201">
        <v>0.52</v>
      </c>
      <c r="E201">
        <v>0.83</v>
      </c>
    </row>
    <row r="202" spans="1:5" x14ac:dyDescent="0.25">
      <c r="A202" t="s">
        <v>154</v>
      </c>
      <c r="B202" t="s">
        <v>170</v>
      </c>
      <c r="C202">
        <v>1.28042328042328</v>
      </c>
      <c r="D202">
        <v>1.39</v>
      </c>
      <c r="E202">
        <v>1.87</v>
      </c>
    </row>
    <row r="203" spans="1:5" x14ac:dyDescent="0.25">
      <c r="A203" t="s">
        <v>154</v>
      </c>
      <c r="B203" t="s">
        <v>166</v>
      </c>
      <c r="C203">
        <v>1.28042328042328</v>
      </c>
      <c r="D203">
        <v>0.95</v>
      </c>
      <c r="E203">
        <v>0.73</v>
      </c>
    </row>
    <row r="204" spans="1:5" x14ac:dyDescent="0.25">
      <c r="A204" t="s">
        <v>154</v>
      </c>
      <c r="B204" t="s">
        <v>174</v>
      </c>
      <c r="C204">
        <v>1.28042328042328</v>
      </c>
      <c r="D204">
        <v>1.02</v>
      </c>
      <c r="E204">
        <v>0.94</v>
      </c>
    </row>
    <row r="205" spans="1:5" x14ac:dyDescent="0.25">
      <c r="A205" t="s">
        <v>154</v>
      </c>
      <c r="B205" t="s">
        <v>172</v>
      </c>
      <c r="C205">
        <v>1.28042328042328</v>
      </c>
    </row>
    <row r="206" spans="1:5" x14ac:dyDescent="0.25">
      <c r="A206" t="s">
        <v>154</v>
      </c>
      <c r="B206" t="s">
        <v>171</v>
      </c>
      <c r="C206">
        <v>1.28042328042328</v>
      </c>
    </row>
    <row r="207" spans="1:5" x14ac:dyDescent="0.25">
      <c r="A207" t="s">
        <v>154</v>
      </c>
      <c r="B207" t="s">
        <v>158</v>
      </c>
      <c r="C207">
        <v>1.28042328042328</v>
      </c>
      <c r="D207">
        <v>1.33</v>
      </c>
      <c r="E207">
        <v>1.22</v>
      </c>
    </row>
    <row r="208" spans="1:5" x14ac:dyDescent="0.25">
      <c r="A208" t="s">
        <v>154</v>
      </c>
      <c r="B208" t="s">
        <v>155</v>
      </c>
      <c r="C208">
        <v>1.28042328042328</v>
      </c>
      <c r="D208">
        <v>1.48</v>
      </c>
      <c r="E208">
        <v>1.22</v>
      </c>
    </row>
    <row r="209" spans="1:5" x14ac:dyDescent="0.25">
      <c r="A209" t="s">
        <v>154</v>
      </c>
      <c r="B209" t="s">
        <v>157</v>
      </c>
      <c r="C209">
        <v>1.28042328042328</v>
      </c>
      <c r="D209">
        <v>1.3</v>
      </c>
      <c r="E209">
        <v>0.52</v>
      </c>
    </row>
    <row r="210" spans="1:5" x14ac:dyDescent="0.25">
      <c r="A210" t="s">
        <v>154</v>
      </c>
      <c r="B210" t="s">
        <v>173</v>
      </c>
      <c r="C210">
        <v>1.28042328042328</v>
      </c>
      <c r="D210">
        <v>0.87</v>
      </c>
      <c r="E210">
        <v>1.04</v>
      </c>
    </row>
    <row r="211" spans="1:5" x14ac:dyDescent="0.25">
      <c r="A211" t="s">
        <v>175</v>
      </c>
      <c r="B211" t="s">
        <v>284</v>
      </c>
      <c r="C211">
        <v>1.24545454545455</v>
      </c>
      <c r="D211">
        <v>1.51</v>
      </c>
      <c r="E211">
        <v>0.89</v>
      </c>
    </row>
    <row r="212" spans="1:5" x14ac:dyDescent="0.25">
      <c r="A212" t="s">
        <v>175</v>
      </c>
      <c r="B212" t="s">
        <v>179</v>
      </c>
      <c r="C212">
        <v>1.24545454545455</v>
      </c>
      <c r="D212">
        <v>1.03</v>
      </c>
      <c r="E212">
        <v>1.77</v>
      </c>
    </row>
    <row r="213" spans="1:5" x14ac:dyDescent="0.25">
      <c r="A213" t="s">
        <v>175</v>
      </c>
      <c r="B213" t="s">
        <v>282</v>
      </c>
      <c r="C213">
        <v>1.24545454545455</v>
      </c>
      <c r="D213">
        <v>1.1000000000000001</v>
      </c>
      <c r="E213">
        <v>0.67</v>
      </c>
    </row>
    <row r="214" spans="1:5" x14ac:dyDescent="0.25">
      <c r="A214" t="s">
        <v>175</v>
      </c>
      <c r="B214" t="s">
        <v>176</v>
      </c>
      <c r="C214">
        <v>1.24545454545455</v>
      </c>
      <c r="D214">
        <v>0.69</v>
      </c>
      <c r="E214">
        <v>0.89</v>
      </c>
    </row>
    <row r="215" spans="1:5" x14ac:dyDescent="0.25">
      <c r="A215" t="s">
        <v>175</v>
      </c>
      <c r="B215" t="s">
        <v>285</v>
      </c>
      <c r="C215">
        <v>1.24545454545455</v>
      </c>
      <c r="D215">
        <v>1.07</v>
      </c>
      <c r="E215">
        <v>1.08</v>
      </c>
    </row>
    <row r="216" spans="1:5" x14ac:dyDescent="0.25">
      <c r="A216" t="s">
        <v>175</v>
      </c>
      <c r="B216" t="s">
        <v>277</v>
      </c>
      <c r="C216">
        <v>1.24545454545455</v>
      </c>
      <c r="D216">
        <v>0.7</v>
      </c>
      <c r="E216">
        <v>1</v>
      </c>
    </row>
    <row r="217" spans="1:5" x14ac:dyDescent="0.25">
      <c r="A217" t="s">
        <v>175</v>
      </c>
      <c r="B217" t="s">
        <v>281</v>
      </c>
      <c r="C217">
        <v>1.24545454545455</v>
      </c>
      <c r="D217">
        <v>0.54</v>
      </c>
      <c r="E217">
        <v>1.68</v>
      </c>
    </row>
    <row r="218" spans="1:5" x14ac:dyDescent="0.25">
      <c r="A218" t="s">
        <v>175</v>
      </c>
      <c r="B218" t="s">
        <v>178</v>
      </c>
      <c r="C218">
        <v>1.24545454545455</v>
      </c>
      <c r="D218">
        <v>0.34</v>
      </c>
      <c r="E218">
        <v>1.1399999999999999</v>
      </c>
    </row>
    <row r="219" spans="1:5" x14ac:dyDescent="0.25">
      <c r="A219" t="s">
        <v>175</v>
      </c>
      <c r="B219" t="s">
        <v>278</v>
      </c>
      <c r="C219">
        <v>1.24545454545455</v>
      </c>
      <c r="D219">
        <v>0.9</v>
      </c>
      <c r="E219">
        <v>1.44</v>
      </c>
    </row>
    <row r="220" spans="1:5" x14ac:dyDescent="0.25">
      <c r="A220" t="s">
        <v>175</v>
      </c>
      <c r="B220" t="s">
        <v>276</v>
      </c>
      <c r="C220">
        <v>1.24545454545455</v>
      </c>
      <c r="D220">
        <v>2.41</v>
      </c>
      <c r="E220">
        <v>0.22</v>
      </c>
    </row>
    <row r="221" spans="1:5" x14ac:dyDescent="0.25">
      <c r="A221" t="s">
        <v>175</v>
      </c>
      <c r="B221" t="s">
        <v>279</v>
      </c>
      <c r="C221">
        <v>1.24545454545455</v>
      </c>
      <c r="D221">
        <v>1.51</v>
      </c>
      <c r="E221">
        <v>0.55000000000000004</v>
      </c>
    </row>
    <row r="222" spans="1:5" x14ac:dyDescent="0.25">
      <c r="A222" t="s">
        <v>175</v>
      </c>
      <c r="B222" t="s">
        <v>283</v>
      </c>
      <c r="C222">
        <v>1.24545454545455</v>
      </c>
      <c r="D222">
        <v>0.8</v>
      </c>
      <c r="E222">
        <v>0.44</v>
      </c>
    </row>
    <row r="223" spans="1:5" x14ac:dyDescent="0.25">
      <c r="A223" t="s">
        <v>175</v>
      </c>
      <c r="B223" t="s">
        <v>177</v>
      </c>
      <c r="C223">
        <v>1.24545454545455</v>
      </c>
      <c r="D223">
        <v>0.7</v>
      </c>
      <c r="E223">
        <v>1.33</v>
      </c>
    </row>
    <row r="224" spans="1:5" x14ac:dyDescent="0.25">
      <c r="A224" t="s">
        <v>175</v>
      </c>
      <c r="B224" t="s">
        <v>280</v>
      </c>
      <c r="C224">
        <v>1.24545454545455</v>
      </c>
    </row>
    <row r="225" spans="1:5" x14ac:dyDescent="0.25">
      <c r="A225" t="s">
        <v>24</v>
      </c>
      <c r="B225" t="s">
        <v>292</v>
      </c>
      <c r="C225">
        <v>1.6035502958579899</v>
      </c>
      <c r="D225">
        <v>1.71</v>
      </c>
      <c r="E225">
        <v>0.82</v>
      </c>
    </row>
    <row r="226" spans="1:5" x14ac:dyDescent="0.25">
      <c r="A226" t="s">
        <v>24</v>
      </c>
      <c r="B226" t="s">
        <v>289</v>
      </c>
      <c r="C226">
        <v>1.6035502958579899</v>
      </c>
      <c r="D226">
        <v>0.62</v>
      </c>
      <c r="E226">
        <v>1.31</v>
      </c>
    </row>
    <row r="227" spans="1:5" x14ac:dyDescent="0.25">
      <c r="A227" t="s">
        <v>24</v>
      </c>
      <c r="B227" t="s">
        <v>180</v>
      </c>
      <c r="C227">
        <v>1.6035502958579899</v>
      </c>
      <c r="D227">
        <v>1.25</v>
      </c>
      <c r="E227">
        <v>1.39</v>
      </c>
    </row>
    <row r="228" spans="1:5" x14ac:dyDescent="0.25">
      <c r="A228" t="s">
        <v>24</v>
      </c>
      <c r="B228" t="s">
        <v>326</v>
      </c>
      <c r="C228">
        <v>1.6035502958579899</v>
      </c>
      <c r="D228">
        <v>0.94</v>
      </c>
      <c r="E228">
        <v>1.31</v>
      </c>
    </row>
    <row r="229" spans="1:5" x14ac:dyDescent="0.25">
      <c r="A229" t="s">
        <v>24</v>
      </c>
      <c r="B229" t="s">
        <v>288</v>
      </c>
      <c r="C229">
        <v>1.6035502958579899</v>
      </c>
      <c r="D229">
        <v>0.7</v>
      </c>
      <c r="E229">
        <v>1.31</v>
      </c>
    </row>
    <row r="230" spans="1:5" x14ac:dyDescent="0.25">
      <c r="A230" t="s">
        <v>24</v>
      </c>
      <c r="B230" t="s">
        <v>287</v>
      </c>
      <c r="C230">
        <v>1.6035502958579899</v>
      </c>
      <c r="D230">
        <v>0.62</v>
      </c>
      <c r="E230">
        <v>0.57999999999999996</v>
      </c>
    </row>
    <row r="231" spans="1:5" x14ac:dyDescent="0.25">
      <c r="A231" t="s">
        <v>24</v>
      </c>
      <c r="B231" t="s">
        <v>293</v>
      </c>
      <c r="C231">
        <v>1.6035502958579899</v>
      </c>
      <c r="D231">
        <v>0.9</v>
      </c>
      <c r="E231">
        <v>1.1599999999999999</v>
      </c>
    </row>
    <row r="232" spans="1:5" x14ac:dyDescent="0.25">
      <c r="A232" t="s">
        <v>24</v>
      </c>
      <c r="B232" t="s">
        <v>294</v>
      </c>
      <c r="C232">
        <v>1.6035502958579899</v>
      </c>
      <c r="D232">
        <v>1.79</v>
      </c>
      <c r="E232">
        <v>1.06</v>
      </c>
    </row>
    <row r="233" spans="1:5" x14ac:dyDescent="0.25">
      <c r="A233" t="s">
        <v>24</v>
      </c>
      <c r="B233" t="s">
        <v>295</v>
      </c>
      <c r="C233">
        <v>1.6035502958579899</v>
      </c>
      <c r="D233">
        <v>1.32</v>
      </c>
      <c r="E233">
        <v>0.57999999999999996</v>
      </c>
    </row>
    <row r="234" spans="1:5" x14ac:dyDescent="0.25">
      <c r="A234" t="s">
        <v>24</v>
      </c>
      <c r="B234" t="s">
        <v>25</v>
      </c>
      <c r="C234">
        <v>1.6035502958579899</v>
      </c>
      <c r="D234">
        <v>0.86</v>
      </c>
      <c r="E234">
        <v>1.06</v>
      </c>
    </row>
    <row r="235" spans="1:5" x14ac:dyDescent="0.25">
      <c r="A235" t="s">
        <v>24</v>
      </c>
      <c r="B235" t="s">
        <v>327</v>
      </c>
      <c r="C235">
        <v>1.6035502958579899</v>
      </c>
      <c r="D235">
        <v>1.39</v>
      </c>
      <c r="E235">
        <v>0.87</v>
      </c>
    </row>
    <row r="236" spans="1:5" x14ac:dyDescent="0.25">
      <c r="A236" t="s">
        <v>24</v>
      </c>
      <c r="B236" t="s">
        <v>286</v>
      </c>
      <c r="C236">
        <v>1.6035502958579899</v>
      </c>
      <c r="D236">
        <v>1.48</v>
      </c>
      <c r="E236">
        <v>0.82</v>
      </c>
    </row>
    <row r="237" spans="1:5" x14ac:dyDescent="0.25">
      <c r="A237" t="s">
        <v>24</v>
      </c>
      <c r="B237" t="s">
        <v>291</v>
      </c>
      <c r="C237">
        <v>1.6035502958579899</v>
      </c>
      <c r="D237">
        <v>0.21</v>
      </c>
      <c r="E237">
        <v>0.94</v>
      </c>
    </row>
    <row r="238" spans="1:5" x14ac:dyDescent="0.25">
      <c r="A238" t="s">
        <v>24</v>
      </c>
      <c r="B238" t="s">
        <v>26</v>
      </c>
      <c r="C238">
        <v>1.6035502958579899</v>
      </c>
      <c r="D238">
        <v>1.46</v>
      </c>
      <c r="E238">
        <v>0.65</v>
      </c>
    </row>
    <row r="239" spans="1:5" x14ac:dyDescent="0.25">
      <c r="A239" t="s">
        <v>24</v>
      </c>
      <c r="B239" t="s">
        <v>184</v>
      </c>
      <c r="C239">
        <v>1.6035502958579899</v>
      </c>
      <c r="D239">
        <v>1.17</v>
      </c>
      <c r="E239">
        <v>1.06</v>
      </c>
    </row>
    <row r="240" spans="1:5" x14ac:dyDescent="0.25">
      <c r="A240" t="s">
        <v>24</v>
      </c>
      <c r="B240" t="s">
        <v>290</v>
      </c>
      <c r="C240">
        <v>1.6035502958579899</v>
      </c>
      <c r="D240">
        <v>0.94</v>
      </c>
      <c r="E240">
        <v>0.9</v>
      </c>
    </row>
    <row r="241" spans="1:5" x14ac:dyDescent="0.25">
      <c r="A241" t="s">
        <v>24</v>
      </c>
      <c r="B241" t="s">
        <v>183</v>
      </c>
      <c r="C241">
        <v>1.6035502958579899</v>
      </c>
      <c r="D241">
        <v>0.69</v>
      </c>
      <c r="E241">
        <v>1.31</v>
      </c>
    </row>
    <row r="242" spans="1:5" x14ac:dyDescent="0.25">
      <c r="A242" t="s">
        <v>24</v>
      </c>
      <c r="B242" t="s">
        <v>182</v>
      </c>
      <c r="C242">
        <v>1.6035502958579899</v>
      </c>
      <c r="D242">
        <v>1.01</v>
      </c>
      <c r="E242">
        <v>1.47</v>
      </c>
    </row>
    <row r="243" spans="1:5" x14ac:dyDescent="0.25">
      <c r="A243" t="s">
        <v>24</v>
      </c>
      <c r="B243" t="s">
        <v>185</v>
      </c>
      <c r="C243">
        <v>1.6035502958579899</v>
      </c>
      <c r="D243">
        <v>0.47</v>
      </c>
      <c r="E243">
        <v>0.9</v>
      </c>
    </row>
    <row r="244" spans="1:5" x14ac:dyDescent="0.25">
      <c r="A244" t="s">
        <v>24</v>
      </c>
      <c r="B244" t="s">
        <v>181</v>
      </c>
      <c r="C244">
        <v>1.6035502958579899</v>
      </c>
      <c r="D244">
        <v>0.62</v>
      </c>
      <c r="E244">
        <v>0.65</v>
      </c>
    </row>
    <row r="245" spans="1:5" x14ac:dyDescent="0.25">
      <c r="A245" t="s">
        <v>27</v>
      </c>
      <c r="B245" t="s">
        <v>187</v>
      </c>
      <c r="C245">
        <v>1.31736526946108</v>
      </c>
      <c r="D245">
        <v>0.66</v>
      </c>
      <c r="E245">
        <v>1.21</v>
      </c>
    </row>
    <row r="246" spans="1:5" x14ac:dyDescent="0.25">
      <c r="A246" t="s">
        <v>27</v>
      </c>
      <c r="B246" t="s">
        <v>191</v>
      </c>
      <c r="C246">
        <v>1.31736526946108</v>
      </c>
      <c r="D246">
        <v>1.35</v>
      </c>
      <c r="E246">
        <v>1.46</v>
      </c>
    </row>
    <row r="247" spans="1:5" x14ac:dyDescent="0.25">
      <c r="A247" t="s">
        <v>27</v>
      </c>
      <c r="B247" t="s">
        <v>28</v>
      </c>
      <c r="C247">
        <v>1.31736526946108</v>
      </c>
      <c r="D247">
        <v>1.08</v>
      </c>
      <c r="E247">
        <v>0.75</v>
      </c>
    </row>
    <row r="248" spans="1:5" x14ac:dyDescent="0.25">
      <c r="A248" t="s">
        <v>27</v>
      </c>
      <c r="B248" t="s">
        <v>186</v>
      </c>
      <c r="C248">
        <v>1.31736526946108</v>
      </c>
      <c r="D248">
        <v>1.52</v>
      </c>
      <c r="E248">
        <v>0.66</v>
      </c>
    </row>
    <row r="249" spans="1:5" x14ac:dyDescent="0.25">
      <c r="A249" t="s">
        <v>27</v>
      </c>
      <c r="B249" t="s">
        <v>189</v>
      </c>
      <c r="C249">
        <v>1.31736526946108</v>
      </c>
      <c r="D249">
        <v>0.34</v>
      </c>
      <c r="E249">
        <v>0.88</v>
      </c>
    </row>
    <row r="250" spans="1:5" x14ac:dyDescent="0.25">
      <c r="A250" t="s">
        <v>27</v>
      </c>
      <c r="B250" t="s">
        <v>297</v>
      </c>
      <c r="C250">
        <v>1.31736526946108</v>
      </c>
      <c r="D250">
        <v>0.67</v>
      </c>
      <c r="E250">
        <v>1.27</v>
      </c>
    </row>
    <row r="251" spans="1:5" x14ac:dyDescent="0.25">
      <c r="A251" t="s">
        <v>27</v>
      </c>
      <c r="B251" t="s">
        <v>298</v>
      </c>
      <c r="C251">
        <v>1.31736526946108</v>
      </c>
      <c r="D251">
        <v>1.1399999999999999</v>
      </c>
      <c r="E251">
        <v>0.55000000000000004</v>
      </c>
    </row>
    <row r="252" spans="1:5" x14ac:dyDescent="0.25">
      <c r="A252" t="s">
        <v>27</v>
      </c>
      <c r="B252" t="s">
        <v>31</v>
      </c>
      <c r="C252">
        <v>1.31736526946108</v>
      </c>
      <c r="D252">
        <v>0.59</v>
      </c>
      <c r="E252">
        <v>0.88</v>
      </c>
    </row>
    <row r="253" spans="1:5" x14ac:dyDescent="0.25">
      <c r="A253" t="s">
        <v>27</v>
      </c>
      <c r="B253" t="s">
        <v>195</v>
      </c>
      <c r="C253">
        <v>1.31736526946108</v>
      </c>
      <c r="D253">
        <v>1.52</v>
      </c>
      <c r="E253">
        <v>1.17</v>
      </c>
    </row>
    <row r="254" spans="1:5" x14ac:dyDescent="0.25">
      <c r="A254" t="s">
        <v>27</v>
      </c>
      <c r="B254" t="s">
        <v>188</v>
      </c>
      <c r="C254">
        <v>1.31736526946108</v>
      </c>
    </row>
    <row r="255" spans="1:5" x14ac:dyDescent="0.25">
      <c r="A255" t="s">
        <v>27</v>
      </c>
      <c r="B255" t="s">
        <v>296</v>
      </c>
      <c r="C255">
        <v>1.31736526946108</v>
      </c>
      <c r="D255">
        <v>0.84</v>
      </c>
      <c r="E255">
        <v>1.27</v>
      </c>
    </row>
    <row r="256" spans="1:5" x14ac:dyDescent="0.25">
      <c r="A256" t="s">
        <v>27</v>
      </c>
      <c r="B256" t="s">
        <v>190</v>
      </c>
      <c r="C256">
        <v>1.31736526946108</v>
      </c>
    </row>
    <row r="257" spans="1:5" x14ac:dyDescent="0.25">
      <c r="A257" t="s">
        <v>27</v>
      </c>
      <c r="B257" t="s">
        <v>192</v>
      </c>
      <c r="C257">
        <v>1.31736526946108</v>
      </c>
    </row>
    <row r="258" spans="1:5" x14ac:dyDescent="0.25">
      <c r="A258" t="s">
        <v>27</v>
      </c>
      <c r="B258" t="s">
        <v>329</v>
      </c>
      <c r="C258">
        <v>1.31736526946108</v>
      </c>
    </row>
    <row r="259" spans="1:5" x14ac:dyDescent="0.25">
      <c r="A259" t="s">
        <v>27</v>
      </c>
      <c r="B259" t="s">
        <v>194</v>
      </c>
      <c r="C259">
        <v>1.31736526946108</v>
      </c>
    </row>
    <row r="260" spans="1:5" x14ac:dyDescent="0.25">
      <c r="A260" t="s">
        <v>27</v>
      </c>
      <c r="B260" t="s">
        <v>299</v>
      </c>
      <c r="C260">
        <v>1.31736526946108</v>
      </c>
      <c r="D260">
        <v>1.27</v>
      </c>
      <c r="E260">
        <v>0.68</v>
      </c>
    </row>
    <row r="261" spans="1:5" x14ac:dyDescent="0.25">
      <c r="A261" t="s">
        <v>27</v>
      </c>
      <c r="B261" t="s">
        <v>328</v>
      </c>
      <c r="C261">
        <v>1.31736526946108</v>
      </c>
      <c r="D261">
        <v>1.42</v>
      </c>
      <c r="E261">
        <v>0.66</v>
      </c>
    </row>
    <row r="262" spans="1:5" x14ac:dyDescent="0.25">
      <c r="A262" t="s">
        <v>27</v>
      </c>
      <c r="B262" t="s">
        <v>193</v>
      </c>
      <c r="C262">
        <v>1.31736526946108</v>
      </c>
      <c r="D262">
        <v>0.93</v>
      </c>
      <c r="E262">
        <v>0.78</v>
      </c>
    </row>
    <row r="263" spans="1:5" x14ac:dyDescent="0.25">
      <c r="A263" t="s">
        <v>27</v>
      </c>
      <c r="B263" t="s">
        <v>30</v>
      </c>
      <c r="C263">
        <v>1.31736526946108</v>
      </c>
    </row>
    <row r="264" spans="1:5" x14ac:dyDescent="0.25">
      <c r="A264" t="s">
        <v>27</v>
      </c>
      <c r="B264" t="s">
        <v>29</v>
      </c>
      <c r="C264">
        <v>1.31736526946108</v>
      </c>
    </row>
    <row r="265" spans="1:5" x14ac:dyDescent="0.25">
      <c r="A265" t="s">
        <v>196</v>
      </c>
      <c r="B265" t="s">
        <v>205</v>
      </c>
      <c r="C265">
        <v>1.6388888888888899</v>
      </c>
      <c r="D265">
        <v>1.39</v>
      </c>
      <c r="E265">
        <v>0.82</v>
      </c>
    </row>
    <row r="266" spans="1:5" x14ac:dyDescent="0.25">
      <c r="A266" t="s">
        <v>196</v>
      </c>
      <c r="B266" t="s">
        <v>306</v>
      </c>
      <c r="C266">
        <v>1.6388888888888899</v>
      </c>
      <c r="D266">
        <v>2.06</v>
      </c>
      <c r="E266">
        <v>0.63</v>
      </c>
    </row>
    <row r="267" spans="1:5" x14ac:dyDescent="0.25">
      <c r="A267" t="s">
        <v>196</v>
      </c>
      <c r="B267" t="s">
        <v>206</v>
      </c>
      <c r="C267">
        <v>1.6388888888888899</v>
      </c>
      <c r="D267">
        <v>0.61</v>
      </c>
      <c r="E267">
        <v>1.59</v>
      </c>
    </row>
    <row r="268" spans="1:5" x14ac:dyDescent="0.25">
      <c r="A268" t="s">
        <v>196</v>
      </c>
      <c r="B268" t="s">
        <v>197</v>
      </c>
      <c r="C268">
        <v>1.6388888888888899</v>
      </c>
      <c r="D268">
        <v>0.92</v>
      </c>
      <c r="E268">
        <v>1.9</v>
      </c>
    </row>
    <row r="269" spans="1:5" x14ac:dyDescent="0.25">
      <c r="A269" t="s">
        <v>196</v>
      </c>
      <c r="B269" t="s">
        <v>307</v>
      </c>
      <c r="C269">
        <v>1.6388888888888899</v>
      </c>
      <c r="D269">
        <v>0.99</v>
      </c>
      <c r="E269">
        <v>0.4</v>
      </c>
    </row>
    <row r="270" spans="1:5" x14ac:dyDescent="0.25">
      <c r="A270" t="s">
        <v>196</v>
      </c>
      <c r="B270" t="s">
        <v>204</v>
      </c>
      <c r="C270">
        <v>1.6388888888888899</v>
      </c>
      <c r="D270">
        <v>0.99</v>
      </c>
      <c r="E270">
        <v>1.43</v>
      </c>
    </row>
    <row r="271" spans="1:5" x14ac:dyDescent="0.25">
      <c r="A271" t="s">
        <v>196</v>
      </c>
      <c r="B271" t="s">
        <v>302</v>
      </c>
      <c r="C271">
        <v>1.6388888888888899</v>
      </c>
      <c r="D271">
        <v>0.61</v>
      </c>
      <c r="E271">
        <v>0.48</v>
      </c>
    </row>
    <row r="272" spans="1:5" x14ac:dyDescent="0.25">
      <c r="A272" t="s">
        <v>196</v>
      </c>
      <c r="B272" t="s">
        <v>305</v>
      </c>
      <c r="C272">
        <v>1.6388888888888899</v>
      </c>
      <c r="D272">
        <v>0.92</v>
      </c>
      <c r="E272">
        <v>0.87</v>
      </c>
    </row>
    <row r="273" spans="1:5" x14ac:dyDescent="0.25">
      <c r="A273" t="s">
        <v>196</v>
      </c>
      <c r="B273" t="s">
        <v>202</v>
      </c>
      <c r="C273">
        <v>1.6388888888888899</v>
      </c>
      <c r="D273">
        <v>0.99</v>
      </c>
      <c r="E273">
        <v>0.71</v>
      </c>
    </row>
    <row r="274" spans="1:5" x14ac:dyDescent="0.25">
      <c r="A274" t="s">
        <v>196</v>
      </c>
      <c r="B274" t="s">
        <v>200</v>
      </c>
      <c r="C274">
        <v>1.6388888888888899</v>
      </c>
      <c r="D274">
        <v>1.45</v>
      </c>
      <c r="E274">
        <v>0.48</v>
      </c>
    </row>
    <row r="275" spans="1:5" x14ac:dyDescent="0.25">
      <c r="A275" t="s">
        <v>196</v>
      </c>
      <c r="B275" t="s">
        <v>199</v>
      </c>
      <c r="C275">
        <v>1.6388888888888899</v>
      </c>
    </row>
    <row r="276" spans="1:5" x14ac:dyDescent="0.25">
      <c r="A276" t="s">
        <v>196</v>
      </c>
      <c r="B276" t="s">
        <v>303</v>
      </c>
      <c r="C276">
        <v>1.6388888888888899</v>
      </c>
    </row>
    <row r="277" spans="1:5" x14ac:dyDescent="0.25">
      <c r="A277" t="s">
        <v>196</v>
      </c>
      <c r="B277" t="s">
        <v>201</v>
      </c>
      <c r="C277">
        <v>1.6388888888888899</v>
      </c>
      <c r="D277">
        <v>0.92</v>
      </c>
      <c r="E277">
        <v>0.95</v>
      </c>
    </row>
    <row r="278" spans="1:5" x14ac:dyDescent="0.25">
      <c r="A278" t="s">
        <v>196</v>
      </c>
      <c r="B278" t="s">
        <v>304</v>
      </c>
      <c r="C278">
        <v>1.6388888888888899</v>
      </c>
      <c r="D278">
        <v>0.76</v>
      </c>
      <c r="E278">
        <v>2.06</v>
      </c>
    </row>
    <row r="279" spans="1:5" x14ac:dyDescent="0.25">
      <c r="A279" t="s">
        <v>196</v>
      </c>
      <c r="B279" t="s">
        <v>198</v>
      </c>
      <c r="C279">
        <v>1.6388888888888899</v>
      </c>
      <c r="D279">
        <v>1.1399999999999999</v>
      </c>
      <c r="E279">
        <v>0.24</v>
      </c>
    </row>
    <row r="280" spans="1:5" x14ac:dyDescent="0.25">
      <c r="A280" t="s">
        <v>196</v>
      </c>
      <c r="B280" t="s">
        <v>300</v>
      </c>
      <c r="C280">
        <v>1.6388888888888899</v>
      </c>
    </row>
    <row r="281" spans="1:5" x14ac:dyDescent="0.25">
      <c r="A281" t="s">
        <v>196</v>
      </c>
      <c r="B281" t="s">
        <v>301</v>
      </c>
      <c r="C281">
        <v>1.6388888888888899</v>
      </c>
      <c r="D281">
        <v>0.92</v>
      </c>
      <c r="E281">
        <v>1.43</v>
      </c>
    </row>
    <row r="282" spans="1:5" x14ac:dyDescent="0.25">
      <c r="A282" t="s">
        <v>196</v>
      </c>
      <c r="B282" t="s">
        <v>203</v>
      </c>
      <c r="C282">
        <v>1.6388888888888899</v>
      </c>
      <c r="D282">
        <v>0.61</v>
      </c>
      <c r="E282">
        <v>0.63</v>
      </c>
    </row>
    <row r="283" spans="1:5" x14ac:dyDescent="0.25">
      <c r="A283" t="s">
        <v>32</v>
      </c>
      <c r="B283" t="s">
        <v>331</v>
      </c>
      <c r="C283">
        <v>1.2844827586206899</v>
      </c>
      <c r="D283">
        <v>0.56000000000000005</v>
      </c>
      <c r="E283">
        <v>1</v>
      </c>
    </row>
    <row r="284" spans="1:5" x14ac:dyDescent="0.25">
      <c r="A284" t="s">
        <v>32</v>
      </c>
      <c r="B284" t="s">
        <v>36</v>
      </c>
      <c r="C284">
        <v>1.2844827586206899</v>
      </c>
      <c r="D284">
        <v>1.67</v>
      </c>
      <c r="E284">
        <v>0.87</v>
      </c>
    </row>
    <row r="285" spans="1:5" x14ac:dyDescent="0.25">
      <c r="A285" t="s">
        <v>32</v>
      </c>
      <c r="B285" t="s">
        <v>212</v>
      </c>
      <c r="C285">
        <v>1.2844827586206899</v>
      </c>
      <c r="D285">
        <v>0.65</v>
      </c>
      <c r="E285">
        <v>1.6</v>
      </c>
    </row>
    <row r="286" spans="1:5" x14ac:dyDescent="0.25">
      <c r="A286" t="s">
        <v>32</v>
      </c>
      <c r="B286" t="s">
        <v>311</v>
      </c>
      <c r="C286">
        <v>1.2844827586206899</v>
      </c>
    </row>
    <row r="287" spans="1:5" x14ac:dyDescent="0.25">
      <c r="A287" t="s">
        <v>32</v>
      </c>
      <c r="B287" t="s">
        <v>210</v>
      </c>
      <c r="C287">
        <v>1.2844827586206899</v>
      </c>
    </row>
    <row r="288" spans="1:5" x14ac:dyDescent="0.25">
      <c r="A288" t="s">
        <v>32</v>
      </c>
      <c r="B288" t="s">
        <v>312</v>
      </c>
      <c r="C288">
        <v>1.2844827586206899</v>
      </c>
    </row>
    <row r="289" spans="1:5" x14ac:dyDescent="0.25">
      <c r="A289" t="s">
        <v>32</v>
      </c>
      <c r="B289" t="s">
        <v>209</v>
      </c>
      <c r="C289">
        <v>1.2844827586206899</v>
      </c>
      <c r="D289">
        <v>0.52</v>
      </c>
      <c r="E289">
        <v>1.31</v>
      </c>
    </row>
    <row r="290" spans="1:5" x14ac:dyDescent="0.25">
      <c r="A290" t="s">
        <v>32</v>
      </c>
      <c r="B290" t="s">
        <v>313</v>
      </c>
      <c r="C290">
        <v>1.2844827586206899</v>
      </c>
      <c r="D290">
        <v>0.65</v>
      </c>
      <c r="E290">
        <v>0.73</v>
      </c>
    </row>
    <row r="291" spans="1:5" x14ac:dyDescent="0.25">
      <c r="A291" t="s">
        <v>32</v>
      </c>
      <c r="B291" t="s">
        <v>309</v>
      </c>
      <c r="C291">
        <v>1.2844827586206899</v>
      </c>
      <c r="D291">
        <v>1</v>
      </c>
      <c r="E291">
        <v>0.75</v>
      </c>
    </row>
    <row r="292" spans="1:5" x14ac:dyDescent="0.25">
      <c r="A292" t="s">
        <v>32</v>
      </c>
      <c r="B292" t="s">
        <v>308</v>
      </c>
      <c r="C292">
        <v>1.2844827586206899</v>
      </c>
      <c r="D292">
        <v>1</v>
      </c>
      <c r="E292">
        <v>1.25</v>
      </c>
    </row>
    <row r="293" spans="1:5" x14ac:dyDescent="0.25">
      <c r="A293" t="s">
        <v>32</v>
      </c>
      <c r="B293" t="s">
        <v>207</v>
      </c>
      <c r="C293">
        <v>1.2844827586206899</v>
      </c>
    </row>
    <row r="294" spans="1:5" x14ac:dyDescent="0.25">
      <c r="A294" t="s">
        <v>32</v>
      </c>
      <c r="B294" t="s">
        <v>330</v>
      </c>
      <c r="C294">
        <v>1.2844827586206899</v>
      </c>
      <c r="D294">
        <v>0.65</v>
      </c>
      <c r="E294">
        <v>0.73</v>
      </c>
    </row>
    <row r="295" spans="1:5" x14ac:dyDescent="0.25">
      <c r="A295" t="s">
        <v>32</v>
      </c>
      <c r="B295" t="s">
        <v>35</v>
      </c>
      <c r="C295">
        <v>1.2844827586206899</v>
      </c>
      <c r="D295">
        <v>2</v>
      </c>
      <c r="E295">
        <v>1</v>
      </c>
    </row>
    <row r="296" spans="1:5" x14ac:dyDescent="0.25">
      <c r="A296" t="s">
        <v>32</v>
      </c>
      <c r="B296" t="s">
        <v>34</v>
      </c>
      <c r="C296">
        <v>1.2844827586206899</v>
      </c>
      <c r="D296">
        <v>0.78</v>
      </c>
      <c r="E296">
        <v>0.87</v>
      </c>
    </row>
    <row r="297" spans="1:5" x14ac:dyDescent="0.25">
      <c r="A297" t="s">
        <v>32</v>
      </c>
      <c r="B297" t="s">
        <v>310</v>
      </c>
      <c r="C297">
        <v>1.2844827586206899</v>
      </c>
      <c r="D297">
        <v>0.52</v>
      </c>
      <c r="E297">
        <v>1.1599999999999999</v>
      </c>
    </row>
    <row r="298" spans="1:5" x14ac:dyDescent="0.25">
      <c r="A298" t="s">
        <v>32</v>
      </c>
      <c r="B298" t="s">
        <v>208</v>
      </c>
      <c r="C298">
        <v>1.2844827586206899</v>
      </c>
      <c r="D298">
        <v>1.17</v>
      </c>
      <c r="E298">
        <v>0.44</v>
      </c>
    </row>
    <row r="299" spans="1:5" x14ac:dyDescent="0.25">
      <c r="A299" t="s">
        <v>32</v>
      </c>
      <c r="B299" t="s">
        <v>33</v>
      </c>
      <c r="C299">
        <v>1.2844827586206899</v>
      </c>
      <c r="D299">
        <v>1.82</v>
      </c>
      <c r="E299">
        <v>0.57999999999999996</v>
      </c>
    </row>
    <row r="300" spans="1:5" x14ac:dyDescent="0.25">
      <c r="A300" t="s">
        <v>32</v>
      </c>
      <c r="B300" t="s">
        <v>211</v>
      </c>
      <c r="C300">
        <v>1.2844827586206899</v>
      </c>
      <c r="D300">
        <v>0.56000000000000005</v>
      </c>
      <c r="E300">
        <v>0.87</v>
      </c>
    </row>
    <row r="301" spans="1:5" x14ac:dyDescent="0.25">
      <c r="A301" t="s">
        <v>213</v>
      </c>
      <c r="B301" t="s">
        <v>221</v>
      </c>
      <c r="C301">
        <v>1.2519083969465701</v>
      </c>
      <c r="D301">
        <v>1.26</v>
      </c>
      <c r="E301">
        <v>0.95</v>
      </c>
    </row>
    <row r="302" spans="1:5" x14ac:dyDescent="0.25">
      <c r="A302" t="s">
        <v>213</v>
      </c>
      <c r="B302" t="s">
        <v>214</v>
      </c>
      <c r="C302">
        <v>1.2519083969465701</v>
      </c>
      <c r="D302">
        <v>1.84</v>
      </c>
      <c r="E302">
        <v>0.56999999999999995</v>
      </c>
    </row>
    <row r="303" spans="1:5" x14ac:dyDescent="0.25">
      <c r="A303" t="s">
        <v>213</v>
      </c>
      <c r="B303" t="s">
        <v>217</v>
      </c>
      <c r="C303">
        <v>1.2519083969465701</v>
      </c>
      <c r="D303">
        <v>0.93</v>
      </c>
      <c r="E303">
        <v>0.88</v>
      </c>
    </row>
    <row r="304" spans="1:5" x14ac:dyDescent="0.25">
      <c r="A304" t="s">
        <v>213</v>
      </c>
      <c r="B304" t="s">
        <v>216</v>
      </c>
      <c r="C304">
        <v>1.2519083969465701</v>
      </c>
      <c r="D304">
        <v>0.65</v>
      </c>
      <c r="E304">
        <v>1.48</v>
      </c>
    </row>
    <row r="305" spans="1:5" x14ac:dyDescent="0.25">
      <c r="A305" t="s">
        <v>213</v>
      </c>
      <c r="B305" t="s">
        <v>218</v>
      </c>
      <c r="C305">
        <v>1.2519083969465701</v>
      </c>
      <c r="D305">
        <v>0.94</v>
      </c>
      <c r="E305">
        <v>1.18</v>
      </c>
    </row>
    <row r="306" spans="1:5" x14ac:dyDescent="0.25">
      <c r="A306" t="s">
        <v>213</v>
      </c>
      <c r="B306" t="s">
        <v>219</v>
      </c>
      <c r="C306">
        <v>1.2519083969465701</v>
      </c>
      <c r="D306">
        <v>1.0900000000000001</v>
      </c>
      <c r="E306">
        <v>0.89</v>
      </c>
    </row>
    <row r="307" spans="1:5" x14ac:dyDescent="0.25">
      <c r="A307" t="s">
        <v>213</v>
      </c>
      <c r="B307" t="s">
        <v>215</v>
      </c>
      <c r="C307">
        <v>1.2519083969465701</v>
      </c>
      <c r="D307">
        <v>0.88</v>
      </c>
      <c r="E307">
        <v>1.06</v>
      </c>
    </row>
    <row r="308" spans="1:5" x14ac:dyDescent="0.25">
      <c r="A308" t="s">
        <v>213</v>
      </c>
      <c r="B308" t="s">
        <v>314</v>
      </c>
      <c r="C308">
        <v>1.2519083969465701</v>
      </c>
      <c r="D308">
        <v>0.65</v>
      </c>
      <c r="E308">
        <v>1.41</v>
      </c>
    </row>
    <row r="309" spans="1:5" x14ac:dyDescent="0.25">
      <c r="A309" t="s">
        <v>213</v>
      </c>
      <c r="B309" t="s">
        <v>315</v>
      </c>
      <c r="C309">
        <v>1.2519083969465701</v>
      </c>
      <c r="D309">
        <v>2.4</v>
      </c>
      <c r="E309">
        <v>7.0000000000000007E-2</v>
      </c>
    </row>
    <row r="310" spans="1:5" x14ac:dyDescent="0.25">
      <c r="A310" t="s">
        <v>213</v>
      </c>
      <c r="B310" t="s">
        <v>220</v>
      </c>
      <c r="C310">
        <v>1.2519083969465701</v>
      </c>
      <c r="D310">
        <v>0.44</v>
      </c>
      <c r="E310">
        <v>1.63</v>
      </c>
    </row>
    <row r="311" spans="1:5" x14ac:dyDescent="0.25">
      <c r="A311" t="s">
        <v>213</v>
      </c>
      <c r="B311" t="s">
        <v>222</v>
      </c>
      <c r="C311">
        <v>1.2519083969465701</v>
      </c>
      <c r="D311">
        <v>0.28999999999999998</v>
      </c>
      <c r="E311">
        <v>0.81</v>
      </c>
    </row>
    <row r="312" spans="1:5" x14ac:dyDescent="0.25">
      <c r="A312" t="s">
        <v>213</v>
      </c>
      <c r="B312" t="s">
        <v>223</v>
      </c>
      <c r="C312">
        <v>1.2519083969465701</v>
      </c>
      <c r="D312">
        <v>0.64</v>
      </c>
      <c r="E312">
        <v>1.06</v>
      </c>
    </row>
    <row r="313" spans="1:5" x14ac:dyDescent="0.25">
      <c r="A313" t="s">
        <v>37</v>
      </c>
      <c r="B313" t="s">
        <v>224</v>
      </c>
      <c r="C313">
        <v>1.9019607843137301</v>
      </c>
      <c r="D313">
        <v>0.79</v>
      </c>
      <c r="E313">
        <v>2</v>
      </c>
    </row>
    <row r="314" spans="1:5" x14ac:dyDescent="0.25">
      <c r="A314" t="s">
        <v>37</v>
      </c>
      <c r="B314" t="s">
        <v>229</v>
      </c>
      <c r="C314">
        <v>1.9019607843137301</v>
      </c>
      <c r="D314">
        <v>0.32</v>
      </c>
      <c r="E314">
        <v>0.6</v>
      </c>
    </row>
    <row r="315" spans="1:5" x14ac:dyDescent="0.25">
      <c r="A315" t="s">
        <v>37</v>
      </c>
      <c r="B315" t="s">
        <v>227</v>
      </c>
      <c r="C315">
        <v>1.9019607843137301</v>
      </c>
      <c r="D315">
        <v>0.53</v>
      </c>
      <c r="E315">
        <v>0.3</v>
      </c>
    </row>
    <row r="316" spans="1:5" x14ac:dyDescent="0.25">
      <c r="A316" t="s">
        <v>37</v>
      </c>
      <c r="B316" t="s">
        <v>226</v>
      </c>
      <c r="C316">
        <v>1.9019607843137301</v>
      </c>
      <c r="D316">
        <v>1.05</v>
      </c>
      <c r="E316">
        <v>0.75</v>
      </c>
    </row>
    <row r="317" spans="1:5" x14ac:dyDescent="0.25">
      <c r="A317" t="s">
        <v>37</v>
      </c>
      <c r="B317" t="s">
        <v>39</v>
      </c>
      <c r="C317">
        <v>1.9019607843137301</v>
      </c>
      <c r="D317">
        <v>1.05</v>
      </c>
      <c r="E317">
        <v>0.9</v>
      </c>
    </row>
    <row r="318" spans="1:5" x14ac:dyDescent="0.25">
      <c r="A318" t="s">
        <v>37</v>
      </c>
      <c r="B318" t="s">
        <v>225</v>
      </c>
      <c r="C318">
        <v>1.9019607843137301</v>
      </c>
      <c r="D318">
        <v>2.19</v>
      </c>
      <c r="E318">
        <v>1</v>
      </c>
    </row>
    <row r="319" spans="1:5" x14ac:dyDescent="0.25">
      <c r="A319" t="s">
        <v>37</v>
      </c>
      <c r="B319" t="s">
        <v>231</v>
      </c>
      <c r="C319">
        <v>1.9019607843137301</v>
      </c>
      <c r="D319">
        <v>0.95</v>
      </c>
      <c r="E319">
        <v>0.75</v>
      </c>
    </row>
    <row r="320" spans="1:5" x14ac:dyDescent="0.25">
      <c r="A320" t="s">
        <v>37</v>
      </c>
      <c r="B320" t="s">
        <v>38</v>
      </c>
      <c r="C320">
        <v>1.9019607843137301</v>
      </c>
      <c r="D320">
        <v>0.79</v>
      </c>
      <c r="E320">
        <v>0.75</v>
      </c>
    </row>
    <row r="321" spans="1:5" x14ac:dyDescent="0.25">
      <c r="A321" t="s">
        <v>37</v>
      </c>
      <c r="B321" t="s">
        <v>228</v>
      </c>
      <c r="C321">
        <v>1.9019607843137301</v>
      </c>
      <c r="D321">
        <v>0.84</v>
      </c>
      <c r="E321">
        <v>1.95</v>
      </c>
    </row>
    <row r="322" spans="1:5" x14ac:dyDescent="0.25">
      <c r="A322" t="s">
        <v>37</v>
      </c>
      <c r="B322" t="s">
        <v>230</v>
      </c>
      <c r="C322">
        <v>1.9019607843137301</v>
      </c>
      <c r="D322">
        <v>1.31</v>
      </c>
      <c r="E322">
        <v>0.75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1.3107344632768401</v>
      </c>
      <c r="D343">
        <v>0.59</v>
      </c>
      <c r="E343">
        <v>0.91</v>
      </c>
    </row>
    <row r="344" spans="1:5" x14ac:dyDescent="0.25">
      <c r="A344" t="s">
        <v>340</v>
      </c>
      <c r="B344" t="s">
        <v>352</v>
      </c>
      <c r="C344">
        <v>1.3107344632768401</v>
      </c>
      <c r="D344">
        <v>1.1000000000000001</v>
      </c>
      <c r="E344">
        <v>0.81</v>
      </c>
    </row>
    <row r="345" spans="1:5" x14ac:dyDescent="0.25">
      <c r="A345" t="s">
        <v>340</v>
      </c>
      <c r="B345" t="s">
        <v>353</v>
      </c>
      <c r="C345">
        <v>1.3107344632768401</v>
      </c>
      <c r="D345">
        <v>1.78</v>
      </c>
      <c r="E345">
        <v>0.2</v>
      </c>
    </row>
    <row r="346" spans="1:5" x14ac:dyDescent="0.25">
      <c r="A346" t="s">
        <v>340</v>
      </c>
      <c r="B346" t="s">
        <v>354</v>
      </c>
      <c r="C346">
        <v>1.3107344632768401</v>
      </c>
      <c r="D346">
        <v>1.78</v>
      </c>
      <c r="E346">
        <v>1.01</v>
      </c>
    </row>
    <row r="347" spans="1:5" x14ac:dyDescent="0.25">
      <c r="A347" t="s">
        <v>340</v>
      </c>
      <c r="B347" t="s">
        <v>356</v>
      </c>
      <c r="C347">
        <v>1.3107344632768401</v>
      </c>
      <c r="D347">
        <v>0.95</v>
      </c>
      <c r="E347">
        <v>1.25</v>
      </c>
    </row>
    <row r="348" spans="1:5" x14ac:dyDescent="0.25">
      <c r="A348" t="s">
        <v>340</v>
      </c>
      <c r="B348" t="s">
        <v>361</v>
      </c>
      <c r="C348">
        <v>1.3107344632768401</v>
      </c>
      <c r="D348">
        <v>0.59</v>
      </c>
      <c r="E348">
        <v>1.1100000000000001</v>
      </c>
    </row>
    <row r="349" spans="1:5" x14ac:dyDescent="0.25">
      <c r="A349" t="s">
        <v>340</v>
      </c>
      <c r="B349" t="s">
        <v>365</v>
      </c>
      <c r="C349">
        <v>1.3107344632768401</v>
      </c>
      <c r="D349">
        <v>1.19</v>
      </c>
      <c r="E349">
        <v>1.61</v>
      </c>
    </row>
    <row r="350" spans="1:5" x14ac:dyDescent="0.25">
      <c r="A350" t="s">
        <v>340</v>
      </c>
      <c r="B350" t="s">
        <v>377</v>
      </c>
      <c r="C350">
        <v>1.3107344632768401</v>
      </c>
      <c r="D350">
        <v>0.34</v>
      </c>
      <c r="E350">
        <v>0.81</v>
      </c>
    </row>
    <row r="351" spans="1:5" x14ac:dyDescent="0.25">
      <c r="A351" t="s">
        <v>340</v>
      </c>
      <c r="B351" t="s">
        <v>378</v>
      </c>
      <c r="C351">
        <v>1.3107344632768401</v>
      </c>
      <c r="D351">
        <v>0.68</v>
      </c>
      <c r="E351">
        <v>1.31</v>
      </c>
    </row>
    <row r="352" spans="1:5" x14ac:dyDescent="0.25">
      <c r="A352" t="s">
        <v>340</v>
      </c>
      <c r="B352" t="s">
        <v>385</v>
      </c>
      <c r="C352">
        <v>1.3107344632768401</v>
      </c>
      <c r="D352">
        <v>0.68</v>
      </c>
      <c r="E352">
        <v>0.81</v>
      </c>
    </row>
    <row r="353" spans="1:5" x14ac:dyDescent="0.25">
      <c r="A353" t="s">
        <v>340</v>
      </c>
      <c r="B353" t="s">
        <v>387</v>
      </c>
      <c r="C353">
        <v>1.3107344632768401</v>
      </c>
      <c r="D353">
        <v>1.22</v>
      </c>
      <c r="E353">
        <v>1.18</v>
      </c>
    </row>
    <row r="354" spans="1:5" x14ac:dyDescent="0.25">
      <c r="A354" t="s">
        <v>340</v>
      </c>
      <c r="B354" t="s">
        <v>390</v>
      </c>
      <c r="C354">
        <v>1.3107344632768401</v>
      </c>
      <c r="D354">
        <v>0.42</v>
      </c>
      <c r="E354">
        <v>1.01</v>
      </c>
    </row>
    <row r="355" spans="1:5" x14ac:dyDescent="0.25">
      <c r="A355" t="s">
        <v>340</v>
      </c>
      <c r="B355" t="s">
        <v>394</v>
      </c>
      <c r="C355">
        <v>1.3107344632768401</v>
      </c>
      <c r="D355">
        <v>1.34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1.3107344632768401</v>
      </c>
      <c r="D356">
        <v>0.68</v>
      </c>
      <c r="E356">
        <v>1.31</v>
      </c>
    </row>
    <row r="357" spans="1:5" x14ac:dyDescent="0.25">
      <c r="A357" t="s">
        <v>340</v>
      </c>
      <c r="B357" t="s">
        <v>413</v>
      </c>
      <c r="C357">
        <v>1.3107344632768401</v>
      </c>
      <c r="D357">
        <v>1.43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1.3107344632768401</v>
      </c>
      <c r="D358">
        <v>1.1399999999999999</v>
      </c>
      <c r="E358">
        <v>0.79</v>
      </c>
    </row>
    <row r="359" spans="1:5" x14ac:dyDescent="0.25">
      <c r="A359" t="s">
        <v>340</v>
      </c>
      <c r="B359" t="s">
        <v>418</v>
      </c>
      <c r="C359">
        <v>1.3107344632768401</v>
      </c>
      <c r="D359">
        <v>1.02</v>
      </c>
      <c r="E359">
        <v>0.71</v>
      </c>
    </row>
    <row r="360" spans="1:5" x14ac:dyDescent="0.25">
      <c r="A360" t="s">
        <v>340</v>
      </c>
      <c r="B360" t="s">
        <v>428</v>
      </c>
      <c r="C360">
        <v>1.3107344632768401</v>
      </c>
      <c r="D360">
        <v>1.19</v>
      </c>
      <c r="E360">
        <v>1.31</v>
      </c>
    </row>
    <row r="361" spans="1:5" x14ac:dyDescent="0.25">
      <c r="A361" t="s">
        <v>340</v>
      </c>
      <c r="B361" t="s">
        <v>429</v>
      </c>
      <c r="C361">
        <v>1.3107344632768401</v>
      </c>
      <c r="D361">
        <v>0.76</v>
      </c>
      <c r="E361">
        <v>1.41</v>
      </c>
    </row>
    <row r="362" spans="1:5" x14ac:dyDescent="0.25">
      <c r="A362" t="s">
        <v>340</v>
      </c>
      <c r="B362" t="s">
        <v>431</v>
      </c>
      <c r="C362">
        <v>1.3107344632768401</v>
      </c>
      <c r="D362">
        <v>1.19</v>
      </c>
      <c r="E362">
        <v>0.71</v>
      </c>
    </row>
    <row r="363" spans="1:5" x14ac:dyDescent="0.25">
      <c r="A363" t="s">
        <v>342</v>
      </c>
      <c r="B363" t="s">
        <v>343</v>
      </c>
      <c r="C363">
        <v>1.1491228070175401</v>
      </c>
      <c r="D363">
        <v>0.78</v>
      </c>
      <c r="E363">
        <v>1.46</v>
      </c>
    </row>
    <row r="364" spans="1:5" x14ac:dyDescent="0.25">
      <c r="A364" t="s">
        <v>342</v>
      </c>
      <c r="B364" t="s">
        <v>346</v>
      </c>
      <c r="C364">
        <v>1.1491228070175401</v>
      </c>
      <c r="D364">
        <v>0.61</v>
      </c>
      <c r="E364">
        <v>1.22</v>
      </c>
    </row>
    <row r="365" spans="1:5" x14ac:dyDescent="0.25">
      <c r="A365" t="s">
        <v>342</v>
      </c>
      <c r="B365" t="s">
        <v>348</v>
      </c>
      <c r="C365">
        <v>1.1491228070175401</v>
      </c>
      <c r="D365">
        <v>1.31</v>
      </c>
      <c r="E365">
        <v>0.73</v>
      </c>
    </row>
    <row r="366" spans="1:5" x14ac:dyDescent="0.25">
      <c r="A366" t="s">
        <v>342</v>
      </c>
      <c r="B366" t="s">
        <v>363</v>
      </c>
      <c r="C366">
        <v>1.1491228070175401</v>
      </c>
    </row>
    <row r="367" spans="1:5" x14ac:dyDescent="0.25">
      <c r="A367" t="s">
        <v>342</v>
      </c>
      <c r="B367" t="s">
        <v>364</v>
      </c>
      <c r="C367">
        <v>1.1491228070175401</v>
      </c>
    </row>
    <row r="368" spans="1:5" x14ac:dyDescent="0.25">
      <c r="A368" t="s">
        <v>342</v>
      </c>
      <c r="B368" t="s">
        <v>380</v>
      </c>
      <c r="C368">
        <v>1.1491228070175401</v>
      </c>
      <c r="D368">
        <v>1.5</v>
      </c>
      <c r="E368">
        <v>0.44</v>
      </c>
    </row>
    <row r="369" spans="1:5" x14ac:dyDescent="0.25">
      <c r="A369" t="s">
        <v>342</v>
      </c>
      <c r="B369" t="s">
        <v>384</v>
      </c>
      <c r="C369">
        <v>1.1491228070175401</v>
      </c>
    </row>
    <row r="370" spans="1:5" x14ac:dyDescent="0.25">
      <c r="A370" t="s">
        <v>342</v>
      </c>
      <c r="B370" t="s">
        <v>386</v>
      </c>
      <c r="C370">
        <v>1.1491228070175401</v>
      </c>
      <c r="D370">
        <v>0.61</v>
      </c>
      <c r="E370">
        <v>0.61</v>
      </c>
    </row>
    <row r="371" spans="1:5" x14ac:dyDescent="0.25">
      <c r="A371" t="s">
        <v>342</v>
      </c>
      <c r="B371" t="s">
        <v>392</v>
      </c>
      <c r="C371">
        <v>1.1491228070175401</v>
      </c>
      <c r="D371">
        <v>1.31</v>
      </c>
      <c r="E371">
        <v>1.34</v>
      </c>
    </row>
    <row r="372" spans="1:5" x14ac:dyDescent="0.25">
      <c r="A372" t="s">
        <v>342</v>
      </c>
      <c r="B372" t="s">
        <v>393</v>
      </c>
      <c r="C372">
        <v>1.1491228070175401</v>
      </c>
      <c r="D372">
        <v>1.04</v>
      </c>
      <c r="E372">
        <v>0.49</v>
      </c>
    </row>
    <row r="373" spans="1:5" x14ac:dyDescent="0.25">
      <c r="A373" t="s">
        <v>342</v>
      </c>
      <c r="B373" t="s">
        <v>396</v>
      </c>
      <c r="C373">
        <v>1.1491228070175401</v>
      </c>
    </row>
    <row r="374" spans="1:5" x14ac:dyDescent="0.25">
      <c r="A374" t="s">
        <v>342</v>
      </c>
      <c r="B374" t="s">
        <v>398</v>
      </c>
      <c r="C374">
        <v>1.1491228070175401</v>
      </c>
      <c r="D374">
        <v>0.78</v>
      </c>
      <c r="E374">
        <v>0.61</v>
      </c>
    </row>
    <row r="375" spans="1:5" x14ac:dyDescent="0.25">
      <c r="A375" t="s">
        <v>342</v>
      </c>
      <c r="B375" t="s">
        <v>399</v>
      </c>
      <c r="C375">
        <v>1.1491228070175401</v>
      </c>
      <c r="D375">
        <v>0.7</v>
      </c>
      <c r="E375">
        <v>1.34</v>
      </c>
    </row>
    <row r="376" spans="1:5" x14ac:dyDescent="0.25">
      <c r="A376" t="s">
        <v>342</v>
      </c>
      <c r="B376" t="s">
        <v>400</v>
      </c>
      <c r="C376">
        <v>1.1491228070175401</v>
      </c>
      <c r="D376">
        <v>1.42</v>
      </c>
      <c r="E376">
        <v>0.78</v>
      </c>
    </row>
    <row r="377" spans="1:5" x14ac:dyDescent="0.25">
      <c r="A377" t="s">
        <v>342</v>
      </c>
      <c r="B377" t="s">
        <v>402</v>
      </c>
      <c r="C377">
        <v>1.1491228070175401</v>
      </c>
    </row>
    <row r="378" spans="1:5" x14ac:dyDescent="0.25">
      <c r="A378" t="s">
        <v>342</v>
      </c>
      <c r="B378" t="s">
        <v>406</v>
      </c>
      <c r="C378">
        <v>1.1491228070175401</v>
      </c>
      <c r="D378">
        <v>1.27</v>
      </c>
      <c r="E378">
        <v>1.44</v>
      </c>
    </row>
    <row r="379" spans="1:5" x14ac:dyDescent="0.25">
      <c r="A379" t="s">
        <v>342</v>
      </c>
      <c r="B379" t="s">
        <v>409</v>
      </c>
      <c r="C379">
        <v>1.1491228070175401</v>
      </c>
    </row>
    <row r="380" spans="1:5" x14ac:dyDescent="0.25">
      <c r="A380" t="s">
        <v>342</v>
      </c>
      <c r="B380" t="s">
        <v>414</v>
      </c>
      <c r="C380">
        <v>1.1491228070175401</v>
      </c>
    </row>
    <row r="381" spans="1:5" x14ac:dyDescent="0.25">
      <c r="A381" t="s">
        <v>342</v>
      </c>
      <c r="B381" t="s">
        <v>420</v>
      </c>
      <c r="C381">
        <v>1.1491228070175401</v>
      </c>
      <c r="D381">
        <v>1.19</v>
      </c>
      <c r="E381">
        <v>0.67</v>
      </c>
    </row>
    <row r="382" spans="1:5" x14ac:dyDescent="0.25">
      <c r="A382" t="s">
        <v>342</v>
      </c>
      <c r="B382" t="s">
        <v>426</v>
      </c>
      <c r="C382">
        <v>1.1491228070175401</v>
      </c>
      <c r="D382">
        <v>0.95</v>
      </c>
      <c r="E382">
        <v>0.67</v>
      </c>
    </row>
    <row r="383" spans="1:5" x14ac:dyDescent="0.25">
      <c r="A383" t="s">
        <v>342</v>
      </c>
      <c r="B383" t="s">
        <v>430</v>
      </c>
      <c r="C383">
        <v>1.1491228070175401</v>
      </c>
      <c r="D383">
        <v>1.48</v>
      </c>
      <c r="E383">
        <v>0.61</v>
      </c>
    </row>
    <row r="384" spans="1:5" x14ac:dyDescent="0.25">
      <c r="A384" t="s">
        <v>342</v>
      </c>
      <c r="B384" t="s">
        <v>436</v>
      </c>
      <c r="C384">
        <v>1.1491228070175401</v>
      </c>
      <c r="D384">
        <v>0.95</v>
      </c>
      <c r="E384">
        <v>1.1100000000000001</v>
      </c>
    </row>
    <row r="385" spans="1:5" x14ac:dyDescent="0.25">
      <c r="A385" t="s">
        <v>40</v>
      </c>
      <c r="B385" t="s">
        <v>339</v>
      </c>
      <c r="C385">
        <v>1.5388888888888901</v>
      </c>
      <c r="D385">
        <v>1.37</v>
      </c>
      <c r="E385">
        <v>0.47</v>
      </c>
    </row>
    <row r="386" spans="1:5" x14ac:dyDescent="0.25">
      <c r="A386" t="s">
        <v>40</v>
      </c>
      <c r="B386" t="s">
        <v>333</v>
      </c>
      <c r="C386">
        <v>1.5388888888888901</v>
      </c>
      <c r="D386">
        <v>0.94</v>
      </c>
      <c r="E386">
        <v>1.21</v>
      </c>
    </row>
    <row r="387" spans="1:5" x14ac:dyDescent="0.25">
      <c r="A387" t="s">
        <v>40</v>
      </c>
      <c r="B387" t="s">
        <v>238</v>
      </c>
      <c r="C387">
        <v>1.5388888888888901</v>
      </c>
      <c r="D387">
        <v>0.79</v>
      </c>
      <c r="E387">
        <v>1.1200000000000001</v>
      </c>
    </row>
    <row r="388" spans="1:5" x14ac:dyDescent="0.25">
      <c r="A388" t="s">
        <v>40</v>
      </c>
      <c r="B388" t="s">
        <v>320</v>
      </c>
      <c r="C388">
        <v>1.5388888888888901</v>
      </c>
      <c r="D388">
        <v>1.71</v>
      </c>
      <c r="E388">
        <v>0.42</v>
      </c>
    </row>
    <row r="389" spans="1:5" x14ac:dyDescent="0.25">
      <c r="A389" t="s">
        <v>40</v>
      </c>
      <c r="B389" t="s">
        <v>234</v>
      </c>
      <c r="C389">
        <v>1.5388888888888901</v>
      </c>
      <c r="D389">
        <v>1.1399999999999999</v>
      </c>
      <c r="E389">
        <v>1.1599999999999999</v>
      </c>
    </row>
    <row r="390" spans="1:5" x14ac:dyDescent="0.25">
      <c r="A390" t="s">
        <v>40</v>
      </c>
      <c r="B390" t="s">
        <v>316</v>
      </c>
      <c r="C390">
        <v>1.5388888888888901</v>
      </c>
    </row>
    <row r="391" spans="1:5" x14ac:dyDescent="0.25">
      <c r="A391" t="s">
        <v>40</v>
      </c>
      <c r="B391" t="s">
        <v>335</v>
      </c>
      <c r="C391">
        <v>1.5388888888888901</v>
      </c>
      <c r="D391">
        <v>0.51</v>
      </c>
      <c r="E391">
        <v>1.31</v>
      </c>
    </row>
    <row r="392" spans="1:5" x14ac:dyDescent="0.25">
      <c r="A392" t="s">
        <v>40</v>
      </c>
      <c r="B392" t="s">
        <v>332</v>
      </c>
      <c r="C392">
        <v>1.5388888888888901</v>
      </c>
      <c r="D392">
        <v>1.1399999999999999</v>
      </c>
      <c r="E392">
        <v>1.37</v>
      </c>
    </row>
    <row r="393" spans="1:5" x14ac:dyDescent="0.25">
      <c r="A393" t="s">
        <v>40</v>
      </c>
      <c r="B393" t="s">
        <v>321</v>
      </c>
      <c r="C393">
        <v>1.5388888888888901</v>
      </c>
      <c r="D393">
        <v>1.3</v>
      </c>
      <c r="E393">
        <v>0.47</v>
      </c>
    </row>
    <row r="394" spans="1:5" x14ac:dyDescent="0.25">
      <c r="A394" t="s">
        <v>40</v>
      </c>
      <c r="B394" t="s">
        <v>236</v>
      </c>
      <c r="C394">
        <v>1.5388888888888901</v>
      </c>
    </row>
    <row r="395" spans="1:5" x14ac:dyDescent="0.25">
      <c r="A395" t="s">
        <v>40</v>
      </c>
      <c r="B395" t="s">
        <v>41</v>
      </c>
      <c r="C395">
        <v>1.5388888888888901</v>
      </c>
    </row>
    <row r="396" spans="1:5" x14ac:dyDescent="0.25">
      <c r="A396" t="s">
        <v>40</v>
      </c>
      <c r="B396" t="s">
        <v>233</v>
      </c>
      <c r="C396">
        <v>1.5388888888888901</v>
      </c>
      <c r="D396">
        <v>1.08</v>
      </c>
      <c r="E396">
        <v>1.03</v>
      </c>
    </row>
    <row r="397" spans="1:5" x14ac:dyDescent="0.25">
      <c r="A397" t="s">
        <v>40</v>
      </c>
      <c r="B397" t="s">
        <v>317</v>
      </c>
      <c r="C397">
        <v>1.5388888888888901</v>
      </c>
    </row>
    <row r="398" spans="1:5" x14ac:dyDescent="0.25">
      <c r="A398" t="s">
        <v>40</v>
      </c>
      <c r="B398" t="s">
        <v>42</v>
      </c>
      <c r="C398">
        <v>1.5388888888888901</v>
      </c>
    </row>
    <row r="399" spans="1:5" x14ac:dyDescent="0.25">
      <c r="A399" t="s">
        <v>40</v>
      </c>
      <c r="B399" t="s">
        <v>334</v>
      </c>
      <c r="C399">
        <v>1.5388888888888901</v>
      </c>
      <c r="D399">
        <v>0.81</v>
      </c>
      <c r="E399">
        <v>1.1599999999999999</v>
      </c>
    </row>
    <row r="400" spans="1:5" x14ac:dyDescent="0.25">
      <c r="A400" t="s">
        <v>40</v>
      </c>
      <c r="B400" t="s">
        <v>237</v>
      </c>
      <c r="C400">
        <v>1.5388888888888901</v>
      </c>
      <c r="D400">
        <v>0.36</v>
      </c>
      <c r="E400">
        <v>1.03</v>
      </c>
    </row>
    <row r="401" spans="1:5" x14ac:dyDescent="0.25">
      <c r="A401" t="s">
        <v>40</v>
      </c>
      <c r="B401" t="s">
        <v>232</v>
      </c>
      <c r="C401">
        <v>1.5388888888888901</v>
      </c>
      <c r="D401">
        <v>1.22</v>
      </c>
      <c r="E401">
        <v>1.05</v>
      </c>
    </row>
    <row r="402" spans="1:5" x14ac:dyDescent="0.25">
      <c r="A402" t="s">
        <v>40</v>
      </c>
      <c r="B402" t="s">
        <v>319</v>
      </c>
      <c r="C402">
        <v>1.5388888888888901</v>
      </c>
      <c r="D402">
        <v>1.08</v>
      </c>
      <c r="E402">
        <v>1.4</v>
      </c>
    </row>
    <row r="403" spans="1:5" x14ac:dyDescent="0.25">
      <c r="A403" t="s">
        <v>40</v>
      </c>
      <c r="B403" t="s">
        <v>235</v>
      </c>
      <c r="C403">
        <v>1.5388888888888901</v>
      </c>
      <c r="D403">
        <v>0.57999999999999996</v>
      </c>
      <c r="E403">
        <v>1.03</v>
      </c>
    </row>
    <row r="404" spans="1:5" x14ac:dyDescent="0.25">
      <c r="A404" t="s">
        <v>40</v>
      </c>
      <c r="B404" t="s">
        <v>239</v>
      </c>
      <c r="C404">
        <v>1.5388888888888901</v>
      </c>
      <c r="D404">
        <v>0.87</v>
      </c>
      <c r="E404">
        <v>1.31</v>
      </c>
    </row>
    <row r="405" spans="1:5" x14ac:dyDescent="0.25">
      <c r="A405" t="s">
        <v>40</v>
      </c>
      <c r="B405" t="s">
        <v>318</v>
      </c>
      <c r="C405">
        <v>1.5388888888888901</v>
      </c>
      <c r="D405">
        <v>0.97</v>
      </c>
      <c r="E405">
        <v>0.84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C2" sqref="C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1.4055555555555601</v>
      </c>
      <c r="D2">
        <v>0.95</v>
      </c>
      <c r="E2">
        <v>1.08</v>
      </c>
    </row>
    <row r="3" spans="1:5" x14ac:dyDescent="0.25">
      <c r="A3" t="s">
        <v>10</v>
      </c>
      <c r="B3" t="s">
        <v>241</v>
      </c>
      <c r="C3">
        <v>1.4055555555555601</v>
      </c>
      <c r="D3">
        <v>1.01</v>
      </c>
      <c r="E3">
        <v>1.08</v>
      </c>
    </row>
    <row r="4" spans="1:5" x14ac:dyDescent="0.25">
      <c r="A4" t="s">
        <v>10</v>
      </c>
      <c r="B4" t="s">
        <v>244</v>
      </c>
      <c r="C4">
        <v>1.4055555555555601</v>
      </c>
    </row>
    <row r="5" spans="1:5" x14ac:dyDescent="0.25">
      <c r="A5" t="s">
        <v>10</v>
      </c>
      <c r="B5" t="s">
        <v>242</v>
      </c>
      <c r="C5">
        <v>1.4055555555555601</v>
      </c>
      <c r="D5">
        <v>0.63</v>
      </c>
      <c r="E5">
        <v>0.95</v>
      </c>
    </row>
    <row r="6" spans="1:5" x14ac:dyDescent="0.25">
      <c r="A6" t="s">
        <v>10</v>
      </c>
      <c r="B6" t="s">
        <v>49</v>
      </c>
      <c r="C6">
        <v>1.4055555555555601</v>
      </c>
      <c r="D6">
        <v>1.21</v>
      </c>
      <c r="E6">
        <v>1.0900000000000001</v>
      </c>
    </row>
    <row r="7" spans="1:5" x14ac:dyDescent="0.25">
      <c r="A7" t="s">
        <v>10</v>
      </c>
      <c r="B7" t="s">
        <v>245</v>
      </c>
      <c r="C7">
        <v>1.4055555555555601</v>
      </c>
      <c r="D7">
        <v>1.52</v>
      </c>
      <c r="E7">
        <v>0.38</v>
      </c>
    </row>
    <row r="8" spans="1:5" x14ac:dyDescent="0.25">
      <c r="A8" t="s">
        <v>10</v>
      </c>
      <c r="B8" t="s">
        <v>11</v>
      </c>
      <c r="C8">
        <v>1.4055555555555601</v>
      </c>
      <c r="D8">
        <v>0.69</v>
      </c>
      <c r="E8">
        <v>0.86</v>
      </c>
    </row>
    <row r="9" spans="1:5" x14ac:dyDescent="0.25">
      <c r="A9" t="s">
        <v>10</v>
      </c>
      <c r="B9" t="s">
        <v>46</v>
      </c>
      <c r="C9">
        <v>1.4055555555555601</v>
      </c>
      <c r="D9">
        <v>1.2</v>
      </c>
      <c r="E9">
        <v>0.89</v>
      </c>
    </row>
    <row r="10" spans="1:5" x14ac:dyDescent="0.25">
      <c r="A10" t="s">
        <v>10</v>
      </c>
      <c r="B10" t="s">
        <v>240</v>
      </c>
      <c r="C10">
        <v>1.4055555555555601</v>
      </c>
      <c r="D10">
        <v>0.75</v>
      </c>
      <c r="E10">
        <v>0.86</v>
      </c>
    </row>
    <row r="11" spans="1:5" x14ac:dyDescent="0.25">
      <c r="A11" t="s">
        <v>10</v>
      </c>
      <c r="B11" t="s">
        <v>44</v>
      </c>
      <c r="C11">
        <v>1.4055555555555601</v>
      </c>
      <c r="D11">
        <v>0.49</v>
      </c>
      <c r="E11">
        <v>0.56000000000000005</v>
      </c>
    </row>
    <row r="12" spans="1:5" x14ac:dyDescent="0.25">
      <c r="A12" t="s">
        <v>10</v>
      </c>
      <c r="B12" t="s">
        <v>50</v>
      </c>
      <c r="C12">
        <v>1.4055555555555601</v>
      </c>
    </row>
    <row r="13" spans="1:5" x14ac:dyDescent="0.25">
      <c r="A13" t="s">
        <v>10</v>
      </c>
      <c r="B13" t="s">
        <v>45</v>
      </c>
      <c r="C13">
        <v>1.4055555555555601</v>
      </c>
      <c r="D13">
        <v>0.4</v>
      </c>
      <c r="E13">
        <v>1.1499999999999999</v>
      </c>
    </row>
    <row r="14" spans="1:5" x14ac:dyDescent="0.25">
      <c r="A14" t="s">
        <v>10</v>
      </c>
      <c r="B14" t="s">
        <v>43</v>
      </c>
      <c r="C14">
        <v>1.4055555555555601</v>
      </c>
      <c r="D14">
        <v>0.51</v>
      </c>
      <c r="E14">
        <v>0.76</v>
      </c>
    </row>
    <row r="15" spans="1:5" x14ac:dyDescent="0.25">
      <c r="A15" t="s">
        <v>10</v>
      </c>
      <c r="B15" t="s">
        <v>247</v>
      </c>
      <c r="C15">
        <v>1.4055555555555601</v>
      </c>
    </row>
    <row r="16" spans="1:5" x14ac:dyDescent="0.25">
      <c r="A16" t="s">
        <v>10</v>
      </c>
      <c r="B16" t="s">
        <v>246</v>
      </c>
      <c r="C16">
        <v>1.4055555555555601</v>
      </c>
      <c r="D16">
        <v>0.82</v>
      </c>
      <c r="E16">
        <v>1.39</v>
      </c>
    </row>
    <row r="17" spans="1:5" x14ac:dyDescent="0.25">
      <c r="A17" t="s">
        <v>10</v>
      </c>
      <c r="B17" t="s">
        <v>243</v>
      </c>
      <c r="C17">
        <v>1.4055555555555601</v>
      </c>
      <c r="D17">
        <v>0.7</v>
      </c>
      <c r="E17">
        <v>0.7</v>
      </c>
    </row>
    <row r="18" spans="1:5" x14ac:dyDescent="0.25">
      <c r="A18" t="s">
        <v>10</v>
      </c>
      <c r="B18" t="s">
        <v>47</v>
      </c>
      <c r="C18">
        <v>1.4055555555555601</v>
      </c>
      <c r="D18">
        <v>0.92</v>
      </c>
      <c r="E18">
        <v>1.33</v>
      </c>
    </row>
    <row r="19" spans="1:5" x14ac:dyDescent="0.25">
      <c r="A19" t="s">
        <v>10</v>
      </c>
      <c r="B19" t="s">
        <v>48</v>
      </c>
      <c r="C19">
        <v>1.4055555555555601</v>
      </c>
      <c r="D19">
        <v>1.06</v>
      </c>
      <c r="E19">
        <v>0.92</v>
      </c>
    </row>
    <row r="20" spans="1:5" x14ac:dyDescent="0.25">
      <c r="A20" t="s">
        <v>13</v>
      </c>
      <c r="B20" t="s">
        <v>58</v>
      </c>
      <c r="C20">
        <v>1.51111111111111</v>
      </c>
      <c r="D20">
        <v>0.7</v>
      </c>
      <c r="E20">
        <v>0.7</v>
      </c>
    </row>
    <row r="21" spans="1:5" x14ac:dyDescent="0.25">
      <c r="A21" t="s">
        <v>13</v>
      </c>
      <c r="B21" t="s">
        <v>248</v>
      </c>
      <c r="C21">
        <v>1.51111111111111</v>
      </c>
      <c r="D21">
        <v>1.37</v>
      </c>
      <c r="E21">
        <v>1.07</v>
      </c>
    </row>
    <row r="22" spans="1:5" x14ac:dyDescent="0.25">
      <c r="A22" t="s">
        <v>13</v>
      </c>
      <c r="B22" t="s">
        <v>56</v>
      </c>
      <c r="C22">
        <v>1.51111111111111</v>
      </c>
      <c r="D22">
        <v>0.35</v>
      </c>
      <c r="E22">
        <v>1.1299999999999999</v>
      </c>
    </row>
    <row r="23" spans="1:5" x14ac:dyDescent="0.25">
      <c r="A23" t="s">
        <v>13</v>
      </c>
      <c r="B23" t="s">
        <v>51</v>
      </c>
      <c r="C23">
        <v>1.51111111111111</v>
      </c>
      <c r="D23">
        <v>1.1499999999999999</v>
      </c>
      <c r="E23">
        <v>0.69</v>
      </c>
    </row>
    <row r="24" spans="1:5" x14ac:dyDescent="0.25">
      <c r="A24" t="s">
        <v>13</v>
      </c>
      <c r="B24" t="s">
        <v>250</v>
      </c>
      <c r="C24">
        <v>1.51111111111111</v>
      </c>
      <c r="D24">
        <v>1.07</v>
      </c>
      <c r="E24">
        <v>1.07</v>
      </c>
    </row>
    <row r="25" spans="1:5" x14ac:dyDescent="0.25">
      <c r="A25" t="s">
        <v>13</v>
      </c>
      <c r="B25" t="s">
        <v>53</v>
      </c>
      <c r="C25">
        <v>1.51111111111111</v>
      </c>
      <c r="D25">
        <v>0.44</v>
      </c>
      <c r="E25">
        <v>0.79</v>
      </c>
    </row>
    <row r="26" spans="1:5" x14ac:dyDescent="0.25">
      <c r="A26" t="s">
        <v>13</v>
      </c>
      <c r="B26" t="s">
        <v>249</v>
      </c>
      <c r="C26">
        <v>1.51111111111111</v>
      </c>
      <c r="D26">
        <v>0.87</v>
      </c>
      <c r="E26">
        <v>1.05</v>
      </c>
    </row>
    <row r="27" spans="1:5" x14ac:dyDescent="0.25">
      <c r="A27" t="s">
        <v>13</v>
      </c>
      <c r="B27" t="s">
        <v>54</v>
      </c>
      <c r="C27">
        <v>1.51111111111111</v>
      </c>
      <c r="D27">
        <v>0.99</v>
      </c>
      <c r="E27">
        <v>0.99</v>
      </c>
    </row>
    <row r="28" spans="1:5" x14ac:dyDescent="0.25">
      <c r="A28" t="s">
        <v>13</v>
      </c>
      <c r="B28" t="s">
        <v>55</v>
      </c>
      <c r="C28">
        <v>1.51111111111111</v>
      </c>
      <c r="D28">
        <v>0.76</v>
      </c>
      <c r="E28">
        <v>1.3</v>
      </c>
    </row>
    <row r="29" spans="1:5" x14ac:dyDescent="0.25">
      <c r="A29" t="s">
        <v>13</v>
      </c>
      <c r="B29" t="s">
        <v>15</v>
      </c>
      <c r="C29">
        <v>1.51111111111111</v>
      </c>
      <c r="D29">
        <v>1.22</v>
      </c>
      <c r="E29">
        <v>0.46</v>
      </c>
    </row>
    <row r="30" spans="1:5" x14ac:dyDescent="0.25">
      <c r="A30" t="s">
        <v>13</v>
      </c>
      <c r="B30" t="s">
        <v>52</v>
      </c>
      <c r="C30">
        <v>1.51111111111111</v>
      </c>
      <c r="D30">
        <v>0.7</v>
      </c>
      <c r="E30">
        <v>1.57</v>
      </c>
    </row>
    <row r="31" spans="1:5" x14ac:dyDescent="0.25">
      <c r="A31" t="s">
        <v>13</v>
      </c>
      <c r="B31" t="s">
        <v>62</v>
      </c>
      <c r="C31">
        <v>1.51111111111111</v>
      </c>
      <c r="D31">
        <v>1.31</v>
      </c>
      <c r="E31">
        <v>1.31</v>
      </c>
    </row>
    <row r="32" spans="1:5" x14ac:dyDescent="0.25">
      <c r="A32" t="s">
        <v>13</v>
      </c>
      <c r="B32" t="s">
        <v>60</v>
      </c>
      <c r="C32">
        <v>1.51111111111111</v>
      </c>
      <c r="D32">
        <v>0.79</v>
      </c>
      <c r="E32">
        <v>0.52</v>
      </c>
    </row>
    <row r="33" spans="1:5" x14ac:dyDescent="0.25">
      <c r="A33" t="s">
        <v>13</v>
      </c>
      <c r="B33" t="s">
        <v>251</v>
      </c>
      <c r="C33">
        <v>1.51111111111111</v>
      </c>
      <c r="D33">
        <v>0.44</v>
      </c>
      <c r="E33">
        <v>2.27</v>
      </c>
    </row>
    <row r="34" spans="1:5" x14ac:dyDescent="0.25">
      <c r="A34" t="s">
        <v>13</v>
      </c>
      <c r="B34" t="s">
        <v>61</v>
      </c>
      <c r="C34">
        <v>1.51111111111111</v>
      </c>
      <c r="D34">
        <v>1.6</v>
      </c>
      <c r="E34">
        <v>0.69</v>
      </c>
    </row>
    <row r="35" spans="1:5" x14ac:dyDescent="0.25">
      <c r="A35" t="s">
        <v>13</v>
      </c>
      <c r="B35" t="s">
        <v>14</v>
      </c>
      <c r="C35">
        <v>1.51111111111111</v>
      </c>
      <c r="D35">
        <v>1.05</v>
      </c>
      <c r="E35">
        <v>0.79</v>
      </c>
    </row>
    <row r="36" spans="1:5" x14ac:dyDescent="0.25">
      <c r="A36" t="s">
        <v>13</v>
      </c>
      <c r="B36" t="s">
        <v>57</v>
      </c>
      <c r="C36">
        <v>1.51111111111111</v>
      </c>
      <c r="D36">
        <v>0.84</v>
      </c>
      <c r="E36">
        <v>0.92</v>
      </c>
    </row>
    <row r="37" spans="1:5" x14ac:dyDescent="0.25">
      <c r="A37" t="s">
        <v>13</v>
      </c>
      <c r="B37" t="s">
        <v>59</v>
      </c>
      <c r="C37">
        <v>1.51111111111111</v>
      </c>
      <c r="D37">
        <v>0.76</v>
      </c>
      <c r="E37">
        <v>0.84</v>
      </c>
    </row>
    <row r="38" spans="1:5" x14ac:dyDescent="0.25">
      <c r="A38" t="s">
        <v>16</v>
      </c>
      <c r="B38" t="s">
        <v>63</v>
      </c>
      <c r="C38">
        <v>1.31851851851852</v>
      </c>
      <c r="D38">
        <v>0.97</v>
      </c>
      <c r="E38">
        <v>0.88</v>
      </c>
    </row>
    <row r="39" spans="1:5" x14ac:dyDescent="0.25">
      <c r="A39" t="s">
        <v>16</v>
      </c>
      <c r="B39" t="s">
        <v>20</v>
      </c>
      <c r="C39">
        <v>1.31851851851852</v>
      </c>
    </row>
    <row r="40" spans="1:5" x14ac:dyDescent="0.25">
      <c r="A40" t="s">
        <v>16</v>
      </c>
      <c r="B40" t="s">
        <v>253</v>
      </c>
      <c r="C40">
        <v>1.31851851851852</v>
      </c>
      <c r="D40">
        <v>1.32</v>
      </c>
      <c r="E40">
        <v>1.32</v>
      </c>
    </row>
    <row r="41" spans="1:5" x14ac:dyDescent="0.25">
      <c r="A41" t="s">
        <v>16</v>
      </c>
      <c r="B41" t="s">
        <v>65</v>
      </c>
      <c r="C41">
        <v>1.31851851851852</v>
      </c>
      <c r="D41">
        <v>0.77</v>
      </c>
      <c r="E41">
        <v>0.85</v>
      </c>
    </row>
    <row r="42" spans="1:5" x14ac:dyDescent="0.25">
      <c r="A42" t="s">
        <v>16</v>
      </c>
      <c r="B42" t="s">
        <v>66</v>
      </c>
      <c r="C42">
        <v>1.31851851851852</v>
      </c>
      <c r="D42">
        <v>0.62</v>
      </c>
      <c r="E42">
        <v>1.08</v>
      </c>
    </row>
    <row r="43" spans="1:5" x14ac:dyDescent="0.25">
      <c r="A43" t="s">
        <v>16</v>
      </c>
      <c r="B43" t="s">
        <v>17</v>
      </c>
      <c r="C43">
        <v>1.31851851851852</v>
      </c>
      <c r="D43">
        <v>1.47</v>
      </c>
      <c r="E43">
        <v>0.7</v>
      </c>
    </row>
    <row r="44" spans="1:5" x14ac:dyDescent="0.25">
      <c r="A44" t="s">
        <v>16</v>
      </c>
      <c r="B44" t="s">
        <v>322</v>
      </c>
      <c r="C44">
        <v>1.31851851851852</v>
      </c>
      <c r="D44">
        <v>1.1499999999999999</v>
      </c>
      <c r="E44">
        <v>0.88</v>
      </c>
    </row>
    <row r="45" spans="1:5" x14ac:dyDescent="0.25">
      <c r="A45" t="s">
        <v>16</v>
      </c>
      <c r="B45" t="s">
        <v>67</v>
      </c>
      <c r="C45">
        <v>1.31851851851852</v>
      </c>
      <c r="D45">
        <v>0.46</v>
      </c>
      <c r="E45">
        <v>0.85</v>
      </c>
    </row>
    <row r="46" spans="1:5" x14ac:dyDescent="0.25">
      <c r="A46" t="s">
        <v>16</v>
      </c>
      <c r="B46" t="s">
        <v>252</v>
      </c>
      <c r="C46">
        <v>1.31851851851852</v>
      </c>
      <c r="D46">
        <v>0.53</v>
      </c>
      <c r="E46">
        <v>1.42</v>
      </c>
    </row>
    <row r="47" spans="1:5" x14ac:dyDescent="0.25">
      <c r="A47" t="s">
        <v>16</v>
      </c>
      <c r="B47" t="s">
        <v>254</v>
      </c>
      <c r="C47">
        <v>1.31851851851852</v>
      </c>
      <c r="D47">
        <v>1.06</v>
      </c>
      <c r="E47">
        <v>0.35</v>
      </c>
    </row>
    <row r="48" spans="1:5" x14ac:dyDescent="0.25">
      <c r="A48" t="s">
        <v>16</v>
      </c>
      <c r="B48" t="s">
        <v>255</v>
      </c>
      <c r="C48">
        <v>1.31851851851852</v>
      </c>
    </row>
    <row r="49" spans="1:5" x14ac:dyDescent="0.25">
      <c r="A49" t="s">
        <v>16</v>
      </c>
      <c r="B49" t="s">
        <v>64</v>
      </c>
      <c r="C49">
        <v>1.31851851851852</v>
      </c>
      <c r="D49">
        <v>0.97</v>
      </c>
      <c r="E49">
        <v>0.88</v>
      </c>
    </row>
    <row r="50" spans="1:5" x14ac:dyDescent="0.25">
      <c r="A50" t="s">
        <v>16</v>
      </c>
      <c r="B50" t="s">
        <v>323</v>
      </c>
      <c r="C50">
        <v>1.31851851851852</v>
      </c>
    </row>
    <row r="51" spans="1:5" x14ac:dyDescent="0.25">
      <c r="A51" t="s">
        <v>16</v>
      </c>
      <c r="B51" t="s">
        <v>18</v>
      </c>
      <c r="C51">
        <v>1.31851851851852</v>
      </c>
      <c r="D51">
        <v>0.54</v>
      </c>
      <c r="E51">
        <v>0.62</v>
      </c>
    </row>
    <row r="52" spans="1:5" x14ac:dyDescent="0.25">
      <c r="A52" t="s">
        <v>16</v>
      </c>
      <c r="B52" t="s">
        <v>256</v>
      </c>
      <c r="C52">
        <v>1.31851851851852</v>
      </c>
      <c r="D52">
        <v>0.62</v>
      </c>
      <c r="E52">
        <v>0.97</v>
      </c>
    </row>
    <row r="53" spans="1:5" x14ac:dyDescent="0.25">
      <c r="A53" t="s">
        <v>16</v>
      </c>
      <c r="B53" t="s">
        <v>257</v>
      </c>
      <c r="C53">
        <v>1.31851851851852</v>
      </c>
      <c r="D53">
        <v>0.35</v>
      </c>
      <c r="E53">
        <v>1.5</v>
      </c>
    </row>
    <row r="54" spans="1:5" x14ac:dyDescent="0.25">
      <c r="A54" t="s">
        <v>16</v>
      </c>
      <c r="B54" t="s">
        <v>68</v>
      </c>
      <c r="C54">
        <v>1.31851851851852</v>
      </c>
      <c r="D54">
        <v>0.7</v>
      </c>
      <c r="E54">
        <v>1.08</v>
      </c>
    </row>
    <row r="55" spans="1:5" x14ac:dyDescent="0.25">
      <c r="A55" t="s">
        <v>16</v>
      </c>
      <c r="B55" t="s">
        <v>19</v>
      </c>
      <c r="C55">
        <v>1.31851851851852</v>
      </c>
    </row>
    <row r="56" spans="1:5" x14ac:dyDescent="0.25">
      <c r="A56" t="s">
        <v>69</v>
      </c>
      <c r="B56" t="s">
        <v>324</v>
      </c>
      <c r="C56">
        <v>1.3941176470588199</v>
      </c>
      <c r="D56">
        <v>0.9</v>
      </c>
      <c r="E56">
        <v>0.65</v>
      </c>
    </row>
    <row r="57" spans="1:5" x14ac:dyDescent="0.25">
      <c r="A57" t="s">
        <v>69</v>
      </c>
      <c r="B57" t="s">
        <v>351</v>
      </c>
      <c r="C57">
        <v>1.3941176470588199</v>
      </c>
      <c r="D57">
        <v>1.28</v>
      </c>
      <c r="E57">
        <v>0.46</v>
      </c>
    </row>
    <row r="58" spans="1:5" x14ac:dyDescent="0.25">
      <c r="A58" t="s">
        <v>69</v>
      </c>
      <c r="B58" t="s">
        <v>73</v>
      </c>
      <c r="C58">
        <v>1.3941176470588199</v>
      </c>
      <c r="D58">
        <v>0.9</v>
      </c>
      <c r="E58">
        <v>1.1399999999999999</v>
      </c>
    </row>
    <row r="59" spans="1:5" x14ac:dyDescent="0.25">
      <c r="A59" t="s">
        <v>69</v>
      </c>
      <c r="B59" t="s">
        <v>75</v>
      </c>
      <c r="C59">
        <v>1.3941176470588199</v>
      </c>
      <c r="D59">
        <v>0.37</v>
      </c>
      <c r="E59">
        <v>1.19</v>
      </c>
    </row>
    <row r="60" spans="1:5" x14ac:dyDescent="0.25">
      <c r="A60" t="s">
        <v>69</v>
      </c>
      <c r="B60" t="s">
        <v>77</v>
      </c>
      <c r="C60">
        <v>1.3941176470588199</v>
      </c>
      <c r="D60">
        <v>1.19</v>
      </c>
      <c r="E60">
        <v>0.92</v>
      </c>
    </row>
    <row r="61" spans="1:5" x14ac:dyDescent="0.25">
      <c r="A61" t="s">
        <v>69</v>
      </c>
      <c r="B61" t="s">
        <v>263</v>
      </c>
      <c r="C61">
        <v>1.3941176470588199</v>
      </c>
      <c r="D61">
        <v>0.9</v>
      </c>
      <c r="E61">
        <v>1.1399999999999999</v>
      </c>
    </row>
    <row r="62" spans="1:5" x14ac:dyDescent="0.25">
      <c r="A62" t="s">
        <v>69</v>
      </c>
      <c r="B62" t="s">
        <v>381</v>
      </c>
      <c r="C62">
        <v>1.3941176470588199</v>
      </c>
      <c r="D62">
        <v>1.06</v>
      </c>
      <c r="E62">
        <v>0.73</v>
      </c>
    </row>
    <row r="63" spans="1:5" x14ac:dyDescent="0.25">
      <c r="A63" t="s">
        <v>69</v>
      </c>
      <c r="B63" t="s">
        <v>76</v>
      </c>
      <c r="C63">
        <v>1.3941176470588199</v>
      </c>
      <c r="D63">
        <v>0.73</v>
      </c>
      <c r="E63">
        <v>1.1000000000000001</v>
      </c>
    </row>
    <row r="64" spans="1:5" x14ac:dyDescent="0.25">
      <c r="A64" t="s">
        <v>69</v>
      </c>
      <c r="B64" t="s">
        <v>72</v>
      </c>
      <c r="C64">
        <v>1.3941176470588199</v>
      </c>
      <c r="D64">
        <v>1.38</v>
      </c>
      <c r="E64">
        <v>1.63</v>
      </c>
    </row>
    <row r="65" spans="1:5" x14ac:dyDescent="0.25">
      <c r="A65" t="s">
        <v>69</v>
      </c>
      <c r="B65" t="s">
        <v>78</v>
      </c>
      <c r="C65">
        <v>1.3941176470588199</v>
      </c>
      <c r="D65">
        <v>1.63</v>
      </c>
      <c r="E65">
        <v>0.73</v>
      </c>
    </row>
    <row r="66" spans="1:5" x14ac:dyDescent="0.25">
      <c r="A66" t="s">
        <v>69</v>
      </c>
      <c r="B66" t="s">
        <v>260</v>
      </c>
      <c r="C66">
        <v>1.3941176470588199</v>
      </c>
      <c r="D66">
        <v>1.3</v>
      </c>
      <c r="E66">
        <v>1.06</v>
      </c>
    </row>
    <row r="67" spans="1:5" x14ac:dyDescent="0.25">
      <c r="A67" t="s">
        <v>69</v>
      </c>
      <c r="B67" t="s">
        <v>262</v>
      </c>
      <c r="C67">
        <v>1.3941176470588199</v>
      </c>
      <c r="D67">
        <v>0.92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1.3941176470588199</v>
      </c>
      <c r="D68">
        <v>2.02</v>
      </c>
      <c r="E68">
        <v>1.01</v>
      </c>
    </row>
    <row r="69" spans="1:5" x14ac:dyDescent="0.25">
      <c r="A69" t="s">
        <v>69</v>
      </c>
      <c r="B69" t="s">
        <v>325</v>
      </c>
      <c r="C69">
        <v>1.3941176470588199</v>
      </c>
      <c r="D69">
        <v>0.73</v>
      </c>
      <c r="E69">
        <v>1.1000000000000001</v>
      </c>
    </row>
    <row r="70" spans="1:5" x14ac:dyDescent="0.25">
      <c r="A70" t="s">
        <v>69</v>
      </c>
      <c r="B70" t="s">
        <v>258</v>
      </c>
      <c r="C70">
        <v>1.3941176470588199</v>
      </c>
      <c r="D70">
        <v>0.33</v>
      </c>
      <c r="E70">
        <v>1.38</v>
      </c>
    </row>
    <row r="71" spans="1:5" x14ac:dyDescent="0.25">
      <c r="A71" t="s">
        <v>69</v>
      </c>
      <c r="B71" t="s">
        <v>79</v>
      </c>
      <c r="C71">
        <v>1.3941176470588199</v>
      </c>
      <c r="D71">
        <v>1.1000000000000001</v>
      </c>
      <c r="E71">
        <v>0.92</v>
      </c>
    </row>
    <row r="72" spans="1:5" x14ac:dyDescent="0.25">
      <c r="A72" t="s">
        <v>69</v>
      </c>
      <c r="B72" t="s">
        <v>259</v>
      </c>
      <c r="C72">
        <v>1.3941176470588199</v>
      </c>
      <c r="D72">
        <v>1.47</v>
      </c>
      <c r="E72">
        <v>0.64</v>
      </c>
    </row>
    <row r="73" spans="1:5" x14ac:dyDescent="0.25">
      <c r="A73" t="s">
        <v>69</v>
      </c>
      <c r="B73" t="s">
        <v>71</v>
      </c>
      <c r="C73">
        <v>1.3941176470588199</v>
      </c>
      <c r="D73">
        <v>0.55000000000000004</v>
      </c>
      <c r="E73">
        <v>1.37</v>
      </c>
    </row>
    <row r="74" spans="1:5" x14ac:dyDescent="0.25">
      <c r="A74" t="s">
        <v>69</v>
      </c>
      <c r="B74" t="s">
        <v>74</v>
      </c>
      <c r="C74">
        <v>1.3941176470588199</v>
      </c>
      <c r="D74">
        <v>0.98</v>
      </c>
      <c r="E74">
        <v>0.9</v>
      </c>
    </row>
    <row r="75" spans="1:5" x14ac:dyDescent="0.25">
      <c r="A75" t="s">
        <v>69</v>
      </c>
      <c r="B75" t="s">
        <v>70</v>
      </c>
      <c r="C75">
        <v>1.3941176470588199</v>
      </c>
      <c r="D75">
        <v>0.73</v>
      </c>
      <c r="E75">
        <v>1.3</v>
      </c>
    </row>
    <row r="76" spans="1:5" x14ac:dyDescent="0.25">
      <c r="A76" t="s">
        <v>80</v>
      </c>
      <c r="B76" t="s">
        <v>97</v>
      </c>
      <c r="C76">
        <v>1.0221402214022099</v>
      </c>
      <c r="D76">
        <v>0.91</v>
      </c>
      <c r="E76">
        <v>1.26</v>
      </c>
    </row>
    <row r="77" spans="1:5" x14ac:dyDescent="0.25">
      <c r="A77" t="s">
        <v>80</v>
      </c>
      <c r="B77" t="s">
        <v>82</v>
      </c>
      <c r="C77">
        <v>1.0221402214022099</v>
      </c>
      <c r="D77">
        <v>0.69</v>
      </c>
      <c r="E77">
        <v>0.61</v>
      </c>
    </row>
    <row r="78" spans="1:5" x14ac:dyDescent="0.25">
      <c r="A78" t="s">
        <v>80</v>
      </c>
      <c r="B78" t="s">
        <v>83</v>
      </c>
      <c r="C78">
        <v>1.0221402214022099</v>
      </c>
      <c r="D78">
        <v>1.4</v>
      </c>
      <c r="E78">
        <v>1.05</v>
      </c>
    </row>
    <row r="79" spans="1:5" x14ac:dyDescent="0.25">
      <c r="A79" t="s">
        <v>80</v>
      </c>
      <c r="B79" t="s">
        <v>85</v>
      </c>
      <c r="C79">
        <v>1.0221402214022099</v>
      </c>
      <c r="D79">
        <v>1.19</v>
      </c>
      <c r="E79">
        <v>0.7</v>
      </c>
    </row>
    <row r="80" spans="1:5" x14ac:dyDescent="0.25">
      <c r="A80" t="s">
        <v>80</v>
      </c>
      <c r="B80" t="s">
        <v>359</v>
      </c>
      <c r="C80">
        <v>1.0221402214022099</v>
      </c>
      <c r="D80">
        <v>1.37</v>
      </c>
      <c r="E80">
        <v>0.76</v>
      </c>
    </row>
    <row r="81" spans="1:5" x14ac:dyDescent="0.25">
      <c r="A81" t="s">
        <v>80</v>
      </c>
      <c r="B81" t="s">
        <v>87</v>
      </c>
      <c r="C81">
        <v>1.0221402214022099</v>
      </c>
      <c r="D81">
        <v>0.99</v>
      </c>
      <c r="E81">
        <v>1.07</v>
      </c>
    </row>
    <row r="82" spans="1:5" x14ac:dyDescent="0.25">
      <c r="A82" t="s">
        <v>80</v>
      </c>
      <c r="B82" t="s">
        <v>89</v>
      </c>
      <c r="C82">
        <v>1.0221402214022099</v>
      </c>
      <c r="D82">
        <v>0.84</v>
      </c>
      <c r="E82">
        <v>0.84</v>
      </c>
    </row>
    <row r="83" spans="1:5" x14ac:dyDescent="0.25">
      <c r="A83" t="s">
        <v>80</v>
      </c>
      <c r="B83" t="s">
        <v>369</v>
      </c>
      <c r="C83">
        <v>1.0221402214022099</v>
      </c>
      <c r="D83">
        <v>0.7</v>
      </c>
      <c r="E83">
        <v>1.26</v>
      </c>
    </row>
    <row r="84" spans="1:5" x14ac:dyDescent="0.25">
      <c r="A84" t="s">
        <v>80</v>
      </c>
      <c r="B84" t="s">
        <v>91</v>
      </c>
      <c r="C84">
        <v>1.0221402214022099</v>
      </c>
      <c r="D84">
        <v>0.69</v>
      </c>
      <c r="E84">
        <v>0.76</v>
      </c>
    </row>
    <row r="85" spans="1:5" x14ac:dyDescent="0.25">
      <c r="A85" t="s">
        <v>80</v>
      </c>
      <c r="B85" t="s">
        <v>96</v>
      </c>
      <c r="C85">
        <v>1.0221402214022099</v>
      </c>
      <c r="D85">
        <v>0.84</v>
      </c>
      <c r="E85">
        <v>1.6</v>
      </c>
    </row>
    <row r="86" spans="1:5" x14ac:dyDescent="0.25">
      <c r="A86" t="s">
        <v>80</v>
      </c>
      <c r="B86" t="s">
        <v>86</v>
      </c>
      <c r="C86">
        <v>1.0221402214022099</v>
      </c>
      <c r="D86">
        <v>0.38</v>
      </c>
      <c r="E86">
        <v>0.99</v>
      </c>
    </row>
    <row r="87" spans="1:5" x14ac:dyDescent="0.25">
      <c r="A87" t="s">
        <v>80</v>
      </c>
      <c r="B87" t="s">
        <v>81</v>
      </c>
      <c r="C87">
        <v>1.0221402214022099</v>
      </c>
      <c r="D87">
        <v>0.91</v>
      </c>
      <c r="E87">
        <v>0.98</v>
      </c>
    </row>
    <row r="88" spans="1:5" x14ac:dyDescent="0.25">
      <c r="A88" t="s">
        <v>80</v>
      </c>
      <c r="B88" t="s">
        <v>94</v>
      </c>
      <c r="C88">
        <v>1.0221402214022099</v>
      </c>
      <c r="D88">
        <v>0.76</v>
      </c>
      <c r="E88">
        <v>0.69</v>
      </c>
    </row>
    <row r="89" spans="1:5" x14ac:dyDescent="0.25">
      <c r="A89" t="s">
        <v>80</v>
      </c>
      <c r="B89" t="s">
        <v>90</v>
      </c>
      <c r="C89">
        <v>1.0221402214022099</v>
      </c>
      <c r="D89">
        <v>1.22</v>
      </c>
      <c r="E89">
        <v>0.92</v>
      </c>
    </row>
    <row r="90" spans="1:5" x14ac:dyDescent="0.25">
      <c r="A90" t="s">
        <v>80</v>
      </c>
      <c r="B90" t="s">
        <v>93</v>
      </c>
      <c r="C90">
        <v>1.0221402214022099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1.0221402214022099</v>
      </c>
      <c r="D91">
        <v>1.53</v>
      </c>
      <c r="E91">
        <v>1.37</v>
      </c>
    </row>
    <row r="92" spans="1:5" x14ac:dyDescent="0.25">
      <c r="A92" t="s">
        <v>80</v>
      </c>
      <c r="B92" t="s">
        <v>410</v>
      </c>
      <c r="C92">
        <v>1.0221402214022099</v>
      </c>
      <c r="D92">
        <v>0.77</v>
      </c>
      <c r="E92">
        <v>1.19</v>
      </c>
    </row>
    <row r="93" spans="1:5" x14ac:dyDescent="0.25">
      <c r="A93" t="s">
        <v>80</v>
      </c>
      <c r="B93" t="s">
        <v>412</v>
      </c>
      <c r="C93">
        <v>1.0221402214022099</v>
      </c>
      <c r="D93">
        <v>1.26</v>
      </c>
      <c r="E93">
        <v>1.1200000000000001</v>
      </c>
    </row>
    <row r="94" spans="1:5" x14ac:dyDescent="0.25">
      <c r="A94" t="s">
        <v>80</v>
      </c>
      <c r="B94" t="s">
        <v>92</v>
      </c>
      <c r="C94">
        <v>1.0221402214022099</v>
      </c>
      <c r="D94">
        <v>0.59</v>
      </c>
      <c r="E94">
        <v>1.43</v>
      </c>
    </row>
    <row r="95" spans="1:5" x14ac:dyDescent="0.25">
      <c r="A95" t="s">
        <v>80</v>
      </c>
      <c r="B95" t="s">
        <v>416</v>
      </c>
      <c r="C95">
        <v>1.0221402214022099</v>
      </c>
      <c r="D95">
        <v>0.46</v>
      </c>
      <c r="E95">
        <v>1.1399999999999999</v>
      </c>
    </row>
    <row r="96" spans="1:5" x14ac:dyDescent="0.25">
      <c r="A96" t="s">
        <v>80</v>
      </c>
      <c r="B96" t="s">
        <v>84</v>
      </c>
      <c r="C96">
        <v>1.0221402214022099</v>
      </c>
      <c r="D96">
        <v>0.69</v>
      </c>
      <c r="E96">
        <v>0.38</v>
      </c>
    </row>
    <row r="97" spans="1:5" x14ac:dyDescent="0.25">
      <c r="A97" t="s">
        <v>80</v>
      </c>
      <c r="B97" t="s">
        <v>98</v>
      </c>
      <c r="C97">
        <v>1.0221402214022099</v>
      </c>
      <c r="D97">
        <v>0.92</v>
      </c>
      <c r="E97">
        <v>0.61</v>
      </c>
    </row>
    <row r="98" spans="1:5" x14ac:dyDescent="0.25">
      <c r="A98" t="s">
        <v>80</v>
      </c>
      <c r="B98" t="s">
        <v>95</v>
      </c>
      <c r="C98">
        <v>1.0221402214022099</v>
      </c>
      <c r="D98">
        <v>0.38</v>
      </c>
      <c r="E98">
        <v>0.61</v>
      </c>
    </row>
    <row r="99" spans="1:5" x14ac:dyDescent="0.25">
      <c r="A99" t="s">
        <v>80</v>
      </c>
      <c r="B99" t="s">
        <v>435</v>
      </c>
      <c r="C99">
        <v>1.0221402214022099</v>
      </c>
      <c r="D99">
        <v>0.61</v>
      </c>
      <c r="E99">
        <v>1.6</v>
      </c>
    </row>
    <row r="100" spans="1:5" x14ac:dyDescent="0.25">
      <c r="A100" t="s">
        <v>99</v>
      </c>
      <c r="B100" t="s">
        <v>100</v>
      </c>
      <c r="C100">
        <v>1.30833333333333</v>
      </c>
      <c r="D100">
        <v>0.73</v>
      </c>
      <c r="E100">
        <v>1</v>
      </c>
    </row>
    <row r="101" spans="1:5" x14ac:dyDescent="0.25">
      <c r="A101" t="s">
        <v>99</v>
      </c>
      <c r="B101" t="s">
        <v>102</v>
      </c>
      <c r="C101">
        <v>1.30833333333333</v>
      </c>
      <c r="D101">
        <v>1.3</v>
      </c>
      <c r="E101">
        <v>0.9</v>
      </c>
    </row>
    <row r="102" spans="1:5" x14ac:dyDescent="0.25">
      <c r="A102" t="s">
        <v>99</v>
      </c>
      <c r="B102" t="s">
        <v>111</v>
      </c>
      <c r="C102">
        <v>1.30833333333333</v>
      </c>
      <c r="D102">
        <v>0.6</v>
      </c>
      <c r="E102">
        <v>0.87</v>
      </c>
    </row>
    <row r="103" spans="1:5" x14ac:dyDescent="0.25">
      <c r="A103" t="s">
        <v>99</v>
      </c>
      <c r="B103" t="s">
        <v>104</v>
      </c>
      <c r="C103">
        <v>1.30833333333333</v>
      </c>
      <c r="D103">
        <v>0.82</v>
      </c>
      <c r="E103">
        <v>0.98</v>
      </c>
    </row>
    <row r="104" spans="1:5" x14ac:dyDescent="0.25">
      <c r="A104" t="s">
        <v>99</v>
      </c>
      <c r="B104" t="s">
        <v>106</v>
      </c>
      <c r="C104">
        <v>1.30833333333333</v>
      </c>
      <c r="D104">
        <v>0.73</v>
      </c>
      <c r="E104">
        <v>1.41</v>
      </c>
    </row>
    <row r="105" spans="1:5" x14ac:dyDescent="0.25">
      <c r="A105" t="s">
        <v>99</v>
      </c>
      <c r="B105" t="s">
        <v>105</v>
      </c>
      <c r="C105">
        <v>1.30833333333333</v>
      </c>
      <c r="D105">
        <v>1</v>
      </c>
      <c r="E105">
        <v>0.8</v>
      </c>
    </row>
    <row r="106" spans="1:5" x14ac:dyDescent="0.25">
      <c r="A106" t="s">
        <v>99</v>
      </c>
      <c r="B106" t="s">
        <v>117</v>
      </c>
      <c r="C106">
        <v>1.30833333333333</v>
      </c>
      <c r="D106">
        <v>0.81</v>
      </c>
      <c r="E106">
        <v>1.03</v>
      </c>
    </row>
    <row r="107" spans="1:5" x14ac:dyDescent="0.25">
      <c r="A107" t="s">
        <v>99</v>
      </c>
      <c r="B107" t="s">
        <v>121</v>
      </c>
      <c r="C107">
        <v>1.30833333333333</v>
      </c>
      <c r="D107">
        <v>1.19</v>
      </c>
      <c r="E107">
        <v>0.83</v>
      </c>
    </row>
    <row r="108" spans="1:5" x14ac:dyDescent="0.25">
      <c r="A108" t="s">
        <v>99</v>
      </c>
      <c r="B108" t="s">
        <v>108</v>
      </c>
      <c r="C108">
        <v>1.30833333333333</v>
      </c>
      <c r="D108">
        <v>0.88</v>
      </c>
      <c r="E108">
        <v>0.81</v>
      </c>
    </row>
    <row r="109" spans="1:5" x14ac:dyDescent="0.25">
      <c r="A109" t="s">
        <v>99</v>
      </c>
      <c r="B109" t="s">
        <v>103</v>
      </c>
      <c r="C109">
        <v>1.30833333333333</v>
      </c>
      <c r="D109">
        <v>0.95</v>
      </c>
      <c r="E109">
        <v>0.95</v>
      </c>
    </row>
    <row r="110" spans="1:5" x14ac:dyDescent="0.25">
      <c r="A110" t="s">
        <v>99</v>
      </c>
      <c r="B110" t="s">
        <v>110</v>
      </c>
      <c r="C110">
        <v>1.30833333333333</v>
      </c>
      <c r="D110">
        <v>1.47</v>
      </c>
      <c r="E110">
        <v>0.87</v>
      </c>
    </row>
    <row r="111" spans="1:5" x14ac:dyDescent="0.25">
      <c r="A111" t="s">
        <v>99</v>
      </c>
      <c r="B111" t="s">
        <v>107</v>
      </c>
      <c r="C111">
        <v>1.30833333333333</v>
      </c>
      <c r="D111">
        <v>1.01</v>
      </c>
      <c r="E111">
        <v>0.92</v>
      </c>
    </row>
    <row r="112" spans="1:5" x14ac:dyDescent="0.25">
      <c r="A112" t="s">
        <v>99</v>
      </c>
      <c r="B112" t="s">
        <v>395</v>
      </c>
      <c r="C112">
        <v>1.30833333333333</v>
      </c>
      <c r="D112">
        <v>1.1000000000000001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1.30833333333333</v>
      </c>
      <c r="D113">
        <v>0.8</v>
      </c>
      <c r="E113">
        <v>0.93</v>
      </c>
    </row>
    <row r="114" spans="1:5" x14ac:dyDescent="0.25">
      <c r="A114" t="s">
        <v>99</v>
      </c>
      <c r="B114" t="s">
        <v>112</v>
      </c>
      <c r="C114">
        <v>1.30833333333333</v>
      </c>
      <c r="D114">
        <v>0.9</v>
      </c>
      <c r="E114">
        <v>1.55</v>
      </c>
    </row>
    <row r="115" spans="1:5" x14ac:dyDescent="0.25">
      <c r="A115" t="s">
        <v>99</v>
      </c>
      <c r="B115" t="s">
        <v>113</v>
      </c>
      <c r="C115">
        <v>1.30833333333333</v>
      </c>
      <c r="D115">
        <v>1.07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1.30833333333333</v>
      </c>
      <c r="D116">
        <v>0.67</v>
      </c>
      <c r="E116">
        <v>0.8</v>
      </c>
    </row>
    <row r="117" spans="1:5" x14ac:dyDescent="0.25">
      <c r="A117" t="s">
        <v>99</v>
      </c>
      <c r="B117" t="s">
        <v>116</v>
      </c>
      <c r="C117">
        <v>1.30833333333333</v>
      </c>
      <c r="D117">
        <v>0.73</v>
      </c>
      <c r="E117">
        <v>1.71</v>
      </c>
    </row>
    <row r="118" spans="1:5" x14ac:dyDescent="0.25">
      <c r="A118" t="s">
        <v>99</v>
      </c>
      <c r="B118" t="s">
        <v>109</v>
      </c>
      <c r="C118">
        <v>1.30833333333333</v>
      </c>
      <c r="D118">
        <v>1.47</v>
      </c>
      <c r="E118">
        <v>0.56999999999999995</v>
      </c>
    </row>
    <row r="119" spans="1:5" x14ac:dyDescent="0.25">
      <c r="A119" t="s">
        <v>99</v>
      </c>
      <c r="B119" t="s">
        <v>118</v>
      </c>
      <c r="C119">
        <v>1.30833333333333</v>
      </c>
      <c r="D119">
        <v>1.47</v>
      </c>
      <c r="E119">
        <v>1.39</v>
      </c>
    </row>
    <row r="120" spans="1:5" x14ac:dyDescent="0.25">
      <c r="A120" t="s">
        <v>99</v>
      </c>
      <c r="B120" t="s">
        <v>417</v>
      </c>
      <c r="C120">
        <v>1.30833333333333</v>
      </c>
      <c r="D120">
        <v>0.67</v>
      </c>
      <c r="E120">
        <v>0.8</v>
      </c>
    </row>
    <row r="121" spans="1:5" x14ac:dyDescent="0.25">
      <c r="A121" t="s">
        <v>99</v>
      </c>
      <c r="B121" t="s">
        <v>101</v>
      </c>
      <c r="C121">
        <v>1.30833333333333</v>
      </c>
      <c r="D121">
        <v>1.1399999999999999</v>
      </c>
      <c r="E121">
        <v>0.33</v>
      </c>
    </row>
    <row r="122" spans="1:5" x14ac:dyDescent="0.25">
      <c r="A122" t="s">
        <v>99</v>
      </c>
      <c r="B122" t="s">
        <v>120</v>
      </c>
      <c r="C122">
        <v>1.30833333333333</v>
      </c>
      <c r="D122">
        <v>1.1000000000000001</v>
      </c>
      <c r="E122">
        <v>1.83</v>
      </c>
    </row>
    <row r="123" spans="1:5" x14ac:dyDescent="0.25">
      <c r="A123" t="s">
        <v>99</v>
      </c>
      <c r="B123" t="s">
        <v>119</v>
      </c>
      <c r="C123">
        <v>1.30833333333333</v>
      </c>
      <c r="D123">
        <v>0.66</v>
      </c>
      <c r="E123">
        <v>1.17</v>
      </c>
    </row>
    <row r="124" spans="1:5" x14ac:dyDescent="0.25">
      <c r="A124" t="s">
        <v>122</v>
      </c>
      <c r="B124" t="s">
        <v>123</v>
      </c>
      <c r="C124">
        <v>1.2023346303501901</v>
      </c>
      <c r="D124">
        <v>0.73</v>
      </c>
      <c r="E124">
        <v>1.06</v>
      </c>
    </row>
    <row r="125" spans="1:5" x14ac:dyDescent="0.25">
      <c r="A125" t="s">
        <v>122</v>
      </c>
      <c r="B125" t="s">
        <v>125</v>
      </c>
      <c r="C125">
        <v>1.2023346303501901</v>
      </c>
      <c r="D125">
        <v>1</v>
      </c>
      <c r="E125">
        <v>1.19</v>
      </c>
    </row>
    <row r="126" spans="1:5" x14ac:dyDescent="0.25">
      <c r="A126" t="s">
        <v>122</v>
      </c>
      <c r="B126" t="s">
        <v>127</v>
      </c>
      <c r="C126">
        <v>1.2023346303501901</v>
      </c>
      <c r="D126">
        <v>0.73</v>
      </c>
      <c r="E126">
        <v>1.02</v>
      </c>
    </row>
    <row r="127" spans="1:5" x14ac:dyDescent="0.25">
      <c r="A127" t="s">
        <v>122</v>
      </c>
      <c r="B127" t="s">
        <v>130</v>
      </c>
      <c r="C127">
        <v>1.2023346303501901</v>
      </c>
      <c r="D127">
        <v>1.17</v>
      </c>
      <c r="E127">
        <v>0.73</v>
      </c>
    </row>
    <row r="128" spans="1:5" x14ac:dyDescent="0.25">
      <c r="A128" t="s">
        <v>122</v>
      </c>
      <c r="B128" t="s">
        <v>362</v>
      </c>
      <c r="C128">
        <v>1.2023346303501901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1.2023346303501901</v>
      </c>
      <c r="D129">
        <v>0.95</v>
      </c>
      <c r="E129">
        <v>0.66</v>
      </c>
    </row>
    <row r="130" spans="1:5" x14ac:dyDescent="0.25">
      <c r="A130" t="s">
        <v>122</v>
      </c>
      <c r="B130" t="s">
        <v>129</v>
      </c>
      <c r="C130">
        <v>1.2023346303501901</v>
      </c>
      <c r="D130">
        <v>0.66</v>
      </c>
      <c r="E130">
        <v>1.26</v>
      </c>
    </row>
    <row r="131" spans="1:5" x14ac:dyDescent="0.25">
      <c r="A131" t="s">
        <v>122</v>
      </c>
      <c r="B131" t="s">
        <v>128</v>
      </c>
      <c r="C131">
        <v>1.2023346303501901</v>
      </c>
      <c r="D131">
        <v>0.91</v>
      </c>
      <c r="E131">
        <v>1.03</v>
      </c>
    </row>
    <row r="132" spans="1:5" x14ac:dyDescent="0.25">
      <c r="A132" t="s">
        <v>122</v>
      </c>
      <c r="B132" t="s">
        <v>136</v>
      </c>
      <c r="C132">
        <v>1.2023346303501901</v>
      </c>
      <c r="D132">
        <v>1.46</v>
      </c>
      <c r="E132">
        <v>1.3</v>
      </c>
    </row>
    <row r="133" spans="1:5" x14ac:dyDescent="0.25">
      <c r="A133" t="s">
        <v>122</v>
      </c>
      <c r="B133" t="s">
        <v>131</v>
      </c>
      <c r="C133">
        <v>1.2023346303501901</v>
      </c>
      <c r="D133">
        <v>0.93</v>
      </c>
      <c r="E133">
        <v>0.6</v>
      </c>
    </row>
    <row r="134" spans="1:5" x14ac:dyDescent="0.25">
      <c r="A134" t="s">
        <v>122</v>
      </c>
      <c r="B134" t="s">
        <v>133</v>
      </c>
      <c r="C134">
        <v>1.2023346303501901</v>
      </c>
      <c r="D134">
        <v>0.67</v>
      </c>
      <c r="E134">
        <v>1.34</v>
      </c>
    </row>
    <row r="135" spans="1:5" x14ac:dyDescent="0.25">
      <c r="A135" t="s">
        <v>122</v>
      </c>
      <c r="B135" t="s">
        <v>135</v>
      </c>
      <c r="C135">
        <v>1.2023346303501901</v>
      </c>
      <c r="D135">
        <v>0.91</v>
      </c>
      <c r="E135">
        <v>0.79</v>
      </c>
    </row>
    <row r="136" spans="1:5" x14ac:dyDescent="0.25">
      <c r="A136" t="s">
        <v>122</v>
      </c>
      <c r="B136" t="s">
        <v>137</v>
      </c>
      <c r="C136">
        <v>1.2023346303501901</v>
      </c>
      <c r="D136">
        <v>0.86</v>
      </c>
      <c r="E136">
        <v>1</v>
      </c>
    </row>
    <row r="137" spans="1:5" x14ac:dyDescent="0.25">
      <c r="A137" t="s">
        <v>122</v>
      </c>
      <c r="B137" t="s">
        <v>401</v>
      </c>
      <c r="C137">
        <v>1.2023346303501901</v>
      </c>
      <c r="D137">
        <v>1</v>
      </c>
      <c r="E137">
        <v>0.86</v>
      </c>
    </row>
    <row r="138" spans="1:5" x14ac:dyDescent="0.25">
      <c r="A138" t="s">
        <v>122</v>
      </c>
      <c r="B138" t="s">
        <v>138</v>
      </c>
      <c r="C138">
        <v>1.2023346303501901</v>
      </c>
      <c r="D138">
        <v>1.02</v>
      </c>
      <c r="E138">
        <v>1.24</v>
      </c>
    </row>
    <row r="139" spans="1:5" x14ac:dyDescent="0.25">
      <c r="A139" t="s">
        <v>122</v>
      </c>
      <c r="B139" t="s">
        <v>139</v>
      </c>
      <c r="C139">
        <v>1.2023346303501901</v>
      </c>
      <c r="D139">
        <v>1.06</v>
      </c>
      <c r="E139">
        <v>0.73</v>
      </c>
    </row>
    <row r="140" spans="1:5" x14ac:dyDescent="0.25">
      <c r="A140" t="s">
        <v>122</v>
      </c>
      <c r="B140" t="s">
        <v>144</v>
      </c>
      <c r="C140">
        <v>1.2023346303501901</v>
      </c>
      <c r="D140">
        <v>1.39</v>
      </c>
      <c r="E140">
        <v>1.24</v>
      </c>
    </row>
    <row r="141" spans="1:5" x14ac:dyDescent="0.25">
      <c r="A141" t="s">
        <v>122</v>
      </c>
      <c r="B141" t="s">
        <v>132</v>
      </c>
      <c r="C141">
        <v>1.2023346303501901</v>
      </c>
      <c r="D141">
        <v>1.1299999999999999</v>
      </c>
      <c r="E141">
        <v>1.26</v>
      </c>
    </row>
    <row r="142" spans="1:5" x14ac:dyDescent="0.25">
      <c r="A142" t="s">
        <v>122</v>
      </c>
      <c r="B142" t="s">
        <v>140</v>
      </c>
      <c r="C142">
        <v>1.2023346303501901</v>
      </c>
      <c r="D142">
        <v>0.73</v>
      </c>
      <c r="E142">
        <v>0.66</v>
      </c>
    </row>
    <row r="143" spans="1:5" x14ac:dyDescent="0.25">
      <c r="A143" t="s">
        <v>122</v>
      </c>
      <c r="B143" t="s">
        <v>124</v>
      </c>
      <c r="C143">
        <v>1.2023346303501901</v>
      </c>
      <c r="D143">
        <v>0.8</v>
      </c>
      <c r="E143">
        <v>1</v>
      </c>
    </row>
    <row r="144" spans="1:5" x14ac:dyDescent="0.25">
      <c r="A144" t="s">
        <v>122</v>
      </c>
      <c r="B144" t="s">
        <v>134</v>
      </c>
      <c r="C144">
        <v>1.2023346303501901</v>
      </c>
      <c r="D144">
        <v>0.22</v>
      </c>
      <c r="E144">
        <v>1.24</v>
      </c>
    </row>
    <row r="145" spans="1:5" x14ac:dyDescent="0.25">
      <c r="A145" t="s">
        <v>122</v>
      </c>
      <c r="B145" t="s">
        <v>141</v>
      </c>
      <c r="C145">
        <v>1.2023346303501901</v>
      </c>
      <c r="D145">
        <v>0.44</v>
      </c>
      <c r="E145">
        <v>1.02</v>
      </c>
    </row>
    <row r="146" spans="1:5" x14ac:dyDescent="0.25">
      <c r="A146" t="s">
        <v>122</v>
      </c>
      <c r="B146" t="s">
        <v>142</v>
      </c>
      <c r="C146">
        <v>1.2023346303501901</v>
      </c>
      <c r="D146">
        <v>0.8</v>
      </c>
      <c r="E146">
        <v>1.06</v>
      </c>
    </row>
    <row r="147" spans="1:5" x14ac:dyDescent="0.25">
      <c r="A147" t="s">
        <v>122</v>
      </c>
      <c r="B147" t="s">
        <v>143</v>
      </c>
      <c r="C147">
        <v>1.2023346303501901</v>
      </c>
      <c r="D147">
        <v>1.02</v>
      </c>
      <c r="E147">
        <v>1.17</v>
      </c>
    </row>
    <row r="148" spans="1:5" x14ac:dyDescent="0.25">
      <c r="A148" t="s">
        <v>145</v>
      </c>
      <c r="B148" t="s">
        <v>347</v>
      </c>
      <c r="C148">
        <v>1.29411764705882</v>
      </c>
      <c r="D148">
        <v>0.98</v>
      </c>
      <c r="E148">
        <v>0.91</v>
      </c>
    </row>
    <row r="149" spans="1:5" x14ac:dyDescent="0.25">
      <c r="A149" t="s">
        <v>145</v>
      </c>
      <c r="B149" t="s">
        <v>349</v>
      </c>
      <c r="C149">
        <v>1.29411764705882</v>
      </c>
    </row>
    <row r="150" spans="1:5" x14ac:dyDescent="0.25">
      <c r="A150" t="s">
        <v>145</v>
      </c>
      <c r="B150" t="s">
        <v>355</v>
      </c>
      <c r="C150">
        <v>1.29411764705882</v>
      </c>
      <c r="D150">
        <v>0.79</v>
      </c>
      <c r="E150">
        <v>2.27</v>
      </c>
    </row>
    <row r="151" spans="1:5" x14ac:dyDescent="0.25">
      <c r="A151" t="s">
        <v>145</v>
      </c>
      <c r="B151" t="s">
        <v>357</v>
      </c>
      <c r="C151">
        <v>1.29411764705882</v>
      </c>
      <c r="D151">
        <v>0.98</v>
      </c>
      <c r="E151">
        <v>0.53</v>
      </c>
    </row>
    <row r="152" spans="1:5" x14ac:dyDescent="0.25">
      <c r="A152" t="s">
        <v>145</v>
      </c>
      <c r="B152" t="s">
        <v>360</v>
      </c>
      <c r="C152">
        <v>1.29411764705882</v>
      </c>
      <c r="D152">
        <v>1.25</v>
      </c>
      <c r="E152">
        <v>0.45</v>
      </c>
    </row>
    <row r="153" spans="1:5" x14ac:dyDescent="0.25">
      <c r="A153" t="s">
        <v>145</v>
      </c>
      <c r="B153" t="s">
        <v>366</v>
      </c>
      <c r="C153">
        <v>1.29411764705882</v>
      </c>
      <c r="D153">
        <v>0.97</v>
      </c>
      <c r="E153">
        <v>1.07</v>
      </c>
    </row>
    <row r="154" spans="1:5" x14ac:dyDescent="0.25">
      <c r="A154" t="s">
        <v>145</v>
      </c>
      <c r="B154" t="s">
        <v>371</v>
      </c>
      <c r="C154">
        <v>1.29411764705882</v>
      </c>
      <c r="D154">
        <v>0.68</v>
      </c>
      <c r="E154">
        <v>0.83</v>
      </c>
    </row>
    <row r="155" spans="1:5" x14ac:dyDescent="0.25">
      <c r="A155" t="s">
        <v>145</v>
      </c>
      <c r="B155" t="s">
        <v>149</v>
      </c>
      <c r="C155">
        <v>1.29411764705882</v>
      </c>
      <c r="D155">
        <v>0.17</v>
      </c>
      <c r="E155">
        <v>1.87</v>
      </c>
    </row>
    <row r="156" spans="1:5" x14ac:dyDescent="0.25">
      <c r="A156" t="s">
        <v>145</v>
      </c>
      <c r="B156" t="s">
        <v>375</v>
      </c>
      <c r="C156">
        <v>1.29411764705882</v>
      </c>
      <c r="D156">
        <v>1.36</v>
      </c>
      <c r="E156">
        <v>0.97</v>
      </c>
    </row>
    <row r="157" spans="1:5" x14ac:dyDescent="0.25">
      <c r="A157" t="s">
        <v>145</v>
      </c>
      <c r="B157" t="s">
        <v>388</v>
      </c>
      <c r="C157">
        <v>1.29411764705882</v>
      </c>
      <c r="D157">
        <v>0.91</v>
      </c>
      <c r="E157">
        <v>0.83</v>
      </c>
    </row>
    <row r="158" spans="1:5" x14ac:dyDescent="0.25">
      <c r="A158" t="s">
        <v>145</v>
      </c>
      <c r="B158" t="s">
        <v>389</v>
      </c>
      <c r="C158">
        <v>1.29411764705882</v>
      </c>
      <c r="D158">
        <v>0.97</v>
      </c>
      <c r="E158">
        <v>0.68</v>
      </c>
    </row>
    <row r="159" spans="1:5" x14ac:dyDescent="0.25">
      <c r="A159" t="s">
        <v>145</v>
      </c>
      <c r="B159" t="s">
        <v>391</v>
      </c>
      <c r="C159">
        <v>1.29411764705882</v>
      </c>
    </row>
    <row r="160" spans="1:5" x14ac:dyDescent="0.25">
      <c r="A160" t="s">
        <v>145</v>
      </c>
      <c r="B160" t="s">
        <v>146</v>
      </c>
      <c r="C160">
        <v>1.29411764705882</v>
      </c>
      <c r="D160">
        <v>0.68</v>
      </c>
      <c r="E160">
        <v>0.85</v>
      </c>
    </row>
    <row r="161" spans="1:5" x14ac:dyDescent="0.25">
      <c r="A161" t="s">
        <v>145</v>
      </c>
      <c r="B161" t="s">
        <v>404</v>
      </c>
      <c r="C161">
        <v>1.29411764705882</v>
      </c>
      <c r="D161">
        <v>0.56999999999999995</v>
      </c>
      <c r="E161">
        <v>0.56999999999999995</v>
      </c>
    </row>
    <row r="162" spans="1:5" x14ac:dyDescent="0.25">
      <c r="A162" t="s">
        <v>145</v>
      </c>
      <c r="B162" t="s">
        <v>419</v>
      </c>
      <c r="C162">
        <v>1.29411764705882</v>
      </c>
      <c r="D162">
        <v>0.56999999999999995</v>
      </c>
      <c r="E162">
        <v>1.1299999999999999</v>
      </c>
    </row>
    <row r="163" spans="1:5" x14ac:dyDescent="0.25">
      <c r="A163" t="s">
        <v>145</v>
      </c>
      <c r="B163" t="s">
        <v>423</v>
      </c>
      <c r="C163">
        <v>1.29411764705882</v>
      </c>
    </row>
    <row r="164" spans="1:5" x14ac:dyDescent="0.25">
      <c r="A164" t="s">
        <v>145</v>
      </c>
      <c r="B164" t="s">
        <v>425</v>
      </c>
      <c r="C164">
        <v>1.29411764705882</v>
      </c>
      <c r="D164">
        <v>1.02</v>
      </c>
      <c r="E164">
        <v>1.02</v>
      </c>
    </row>
    <row r="165" spans="1:5" x14ac:dyDescent="0.25">
      <c r="A165" t="s">
        <v>145</v>
      </c>
      <c r="B165" t="s">
        <v>427</v>
      </c>
      <c r="C165">
        <v>1.29411764705882</v>
      </c>
    </row>
    <row r="166" spans="1:5" x14ac:dyDescent="0.25">
      <c r="A166" t="s">
        <v>145</v>
      </c>
      <c r="B166" t="s">
        <v>432</v>
      </c>
      <c r="C166">
        <v>1.29411764705882</v>
      </c>
    </row>
    <row r="167" spans="1:5" x14ac:dyDescent="0.25">
      <c r="A167" t="s">
        <v>145</v>
      </c>
      <c r="B167" t="s">
        <v>433</v>
      </c>
      <c r="C167">
        <v>1.29411764705882</v>
      </c>
    </row>
    <row r="168" spans="1:5" x14ac:dyDescent="0.25">
      <c r="A168" t="s">
        <v>145</v>
      </c>
      <c r="B168" t="s">
        <v>434</v>
      </c>
      <c r="C168">
        <v>1.29411764705882</v>
      </c>
    </row>
    <row r="169" spans="1:5" x14ac:dyDescent="0.25">
      <c r="A169" t="s">
        <v>145</v>
      </c>
      <c r="B169" t="s">
        <v>148</v>
      </c>
      <c r="C169">
        <v>1.29411764705882</v>
      </c>
      <c r="D169">
        <v>0.85</v>
      </c>
      <c r="E169">
        <v>1.1000000000000001</v>
      </c>
    </row>
    <row r="170" spans="1:5" x14ac:dyDescent="0.25">
      <c r="A170" t="s">
        <v>145</v>
      </c>
      <c r="B170" t="s">
        <v>147</v>
      </c>
      <c r="C170">
        <v>1.29411764705882</v>
      </c>
      <c r="D170">
        <v>0.97</v>
      </c>
      <c r="E170">
        <v>1.07</v>
      </c>
    </row>
    <row r="171" spans="1:5" x14ac:dyDescent="0.25">
      <c r="A171" t="s">
        <v>21</v>
      </c>
      <c r="B171" t="s">
        <v>152</v>
      </c>
      <c r="C171">
        <v>1.3297872340425501</v>
      </c>
      <c r="D171">
        <v>1.1100000000000001</v>
      </c>
      <c r="E171">
        <v>1.25</v>
      </c>
    </row>
    <row r="172" spans="1:5" x14ac:dyDescent="0.25">
      <c r="A172" t="s">
        <v>21</v>
      </c>
      <c r="B172" t="s">
        <v>269</v>
      </c>
      <c r="C172">
        <v>1.3297872340425501</v>
      </c>
      <c r="D172">
        <v>0.77</v>
      </c>
      <c r="E172">
        <v>1.01</v>
      </c>
    </row>
    <row r="173" spans="1:5" x14ac:dyDescent="0.25">
      <c r="A173" t="s">
        <v>21</v>
      </c>
      <c r="B173" t="s">
        <v>264</v>
      </c>
      <c r="C173">
        <v>1.3297872340425501</v>
      </c>
      <c r="D173">
        <v>0.77</v>
      </c>
      <c r="E173">
        <v>1.39</v>
      </c>
    </row>
    <row r="174" spans="1:5" x14ac:dyDescent="0.25">
      <c r="A174" t="s">
        <v>21</v>
      </c>
      <c r="B174" t="s">
        <v>372</v>
      </c>
      <c r="C174">
        <v>1.3297872340425501</v>
      </c>
      <c r="D174">
        <v>0.7</v>
      </c>
      <c r="E174">
        <v>1.24</v>
      </c>
    </row>
    <row r="175" spans="1:5" x14ac:dyDescent="0.25">
      <c r="A175" t="s">
        <v>21</v>
      </c>
      <c r="B175" t="s">
        <v>267</v>
      </c>
      <c r="C175">
        <v>1.3297872340425501</v>
      </c>
      <c r="D175">
        <v>1.01</v>
      </c>
      <c r="E175">
        <v>1.08</v>
      </c>
    </row>
    <row r="176" spans="1:5" x14ac:dyDescent="0.25">
      <c r="A176" t="s">
        <v>21</v>
      </c>
      <c r="B176" t="s">
        <v>272</v>
      </c>
      <c r="C176">
        <v>1.3297872340425501</v>
      </c>
      <c r="D176">
        <v>1.1599999999999999</v>
      </c>
      <c r="E176">
        <v>0.62</v>
      </c>
    </row>
    <row r="177" spans="1:5" x14ac:dyDescent="0.25">
      <c r="A177" t="s">
        <v>21</v>
      </c>
      <c r="B177" t="s">
        <v>397</v>
      </c>
      <c r="C177">
        <v>1.3297872340425501</v>
      </c>
      <c r="D177">
        <v>0.63</v>
      </c>
      <c r="E177">
        <v>1.46</v>
      </c>
    </row>
    <row r="178" spans="1:5" x14ac:dyDescent="0.25">
      <c r="A178" t="s">
        <v>21</v>
      </c>
      <c r="B178" t="s">
        <v>274</v>
      </c>
      <c r="C178">
        <v>1.3297872340425501</v>
      </c>
      <c r="D178">
        <v>1.18</v>
      </c>
      <c r="E178">
        <v>0.7</v>
      </c>
    </row>
    <row r="179" spans="1:5" x14ac:dyDescent="0.25">
      <c r="A179" t="s">
        <v>21</v>
      </c>
      <c r="B179" t="s">
        <v>150</v>
      </c>
      <c r="C179">
        <v>1.3297872340425501</v>
      </c>
      <c r="D179">
        <v>0.85</v>
      </c>
      <c r="E179">
        <v>0.54</v>
      </c>
    </row>
    <row r="180" spans="1:5" x14ac:dyDescent="0.25">
      <c r="A180" t="s">
        <v>21</v>
      </c>
      <c r="B180" t="s">
        <v>275</v>
      </c>
      <c r="C180">
        <v>1.3297872340425501</v>
      </c>
      <c r="D180">
        <v>0.62</v>
      </c>
      <c r="E180">
        <v>0.62</v>
      </c>
    </row>
    <row r="181" spans="1:5" x14ac:dyDescent="0.25">
      <c r="A181" t="s">
        <v>21</v>
      </c>
      <c r="B181" t="s">
        <v>23</v>
      </c>
      <c r="C181">
        <v>1.3297872340425501</v>
      </c>
      <c r="D181">
        <v>1.01</v>
      </c>
      <c r="E181">
        <v>1.08</v>
      </c>
    </row>
    <row r="182" spans="1:5" x14ac:dyDescent="0.25">
      <c r="A182" t="s">
        <v>21</v>
      </c>
      <c r="B182" t="s">
        <v>22</v>
      </c>
      <c r="C182">
        <v>1.3297872340425501</v>
      </c>
      <c r="D182">
        <v>1.08</v>
      </c>
      <c r="E182">
        <v>0.93</v>
      </c>
    </row>
    <row r="183" spans="1:5" x14ac:dyDescent="0.25">
      <c r="A183" t="s">
        <v>21</v>
      </c>
      <c r="B183" t="s">
        <v>266</v>
      </c>
      <c r="C183">
        <v>1.3297872340425501</v>
      </c>
      <c r="D183">
        <v>0.63</v>
      </c>
      <c r="E183">
        <v>1.18</v>
      </c>
    </row>
    <row r="184" spans="1:5" x14ac:dyDescent="0.25">
      <c r="A184" t="s">
        <v>21</v>
      </c>
      <c r="B184" t="s">
        <v>268</v>
      </c>
      <c r="C184">
        <v>1.3297872340425501</v>
      </c>
      <c r="D184">
        <v>0.93</v>
      </c>
      <c r="E184">
        <v>0.54</v>
      </c>
    </row>
    <row r="185" spans="1:5" x14ac:dyDescent="0.25">
      <c r="A185" t="s">
        <v>21</v>
      </c>
      <c r="B185" t="s">
        <v>151</v>
      </c>
      <c r="C185">
        <v>1.3297872340425501</v>
      </c>
      <c r="D185">
        <v>0.39</v>
      </c>
      <c r="E185">
        <v>1.32</v>
      </c>
    </row>
    <row r="186" spans="1:5" x14ac:dyDescent="0.25">
      <c r="A186" t="s">
        <v>21</v>
      </c>
      <c r="B186" t="s">
        <v>153</v>
      </c>
      <c r="C186">
        <v>1.3297872340425501</v>
      </c>
      <c r="D186">
        <v>1.39</v>
      </c>
      <c r="E186">
        <v>0.46</v>
      </c>
    </row>
    <row r="187" spans="1:5" x14ac:dyDescent="0.25">
      <c r="A187" t="s">
        <v>21</v>
      </c>
      <c r="B187" t="s">
        <v>273</v>
      </c>
      <c r="C187">
        <v>1.3297872340425501</v>
      </c>
      <c r="D187">
        <v>1.25</v>
      </c>
      <c r="E187">
        <v>1.25</v>
      </c>
    </row>
    <row r="188" spans="1:5" x14ac:dyDescent="0.25">
      <c r="A188" t="s">
        <v>21</v>
      </c>
      <c r="B188" t="s">
        <v>265</v>
      </c>
      <c r="C188">
        <v>1.3297872340425501</v>
      </c>
      <c r="D188">
        <v>1.08</v>
      </c>
      <c r="E188">
        <v>0.62</v>
      </c>
    </row>
    <row r="189" spans="1:5" x14ac:dyDescent="0.25">
      <c r="A189" t="s">
        <v>21</v>
      </c>
      <c r="B189" t="s">
        <v>271</v>
      </c>
      <c r="C189">
        <v>1.3297872340425501</v>
      </c>
      <c r="D189">
        <v>0.77</v>
      </c>
      <c r="E189">
        <v>1.25</v>
      </c>
    </row>
    <row r="190" spans="1:5" x14ac:dyDescent="0.25">
      <c r="A190" t="s">
        <v>21</v>
      </c>
      <c r="B190" t="s">
        <v>270</v>
      </c>
      <c r="C190">
        <v>1.3297872340425501</v>
      </c>
      <c r="D190">
        <v>1.18</v>
      </c>
      <c r="E190">
        <v>1.25</v>
      </c>
    </row>
    <row r="191" spans="1:5" x14ac:dyDescent="0.25">
      <c r="A191" t="s">
        <v>154</v>
      </c>
      <c r="B191" t="s">
        <v>159</v>
      </c>
      <c r="C191">
        <v>1.0687830687830699</v>
      </c>
      <c r="D191">
        <v>0.62</v>
      </c>
      <c r="E191">
        <v>1.0900000000000001</v>
      </c>
    </row>
    <row r="192" spans="1:5" x14ac:dyDescent="0.25">
      <c r="A192" t="s">
        <v>154</v>
      </c>
      <c r="B192" t="s">
        <v>161</v>
      </c>
      <c r="C192">
        <v>1.0687830687830699</v>
      </c>
      <c r="D192">
        <v>0.94</v>
      </c>
      <c r="E192">
        <v>0.7</v>
      </c>
    </row>
    <row r="193" spans="1:5" x14ac:dyDescent="0.25">
      <c r="A193" t="s">
        <v>154</v>
      </c>
      <c r="B193" t="s">
        <v>163</v>
      </c>
      <c r="C193">
        <v>1.0687830687830699</v>
      </c>
      <c r="D193">
        <v>1.21</v>
      </c>
      <c r="E193">
        <v>1.1299999999999999</v>
      </c>
    </row>
    <row r="194" spans="1:5" x14ac:dyDescent="0.25">
      <c r="A194" t="s">
        <v>154</v>
      </c>
      <c r="B194" t="s">
        <v>160</v>
      </c>
      <c r="C194">
        <v>1.0687830687830699</v>
      </c>
      <c r="D194">
        <v>0.87</v>
      </c>
      <c r="E194">
        <v>1.04</v>
      </c>
    </row>
    <row r="195" spans="1:5" x14ac:dyDescent="0.25">
      <c r="A195" t="s">
        <v>154</v>
      </c>
      <c r="B195" t="s">
        <v>165</v>
      </c>
      <c r="C195">
        <v>1.0687830687830699</v>
      </c>
    </row>
    <row r="196" spans="1:5" x14ac:dyDescent="0.25">
      <c r="A196" t="s">
        <v>154</v>
      </c>
      <c r="B196" t="s">
        <v>164</v>
      </c>
      <c r="C196">
        <v>1.0687830687830699</v>
      </c>
      <c r="D196">
        <v>0.52</v>
      </c>
      <c r="E196">
        <v>1.04</v>
      </c>
    </row>
    <row r="197" spans="1:5" x14ac:dyDescent="0.25">
      <c r="A197" t="s">
        <v>154</v>
      </c>
      <c r="B197" t="s">
        <v>167</v>
      </c>
      <c r="C197">
        <v>1.0687830687830699</v>
      </c>
      <c r="D197">
        <v>0.78</v>
      </c>
      <c r="E197">
        <v>0.39</v>
      </c>
    </row>
    <row r="198" spans="1:5" x14ac:dyDescent="0.25">
      <c r="A198" t="s">
        <v>154</v>
      </c>
      <c r="B198" t="s">
        <v>168</v>
      </c>
      <c r="C198">
        <v>1.0687830687830699</v>
      </c>
    </row>
    <row r="199" spans="1:5" x14ac:dyDescent="0.25">
      <c r="A199" t="s">
        <v>154</v>
      </c>
      <c r="B199" t="s">
        <v>156</v>
      </c>
      <c r="C199">
        <v>1.0687830687830699</v>
      </c>
      <c r="D199">
        <v>0.55000000000000004</v>
      </c>
      <c r="E199">
        <v>0.7</v>
      </c>
    </row>
    <row r="200" spans="1:5" x14ac:dyDescent="0.25">
      <c r="A200" t="s">
        <v>154</v>
      </c>
      <c r="B200" t="s">
        <v>169</v>
      </c>
      <c r="C200">
        <v>1.0687830687830699</v>
      </c>
      <c r="D200">
        <v>0.86</v>
      </c>
      <c r="E200">
        <v>1.17</v>
      </c>
    </row>
    <row r="201" spans="1:5" x14ac:dyDescent="0.25">
      <c r="A201" t="s">
        <v>154</v>
      </c>
      <c r="B201" t="s">
        <v>162</v>
      </c>
      <c r="C201">
        <v>1.0687830687830699</v>
      </c>
      <c r="D201">
        <v>0.86</v>
      </c>
      <c r="E201">
        <v>1.33</v>
      </c>
    </row>
    <row r="202" spans="1:5" x14ac:dyDescent="0.25">
      <c r="A202" t="s">
        <v>154</v>
      </c>
      <c r="B202" t="s">
        <v>170</v>
      </c>
      <c r="C202">
        <v>1.0687830687830699</v>
      </c>
      <c r="D202">
        <v>0.62</v>
      </c>
      <c r="E202">
        <v>0.94</v>
      </c>
    </row>
    <row r="203" spans="1:5" x14ac:dyDescent="0.25">
      <c r="A203" t="s">
        <v>154</v>
      </c>
      <c r="B203" t="s">
        <v>166</v>
      </c>
      <c r="C203">
        <v>1.0687830687830699</v>
      </c>
      <c r="D203">
        <v>0.78</v>
      </c>
      <c r="E203">
        <v>1.65</v>
      </c>
    </row>
    <row r="204" spans="1:5" x14ac:dyDescent="0.25">
      <c r="A204" t="s">
        <v>154</v>
      </c>
      <c r="B204" t="s">
        <v>174</v>
      </c>
      <c r="C204">
        <v>1.0687830687830699</v>
      </c>
      <c r="D204">
        <v>1.1299999999999999</v>
      </c>
      <c r="E204">
        <v>0.87</v>
      </c>
    </row>
    <row r="205" spans="1:5" x14ac:dyDescent="0.25">
      <c r="A205" t="s">
        <v>154</v>
      </c>
      <c r="B205" t="s">
        <v>172</v>
      </c>
      <c r="C205">
        <v>1.0687830687830699</v>
      </c>
    </row>
    <row r="206" spans="1:5" x14ac:dyDescent="0.25">
      <c r="A206" t="s">
        <v>154</v>
      </c>
      <c r="B206" t="s">
        <v>171</v>
      </c>
      <c r="C206">
        <v>1.0687830687830699</v>
      </c>
    </row>
    <row r="207" spans="1:5" x14ac:dyDescent="0.25">
      <c r="A207" t="s">
        <v>154</v>
      </c>
      <c r="B207" t="s">
        <v>158</v>
      </c>
      <c r="C207">
        <v>1.0687830687830699</v>
      </c>
      <c r="D207">
        <v>0.69</v>
      </c>
      <c r="E207">
        <v>0.35</v>
      </c>
    </row>
    <row r="208" spans="1:5" x14ac:dyDescent="0.25">
      <c r="A208" t="s">
        <v>154</v>
      </c>
      <c r="B208" t="s">
        <v>155</v>
      </c>
      <c r="C208">
        <v>1.0687830687830699</v>
      </c>
      <c r="D208">
        <v>1.56</v>
      </c>
      <c r="E208">
        <v>0.87</v>
      </c>
    </row>
    <row r="209" spans="1:5" x14ac:dyDescent="0.25">
      <c r="A209" t="s">
        <v>154</v>
      </c>
      <c r="B209" t="s">
        <v>157</v>
      </c>
      <c r="C209">
        <v>1.0687830687830699</v>
      </c>
      <c r="D209">
        <v>0.94</v>
      </c>
      <c r="E209">
        <v>0.7</v>
      </c>
    </row>
    <row r="210" spans="1:5" x14ac:dyDescent="0.25">
      <c r="A210" t="s">
        <v>154</v>
      </c>
      <c r="B210" t="s">
        <v>173</v>
      </c>
      <c r="C210">
        <v>1.0687830687830699</v>
      </c>
      <c r="D210">
        <v>1.04</v>
      </c>
      <c r="E210">
        <v>1.04</v>
      </c>
    </row>
    <row r="211" spans="1:5" x14ac:dyDescent="0.25">
      <c r="A211" t="s">
        <v>175</v>
      </c>
      <c r="B211" t="s">
        <v>284</v>
      </c>
      <c r="C211">
        <v>1.1272727272727301</v>
      </c>
      <c r="D211">
        <v>1.1000000000000001</v>
      </c>
      <c r="E211">
        <v>0.8</v>
      </c>
    </row>
    <row r="212" spans="1:5" x14ac:dyDescent="0.25">
      <c r="A212" t="s">
        <v>175</v>
      </c>
      <c r="B212" t="s">
        <v>179</v>
      </c>
      <c r="C212">
        <v>1.1272727272727301</v>
      </c>
      <c r="D212">
        <v>0.8</v>
      </c>
      <c r="E212">
        <v>0.7</v>
      </c>
    </row>
    <row r="213" spans="1:5" x14ac:dyDescent="0.25">
      <c r="A213" t="s">
        <v>175</v>
      </c>
      <c r="B213" t="s">
        <v>282</v>
      </c>
      <c r="C213">
        <v>1.1272727272727301</v>
      </c>
      <c r="D213">
        <v>1.1000000000000001</v>
      </c>
      <c r="E213">
        <v>0.4</v>
      </c>
    </row>
    <row r="214" spans="1:5" x14ac:dyDescent="0.25">
      <c r="A214" t="s">
        <v>175</v>
      </c>
      <c r="B214" t="s">
        <v>176</v>
      </c>
      <c r="C214">
        <v>1.1272727272727301</v>
      </c>
      <c r="D214">
        <v>0.8</v>
      </c>
      <c r="E214">
        <v>1.07</v>
      </c>
    </row>
    <row r="215" spans="1:5" x14ac:dyDescent="0.25">
      <c r="A215" t="s">
        <v>175</v>
      </c>
      <c r="B215" t="s">
        <v>285</v>
      </c>
      <c r="C215">
        <v>1.1272727272727301</v>
      </c>
      <c r="D215">
        <v>0.46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1.1272727272727301</v>
      </c>
      <c r="D216">
        <v>0.9</v>
      </c>
      <c r="E216">
        <v>1.1000000000000001</v>
      </c>
    </row>
    <row r="217" spans="1:5" x14ac:dyDescent="0.25">
      <c r="A217" t="s">
        <v>175</v>
      </c>
      <c r="B217" t="s">
        <v>281</v>
      </c>
      <c r="C217">
        <v>1.1272727272727301</v>
      </c>
      <c r="D217">
        <v>0.32</v>
      </c>
      <c r="E217">
        <v>1.93</v>
      </c>
    </row>
    <row r="218" spans="1:5" x14ac:dyDescent="0.25">
      <c r="A218" t="s">
        <v>175</v>
      </c>
      <c r="B218" t="s">
        <v>178</v>
      </c>
      <c r="C218">
        <v>1.1272727272727301</v>
      </c>
      <c r="D218">
        <v>0.6</v>
      </c>
      <c r="E218">
        <v>1.71</v>
      </c>
    </row>
    <row r="219" spans="1:5" x14ac:dyDescent="0.25">
      <c r="A219" t="s">
        <v>175</v>
      </c>
      <c r="B219" t="s">
        <v>278</v>
      </c>
      <c r="C219">
        <v>1.1272727272727301</v>
      </c>
      <c r="D219">
        <v>0.9</v>
      </c>
      <c r="E219">
        <v>1</v>
      </c>
    </row>
    <row r="220" spans="1:5" x14ac:dyDescent="0.25">
      <c r="A220" t="s">
        <v>175</v>
      </c>
      <c r="B220" t="s">
        <v>276</v>
      </c>
      <c r="C220">
        <v>1.1272727272727301</v>
      </c>
      <c r="D220">
        <v>1.91</v>
      </c>
      <c r="E220">
        <v>0.5</v>
      </c>
    </row>
    <row r="221" spans="1:5" x14ac:dyDescent="0.25">
      <c r="A221" t="s">
        <v>175</v>
      </c>
      <c r="B221" t="s">
        <v>279</v>
      </c>
      <c r="C221">
        <v>1.1272727272727301</v>
      </c>
      <c r="D221">
        <v>1.2</v>
      </c>
      <c r="E221">
        <v>0.8</v>
      </c>
    </row>
    <row r="222" spans="1:5" x14ac:dyDescent="0.25">
      <c r="A222" t="s">
        <v>175</v>
      </c>
      <c r="B222" t="s">
        <v>283</v>
      </c>
      <c r="C222">
        <v>1.1272727272727301</v>
      </c>
      <c r="D222">
        <v>0.9</v>
      </c>
      <c r="E222">
        <v>0.8</v>
      </c>
    </row>
    <row r="223" spans="1:5" x14ac:dyDescent="0.25">
      <c r="A223" t="s">
        <v>175</v>
      </c>
      <c r="B223" t="s">
        <v>177</v>
      </c>
      <c r="C223">
        <v>1.1272727272727301</v>
      </c>
      <c r="D223">
        <v>0.2</v>
      </c>
      <c r="E223">
        <v>0.8</v>
      </c>
    </row>
    <row r="224" spans="1:5" x14ac:dyDescent="0.25">
      <c r="A224" t="s">
        <v>175</v>
      </c>
      <c r="B224" t="s">
        <v>280</v>
      </c>
      <c r="C224">
        <v>1.1272727272727301</v>
      </c>
    </row>
    <row r="225" spans="1:5" x14ac:dyDescent="0.25">
      <c r="A225" t="s">
        <v>24</v>
      </c>
      <c r="B225" t="s">
        <v>292</v>
      </c>
      <c r="C225">
        <v>1.53254437869822</v>
      </c>
      <c r="D225">
        <v>1.4</v>
      </c>
      <c r="E225">
        <v>0.94</v>
      </c>
    </row>
    <row r="226" spans="1:5" x14ac:dyDescent="0.25">
      <c r="A226" t="s">
        <v>24</v>
      </c>
      <c r="B226" t="s">
        <v>289</v>
      </c>
      <c r="C226">
        <v>1.53254437869822</v>
      </c>
      <c r="D226">
        <v>0.86</v>
      </c>
      <c r="E226">
        <v>0.94</v>
      </c>
    </row>
    <row r="227" spans="1:5" x14ac:dyDescent="0.25">
      <c r="A227" t="s">
        <v>24</v>
      </c>
      <c r="B227" t="s">
        <v>180</v>
      </c>
      <c r="C227">
        <v>1.53254437869822</v>
      </c>
      <c r="D227">
        <v>0.49</v>
      </c>
      <c r="E227">
        <v>0.97</v>
      </c>
    </row>
    <row r="228" spans="1:5" x14ac:dyDescent="0.25">
      <c r="A228" t="s">
        <v>24</v>
      </c>
      <c r="B228" t="s">
        <v>326</v>
      </c>
      <c r="C228">
        <v>1.53254437869822</v>
      </c>
      <c r="D228">
        <v>0.76</v>
      </c>
      <c r="E228">
        <v>1.25</v>
      </c>
    </row>
    <row r="229" spans="1:5" x14ac:dyDescent="0.25">
      <c r="A229" t="s">
        <v>24</v>
      </c>
      <c r="B229" t="s">
        <v>288</v>
      </c>
      <c r="C229">
        <v>1.53254437869822</v>
      </c>
      <c r="D229">
        <v>0.55000000000000004</v>
      </c>
      <c r="E229">
        <v>1.66</v>
      </c>
    </row>
    <row r="230" spans="1:5" x14ac:dyDescent="0.25">
      <c r="A230" t="s">
        <v>24</v>
      </c>
      <c r="B230" t="s">
        <v>287</v>
      </c>
      <c r="C230">
        <v>1.53254437869822</v>
      </c>
      <c r="D230">
        <v>0.7</v>
      </c>
      <c r="E230">
        <v>1.17</v>
      </c>
    </row>
    <row r="231" spans="1:5" x14ac:dyDescent="0.25">
      <c r="A231" t="s">
        <v>24</v>
      </c>
      <c r="B231" t="s">
        <v>293</v>
      </c>
      <c r="C231">
        <v>1.53254437869822</v>
      </c>
      <c r="D231">
        <v>0.39</v>
      </c>
      <c r="E231">
        <v>1.0900000000000001</v>
      </c>
    </row>
    <row r="232" spans="1:5" x14ac:dyDescent="0.25">
      <c r="A232" t="s">
        <v>24</v>
      </c>
      <c r="B232" t="s">
        <v>294</v>
      </c>
      <c r="C232">
        <v>1.53254437869822</v>
      </c>
      <c r="D232">
        <v>1.39</v>
      </c>
      <c r="E232">
        <v>0.69</v>
      </c>
    </row>
    <row r="233" spans="1:5" x14ac:dyDescent="0.25">
      <c r="A233" t="s">
        <v>24</v>
      </c>
      <c r="B233" t="s">
        <v>295</v>
      </c>
      <c r="C233">
        <v>1.53254437869822</v>
      </c>
      <c r="D233">
        <v>1.48</v>
      </c>
      <c r="E233">
        <v>0.62</v>
      </c>
    </row>
    <row r="234" spans="1:5" x14ac:dyDescent="0.25">
      <c r="A234" t="s">
        <v>24</v>
      </c>
      <c r="B234" t="s">
        <v>25</v>
      </c>
      <c r="C234">
        <v>1.53254437869822</v>
      </c>
      <c r="D234">
        <v>1.1100000000000001</v>
      </c>
      <c r="E234">
        <v>0.83</v>
      </c>
    </row>
    <row r="235" spans="1:5" x14ac:dyDescent="0.25">
      <c r="A235" t="s">
        <v>24</v>
      </c>
      <c r="B235" t="s">
        <v>327</v>
      </c>
      <c r="C235">
        <v>1.53254437869822</v>
      </c>
      <c r="D235">
        <v>1.33</v>
      </c>
      <c r="E235">
        <v>0.55000000000000004</v>
      </c>
    </row>
    <row r="236" spans="1:5" x14ac:dyDescent="0.25">
      <c r="A236" t="s">
        <v>24</v>
      </c>
      <c r="B236" t="s">
        <v>286</v>
      </c>
      <c r="C236">
        <v>1.53254437869822</v>
      </c>
      <c r="D236">
        <v>1.04</v>
      </c>
      <c r="E236">
        <v>0.62</v>
      </c>
    </row>
    <row r="237" spans="1:5" x14ac:dyDescent="0.25">
      <c r="A237" t="s">
        <v>24</v>
      </c>
      <c r="B237" t="s">
        <v>291</v>
      </c>
      <c r="C237">
        <v>1.53254437869822</v>
      </c>
      <c r="D237">
        <v>0.78</v>
      </c>
      <c r="E237">
        <v>1.56</v>
      </c>
    </row>
    <row r="238" spans="1:5" x14ac:dyDescent="0.25">
      <c r="A238" t="s">
        <v>24</v>
      </c>
      <c r="B238" t="s">
        <v>26</v>
      </c>
      <c r="C238">
        <v>1.53254437869822</v>
      </c>
      <c r="D238">
        <v>1.25</v>
      </c>
      <c r="E238">
        <v>1.0900000000000001</v>
      </c>
    </row>
    <row r="239" spans="1:5" x14ac:dyDescent="0.25">
      <c r="A239" t="s">
        <v>24</v>
      </c>
      <c r="B239" t="s">
        <v>184</v>
      </c>
      <c r="C239">
        <v>1.53254437869822</v>
      </c>
      <c r="D239">
        <v>0.76</v>
      </c>
      <c r="E239">
        <v>1.04</v>
      </c>
    </row>
    <row r="240" spans="1:5" x14ac:dyDescent="0.25">
      <c r="A240" t="s">
        <v>24</v>
      </c>
      <c r="B240" t="s">
        <v>290</v>
      </c>
      <c r="C240">
        <v>1.53254437869822</v>
      </c>
      <c r="D240">
        <v>1.25</v>
      </c>
      <c r="E240">
        <v>1.04</v>
      </c>
    </row>
    <row r="241" spans="1:5" x14ac:dyDescent="0.25">
      <c r="A241" t="s">
        <v>24</v>
      </c>
      <c r="B241" t="s">
        <v>183</v>
      </c>
      <c r="C241">
        <v>1.53254437869822</v>
      </c>
      <c r="D241">
        <v>1.01</v>
      </c>
      <c r="E241">
        <v>1.0900000000000001</v>
      </c>
    </row>
    <row r="242" spans="1:5" x14ac:dyDescent="0.25">
      <c r="A242" t="s">
        <v>24</v>
      </c>
      <c r="B242" t="s">
        <v>182</v>
      </c>
      <c r="C242">
        <v>1.53254437869822</v>
      </c>
      <c r="D242">
        <v>0.9</v>
      </c>
      <c r="E242">
        <v>1.18</v>
      </c>
    </row>
    <row r="243" spans="1:5" x14ac:dyDescent="0.25">
      <c r="A243" t="s">
        <v>24</v>
      </c>
      <c r="B243" t="s">
        <v>185</v>
      </c>
      <c r="C243">
        <v>1.53254437869822</v>
      </c>
      <c r="D243">
        <v>0.94</v>
      </c>
      <c r="E243">
        <v>1.0900000000000001</v>
      </c>
    </row>
    <row r="244" spans="1:5" x14ac:dyDescent="0.25">
      <c r="A244" t="s">
        <v>24</v>
      </c>
      <c r="B244" t="s">
        <v>181</v>
      </c>
      <c r="C244">
        <v>1.53254437869822</v>
      </c>
      <c r="D244">
        <v>0.78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1.1377245508981999</v>
      </c>
      <c r="D245">
        <v>0.67</v>
      </c>
      <c r="E245">
        <v>1.27</v>
      </c>
    </row>
    <row r="246" spans="1:5" x14ac:dyDescent="0.25">
      <c r="A246" t="s">
        <v>27</v>
      </c>
      <c r="B246" t="s">
        <v>191</v>
      </c>
      <c r="C246">
        <v>1.1377245508981999</v>
      </c>
      <c r="D246">
        <v>0.95</v>
      </c>
      <c r="E246">
        <v>1.23</v>
      </c>
    </row>
    <row r="247" spans="1:5" x14ac:dyDescent="0.25">
      <c r="A247" t="s">
        <v>27</v>
      </c>
      <c r="B247" t="s">
        <v>28</v>
      </c>
      <c r="C247">
        <v>1.1377245508981999</v>
      </c>
      <c r="D247">
        <v>0.95</v>
      </c>
      <c r="E247">
        <v>0.66</v>
      </c>
    </row>
    <row r="248" spans="1:5" x14ac:dyDescent="0.25">
      <c r="A248" t="s">
        <v>27</v>
      </c>
      <c r="B248" t="s">
        <v>186</v>
      </c>
      <c r="C248">
        <v>1.1377245508981999</v>
      </c>
      <c r="D248">
        <v>1.23</v>
      </c>
      <c r="E248">
        <v>0.76</v>
      </c>
    </row>
    <row r="249" spans="1:5" x14ac:dyDescent="0.25">
      <c r="A249" t="s">
        <v>27</v>
      </c>
      <c r="B249" t="s">
        <v>189</v>
      </c>
      <c r="C249">
        <v>1.1377245508981999</v>
      </c>
      <c r="D249">
        <v>0.66</v>
      </c>
      <c r="E249">
        <v>0.47</v>
      </c>
    </row>
    <row r="250" spans="1:5" x14ac:dyDescent="0.25">
      <c r="A250" t="s">
        <v>27</v>
      </c>
      <c r="B250" t="s">
        <v>297</v>
      </c>
      <c r="C250">
        <v>1.1377245508981999</v>
      </c>
      <c r="D250">
        <v>0.66</v>
      </c>
      <c r="E250">
        <v>0.95</v>
      </c>
    </row>
    <row r="251" spans="1:5" x14ac:dyDescent="0.25">
      <c r="A251" t="s">
        <v>27</v>
      </c>
      <c r="B251" t="s">
        <v>298</v>
      </c>
      <c r="C251">
        <v>1.1377245508981999</v>
      </c>
      <c r="D251">
        <v>1.43</v>
      </c>
      <c r="E251">
        <v>0.76</v>
      </c>
    </row>
    <row r="252" spans="1:5" x14ac:dyDescent="0.25">
      <c r="A252" t="s">
        <v>27</v>
      </c>
      <c r="B252" t="s">
        <v>31</v>
      </c>
      <c r="C252">
        <v>1.1377245508981999</v>
      </c>
      <c r="D252">
        <v>1.08</v>
      </c>
      <c r="E252">
        <v>0.76</v>
      </c>
    </row>
    <row r="253" spans="1:5" x14ac:dyDescent="0.25">
      <c r="A253" t="s">
        <v>27</v>
      </c>
      <c r="B253" t="s">
        <v>195</v>
      </c>
      <c r="C253">
        <v>1.1377245508981999</v>
      </c>
      <c r="D253">
        <v>1.23</v>
      </c>
      <c r="E253">
        <v>0.95</v>
      </c>
    </row>
    <row r="254" spans="1:5" x14ac:dyDescent="0.25">
      <c r="A254" t="s">
        <v>27</v>
      </c>
      <c r="B254" t="s">
        <v>188</v>
      </c>
      <c r="C254">
        <v>1.1377245508981999</v>
      </c>
    </row>
    <row r="255" spans="1:5" x14ac:dyDescent="0.25">
      <c r="A255" t="s">
        <v>27</v>
      </c>
      <c r="B255" t="s">
        <v>296</v>
      </c>
      <c r="C255">
        <v>1.1377245508981999</v>
      </c>
      <c r="D255">
        <v>0.47</v>
      </c>
      <c r="E255">
        <v>1.42</v>
      </c>
    </row>
    <row r="256" spans="1:5" x14ac:dyDescent="0.25">
      <c r="A256" t="s">
        <v>27</v>
      </c>
      <c r="B256" t="s">
        <v>190</v>
      </c>
      <c r="C256">
        <v>1.1377245508981999</v>
      </c>
    </row>
    <row r="257" spans="1:5" x14ac:dyDescent="0.25">
      <c r="A257" t="s">
        <v>27</v>
      </c>
      <c r="B257" t="s">
        <v>192</v>
      </c>
      <c r="C257">
        <v>1.1377245508981999</v>
      </c>
    </row>
    <row r="258" spans="1:5" x14ac:dyDescent="0.25">
      <c r="A258" t="s">
        <v>27</v>
      </c>
      <c r="B258" t="s">
        <v>329</v>
      </c>
      <c r="C258">
        <v>1.1377245508981999</v>
      </c>
    </row>
    <row r="259" spans="1:5" x14ac:dyDescent="0.25">
      <c r="A259" t="s">
        <v>27</v>
      </c>
      <c r="B259" t="s">
        <v>194</v>
      </c>
      <c r="C259">
        <v>1.1377245508981999</v>
      </c>
    </row>
    <row r="260" spans="1:5" x14ac:dyDescent="0.25">
      <c r="A260" t="s">
        <v>27</v>
      </c>
      <c r="B260" t="s">
        <v>299</v>
      </c>
      <c r="C260">
        <v>1.1377245508981999</v>
      </c>
      <c r="D260">
        <v>0.66</v>
      </c>
      <c r="E260">
        <v>1.04</v>
      </c>
    </row>
    <row r="261" spans="1:5" x14ac:dyDescent="0.25">
      <c r="A261" t="s">
        <v>27</v>
      </c>
      <c r="B261" t="s">
        <v>328</v>
      </c>
      <c r="C261">
        <v>1.1377245508981999</v>
      </c>
      <c r="D261">
        <v>0.67</v>
      </c>
      <c r="E261">
        <v>0.84</v>
      </c>
    </row>
    <row r="262" spans="1:5" x14ac:dyDescent="0.25">
      <c r="A262" t="s">
        <v>27</v>
      </c>
      <c r="B262" t="s">
        <v>193</v>
      </c>
      <c r="C262">
        <v>1.1377245508981999</v>
      </c>
      <c r="D262">
        <v>0.95</v>
      </c>
      <c r="E262">
        <v>0.76</v>
      </c>
    </row>
    <row r="263" spans="1:5" x14ac:dyDescent="0.25">
      <c r="A263" t="s">
        <v>27</v>
      </c>
      <c r="B263" t="s">
        <v>30</v>
      </c>
      <c r="C263">
        <v>1.1377245508981999</v>
      </c>
    </row>
    <row r="264" spans="1:5" x14ac:dyDescent="0.25">
      <c r="A264" t="s">
        <v>27</v>
      </c>
      <c r="B264" t="s">
        <v>29</v>
      </c>
      <c r="C264">
        <v>1.1377245508981999</v>
      </c>
    </row>
    <row r="265" spans="1:5" x14ac:dyDescent="0.25">
      <c r="A265" t="s">
        <v>196</v>
      </c>
      <c r="B265" t="s">
        <v>205</v>
      </c>
      <c r="C265">
        <v>1.5763888888888899</v>
      </c>
      <c r="D265">
        <v>1.56</v>
      </c>
      <c r="E265">
        <v>1.02</v>
      </c>
    </row>
    <row r="266" spans="1:5" x14ac:dyDescent="0.25">
      <c r="A266" t="s">
        <v>196</v>
      </c>
      <c r="B266" t="s">
        <v>306</v>
      </c>
      <c r="C266">
        <v>1.5763888888888899</v>
      </c>
      <c r="D266">
        <v>2.29</v>
      </c>
      <c r="E266">
        <v>0.38</v>
      </c>
    </row>
    <row r="267" spans="1:5" x14ac:dyDescent="0.25">
      <c r="A267" t="s">
        <v>196</v>
      </c>
      <c r="B267" t="s">
        <v>206</v>
      </c>
      <c r="C267">
        <v>1.5763888888888899</v>
      </c>
      <c r="D267">
        <v>0.53</v>
      </c>
      <c r="E267">
        <v>1.45</v>
      </c>
    </row>
    <row r="268" spans="1:5" x14ac:dyDescent="0.25">
      <c r="A268" t="s">
        <v>196</v>
      </c>
      <c r="B268" t="s">
        <v>197</v>
      </c>
      <c r="C268">
        <v>1.5763888888888899</v>
      </c>
      <c r="D268">
        <v>0.31</v>
      </c>
      <c r="E268">
        <v>1.3</v>
      </c>
    </row>
    <row r="269" spans="1:5" x14ac:dyDescent="0.25">
      <c r="A269" t="s">
        <v>196</v>
      </c>
      <c r="B269" t="s">
        <v>307</v>
      </c>
      <c r="C269">
        <v>1.5763888888888899</v>
      </c>
      <c r="D269">
        <v>1.45</v>
      </c>
      <c r="E269">
        <v>0.53</v>
      </c>
    </row>
    <row r="270" spans="1:5" x14ac:dyDescent="0.25">
      <c r="A270" t="s">
        <v>196</v>
      </c>
      <c r="B270" t="s">
        <v>204</v>
      </c>
      <c r="C270">
        <v>1.5763888888888899</v>
      </c>
      <c r="D270">
        <v>0.76</v>
      </c>
      <c r="E270">
        <v>1.22</v>
      </c>
    </row>
    <row r="271" spans="1:5" x14ac:dyDescent="0.25">
      <c r="A271" t="s">
        <v>196</v>
      </c>
      <c r="B271" t="s">
        <v>302</v>
      </c>
      <c r="C271">
        <v>1.5763888888888899</v>
      </c>
      <c r="D271">
        <v>1.1399999999999999</v>
      </c>
      <c r="E271">
        <v>0.99</v>
      </c>
    </row>
    <row r="272" spans="1:5" x14ac:dyDescent="0.25">
      <c r="A272" t="s">
        <v>196</v>
      </c>
      <c r="B272" t="s">
        <v>305</v>
      </c>
      <c r="C272">
        <v>1.5763888888888899</v>
      </c>
      <c r="D272">
        <v>0.92</v>
      </c>
      <c r="E272">
        <v>1.07</v>
      </c>
    </row>
    <row r="273" spans="1:5" x14ac:dyDescent="0.25">
      <c r="A273" t="s">
        <v>196</v>
      </c>
      <c r="B273" t="s">
        <v>202</v>
      </c>
      <c r="C273">
        <v>1.5763888888888899</v>
      </c>
      <c r="D273">
        <v>0.46</v>
      </c>
      <c r="E273">
        <v>1.3</v>
      </c>
    </row>
    <row r="274" spans="1:5" x14ac:dyDescent="0.25">
      <c r="A274" t="s">
        <v>196</v>
      </c>
      <c r="B274" t="s">
        <v>200</v>
      </c>
      <c r="C274">
        <v>1.5763888888888899</v>
      </c>
      <c r="D274">
        <v>1.3</v>
      </c>
      <c r="E274">
        <v>0.76</v>
      </c>
    </row>
    <row r="275" spans="1:5" x14ac:dyDescent="0.25">
      <c r="A275" t="s">
        <v>196</v>
      </c>
      <c r="B275" t="s">
        <v>199</v>
      </c>
      <c r="C275">
        <v>1.5763888888888899</v>
      </c>
    </row>
    <row r="276" spans="1:5" x14ac:dyDescent="0.25">
      <c r="A276" t="s">
        <v>196</v>
      </c>
      <c r="B276" t="s">
        <v>303</v>
      </c>
      <c r="C276">
        <v>1.5763888888888899</v>
      </c>
    </row>
    <row r="277" spans="1:5" x14ac:dyDescent="0.25">
      <c r="A277" t="s">
        <v>196</v>
      </c>
      <c r="B277" t="s">
        <v>201</v>
      </c>
      <c r="C277">
        <v>1.5763888888888899</v>
      </c>
      <c r="D277">
        <v>0.61</v>
      </c>
      <c r="E277">
        <v>0.92</v>
      </c>
    </row>
    <row r="278" spans="1:5" x14ac:dyDescent="0.25">
      <c r="A278" t="s">
        <v>196</v>
      </c>
      <c r="B278" t="s">
        <v>304</v>
      </c>
      <c r="C278">
        <v>1.5763888888888899</v>
      </c>
      <c r="D278">
        <v>1.22</v>
      </c>
      <c r="E278">
        <v>1.37</v>
      </c>
    </row>
    <row r="279" spans="1:5" x14ac:dyDescent="0.25">
      <c r="A279" t="s">
        <v>196</v>
      </c>
      <c r="B279" t="s">
        <v>198</v>
      </c>
      <c r="C279">
        <v>1.5763888888888899</v>
      </c>
      <c r="D279">
        <v>0.92</v>
      </c>
      <c r="E279">
        <v>0.69</v>
      </c>
    </row>
    <row r="280" spans="1:5" x14ac:dyDescent="0.25">
      <c r="A280" t="s">
        <v>196</v>
      </c>
      <c r="B280" t="s">
        <v>300</v>
      </c>
      <c r="C280">
        <v>1.5763888888888899</v>
      </c>
    </row>
    <row r="281" spans="1:5" x14ac:dyDescent="0.25">
      <c r="A281" t="s">
        <v>196</v>
      </c>
      <c r="B281" t="s">
        <v>301</v>
      </c>
      <c r="C281">
        <v>1.5763888888888899</v>
      </c>
      <c r="D281">
        <v>0.53</v>
      </c>
      <c r="E281">
        <v>1.3</v>
      </c>
    </row>
    <row r="282" spans="1:5" x14ac:dyDescent="0.25">
      <c r="A282" t="s">
        <v>196</v>
      </c>
      <c r="B282" t="s">
        <v>203</v>
      </c>
      <c r="C282">
        <v>1.5763888888888899</v>
      </c>
      <c r="D282">
        <v>0.69</v>
      </c>
      <c r="E282">
        <v>1.22</v>
      </c>
    </row>
    <row r="283" spans="1:5" x14ac:dyDescent="0.25">
      <c r="A283" t="s">
        <v>32</v>
      </c>
      <c r="B283" t="s">
        <v>331</v>
      </c>
      <c r="C283">
        <v>1.1465517241379299</v>
      </c>
      <c r="D283">
        <v>0.13</v>
      </c>
      <c r="E283">
        <v>0.39</v>
      </c>
    </row>
    <row r="284" spans="1:5" x14ac:dyDescent="0.25">
      <c r="A284" t="s">
        <v>32</v>
      </c>
      <c r="B284" t="s">
        <v>36</v>
      </c>
      <c r="C284">
        <v>1.1465517241379299</v>
      </c>
      <c r="D284">
        <v>1.69</v>
      </c>
      <c r="E284">
        <v>0.78</v>
      </c>
    </row>
    <row r="285" spans="1:5" x14ac:dyDescent="0.25">
      <c r="A285" t="s">
        <v>32</v>
      </c>
      <c r="B285" t="s">
        <v>212</v>
      </c>
      <c r="C285">
        <v>1.1465517241379299</v>
      </c>
      <c r="D285">
        <v>0.89</v>
      </c>
      <c r="E285">
        <v>1.1100000000000001</v>
      </c>
    </row>
    <row r="286" spans="1:5" x14ac:dyDescent="0.25">
      <c r="A286" t="s">
        <v>32</v>
      </c>
      <c r="B286" t="s">
        <v>311</v>
      </c>
      <c r="C286">
        <v>1.1465517241379299</v>
      </c>
    </row>
    <row r="287" spans="1:5" x14ac:dyDescent="0.25">
      <c r="A287" t="s">
        <v>32</v>
      </c>
      <c r="B287" t="s">
        <v>210</v>
      </c>
      <c r="C287">
        <v>1.1465517241379299</v>
      </c>
    </row>
    <row r="288" spans="1:5" x14ac:dyDescent="0.25">
      <c r="A288" t="s">
        <v>32</v>
      </c>
      <c r="B288" t="s">
        <v>312</v>
      </c>
      <c r="C288">
        <v>1.1465517241379299</v>
      </c>
    </row>
    <row r="289" spans="1:5" x14ac:dyDescent="0.25">
      <c r="A289" t="s">
        <v>32</v>
      </c>
      <c r="B289" t="s">
        <v>209</v>
      </c>
      <c r="C289">
        <v>1.1465517241379299</v>
      </c>
      <c r="D289">
        <v>1.43</v>
      </c>
      <c r="E289">
        <v>0.39</v>
      </c>
    </row>
    <row r="290" spans="1:5" x14ac:dyDescent="0.25">
      <c r="A290" t="s">
        <v>32</v>
      </c>
      <c r="B290" t="s">
        <v>313</v>
      </c>
      <c r="C290">
        <v>1.1465517241379299</v>
      </c>
      <c r="D290">
        <v>1.1100000000000001</v>
      </c>
      <c r="E290">
        <v>1.45</v>
      </c>
    </row>
    <row r="291" spans="1:5" x14ac:dyDescent="0.25">
      <c r="A291" t="s">
        <v>32</v>
      </c>
      <c r="B291" t="s">
        <v>309</v>
      </c>
      <c r="C291">
        <v>1.1465517241379299</v>
      </c>
      <c r="D291">
        <v>0.13</v>
      </c>
      <c r="E291">
        <v>1.17</v>
      </c>
    </row>
    <row r="292" spans="1:5" x14ac:dyDescent="0.25">
      <c r="A292" t="s">
        <v>32</v>
      </c>
      <c r="B292" t="s">
        <v>308</v>
      </c>
      <c r="C292">
        <v>1.1465517241379299</v>
      </c>
      <c r="D292">
        <v>0.31</v>
      </c>
      <c r="E292">
        <v>0.78</v>
      </c>
    </row>
    <row r="293" spans="1:5" x14ac:dyDescent="0.25">
      <c r="A293" t="s">
        <v>32</v>
      </c>
      <c r="B293" t="s">
        <v>207</v>
      </c>
      <c r="C293">
        <v>1.1465517241379299</v>
      </c>
    </row>
    <row r="294" spans="1:5" x14ac:dyDescent="0.25">
      <c r="A294" t="s">
        <v>32</v>
      </c>
      <c r="B294" t="s">
        <v>330</v>
      </c>
      <c r="C294">
        <v>1.1465517241379299</v>
      </c>
      <c r="D294">
        <v>0.44</v>
      </c>
      <c r="E294">
        <v>1.33</v>
      </c>
    </row>
    <row r="295" spans="1:5" x14ac:dyDescent="0.25">
      <c r="A295" t="s">
        <v>32</v>
      </c>
      <c r="B295" t="s">
        <v>35</v>
      </c>
      <c r="C295">
        <v>1.1465517241379299</v>
      </c>
      <c r="D295">
        <v>2.21</v>
      </c>
      <c r="E295">
        <v>1.04</v>
      </c>
    </row>
    <row r="296" spans="1:5" x14ac:dyDescent="0.25">
      <c r="A296" t="s">
        <v>32</v>
      </c>
      <c r="B296" t="s">
        <v>34</v>
      </c>
      <c r="C296">
        <v>1.1465517241379299</v>
      </c>
      <c r="D296">
        <v>0.33</v>
      </c>
      <c r="E296">
        <v>1</v>
      </c>
    </row>
    <row r="297" spans="1:5" x14ac:dyDescent="0.25">
      <c r="A297" t="s">
        <v>32</v>
      </c>
      <c r="B297" t="s">
        <v>310</v>
      </c>
      <c r="C297">
        <v>1.1465517241379299</v>
      </c>
      <c r="D297">
        <v>0.89</v>
      </c>
      <c r="E297">
        <v>0.89</v>
      </c>
    </row>
    <row r="298" spans="1:5" x14ac:dyDescent="0.25">
      <c r="A298" t="s">
        <v>32</v>
      </c>
      <c r="B298" t="s">
        <v>208</v>
      </c>
      <c r="C298">
        <v>1.1465517241379299</v>
      </c>
      <c r="D298">
        <v>1.56</v>
      </c>
      <c r="E298">
        <v>1.1100000000000001</v>
      </c>
    </row>
    <row r="299" spans="1:5" x14ac:dyDescent="0.25">
      <c r="A299" t="s">
        <v>32</v>
      </c>
      <c r="B299" t="s">
        <v>33</v>
      </c>
      <c r="C299">
        <v>1.1465517241379299</v>
      </c>
      <c r="D299">
        <v>1.78</v>
      </c>
      <c r="E299">
        <v>0.44</v>
      </c>
    </row>
    <row r="300" spans="1:5" x14ac:dyDescent="0.25">
      <c r="A300" t="s">
        <v>32</v>
      </c>
      <c r="B300" t="s">
        <v>211</v>
      </c>
      <c r="C300">
        <v>1.1465517241379299</v>
      </c>
      <c r="D300">
        <v>0.65</v>
      </c>
      <c r="E300">
        <v>1.95</v>
      </c>
    </row>
    <row r="301" spans="1:5" x14ac:dyDescent="0.25">
      <c r="A301" t="s">
        <v>213</v>
      </c>
      <c r="B301" t="s">
        <v>221</v>
      </c>
      <c r="C301">
        <v>1.22900763358779</v>
      </c>
      <c r="D301">
        <v>0.8</v>
      </c>
      <c r="E301">
        <v>0.53</v>
      </c>
    </row>
    <row r="302" spans="1:5" x14ac:dyDescent="0.25">
      <c r="A302" t="s">
        <v>213</v>
      </c>
      <c r="B302" t="s">
        <v>214</v>
      </c>
      <c r="C302">
        <v>1.22900763358779</v>
      </c>
      <c r="D302">
        <v>1.84</v>
      </c>
      <c r="E302">
        <v>0.72</v>
      </c>
    </row>
    <row r="303" spans="1:5" x14ac:dyDescent="0.25">
      <c r="A303" t="s">
        <v>213</v>
      </c>
      <c r="B303" t="s">
        <v>217</v>
      </c>
      <c r="C303">
        <v>1.22900763358779</v>
      </c>
      <c r="D303">
        <v>0.36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1.22900763358779</v>
      </c>
      <c r="D304">
        <v>0.87</v>
      </c>
      <c r="E304">
        <v>1.96</v>
      </c>
    </row>
    <row r="305" spans="1:5" x14ac:dyDescent="0.25">
      <c r="A305" t="s">
        <v>213</v>
      </c>
      <c r="B305" t="s">
        <v>218</v>
      </c>
      <c r="C305">
        <v>1.22900763358779</v>
      </c>
      <c r="D305">
        <v>1.2</v>
      </c>
      <c r="E305">
        <v>0.53</v>
      </c>
    </row>
    <row r="306" spans="1:5" x14ac:dyDescent="0.25">
      <c r="A306" t="s">
        <v>213</v>
      </c>
      <c r="B306" t="s">
        <v>219</v>
      </c>
      <c r="C306">
        <v>1.22900763358779</v>
      </c>
      <c r="D306">
        <v>0.65</v>
      </c>
      <c r="E306">
        <v>1.02</v>
      </c>
    </row>
    <row r="307" spans="1:5" x14ac:dyDescent="0.25">
      <c r="A307" t="s">
        <v>213</v>
      </c>
      <c r="B307" t="s">
        <v>215</v>
      </c>
      <c r="C307">
        <v>1.22900763358779</v>
      </c>
      <c r="D307">
        <v>1.23</v>
      </c>
      <c r="E307">
        <v>1.02</v>
      </c>
    </row>
    <row r="308" spans="1:5" x14ac:dyDescent="0.25">
      <c r="A308" t="s">
        <v>213</v>
      </c>
      <c r="B308" t="s">
        <v>314</v>
      </c>
      <c r="C308">
        <v>1.22900763358779</v>
      </c>
      <c r="D308">
        <v>0.72</v>
      </c>
      <c r="E308">
        <v>1.04</v>
      </c>
    </row>
    <row r="309" spans="1:5" x14ac:dyDescent="0.25">
      <c r="A309" t="s">
        <v>213</v>
      </c>
      <c r="B309" t="s">
        <v>315</v>
      </c>
      <c r="C309">
        <v>1.22900763358779</v>
      </c>
      <c r="D309">
        <v>1.73</v>
      </c>
      <c r="E309">
        <v>0.33</v>
      </c>
    </row>
    <row r="310" spans="1:5" x14ac:dyDescent="0.25">
      <c r="A310" t="s">
        <v>213</v>
      </c>
      <c r="B310" t="s">
        <v>220</v>
      </c>
      <c r="C310">
        <v>1.22900763358779</v>
      </c>
      <c r="D310">
        <v>0.53</v>
      </c>
      <c r="E310">
        <v>1.33</v>
      </c>
    </row>
    <row r="311" spans="1:5" x14ac:dyDescent="0.25">
      <c r="A311" t="s">
        <v>213</v>
      </c>
      <c r="B311" t="s">
        <v>222</v>
      </c>
      <c r="C311">
        <v>1.22900763358779</v>
      </c>
      <c r="D311">
        <v>1.1299999999999999</v>
      </c>
      <c r="E311">
        <v>1.46</v>
      </c>
    </row>
    <row r="312" spans="1:5" x14ac:dyDescent="0.25">
      <c r="A312" t="s">
        <v>213</v>
      </c>
      <c r="B312" t="s">
        <v>223</v>
      </c>
      <c r="C312">
        <v>1.22900763358779</v>
      </c>
      <c r="D312">
        <v>0.64</v>
      </c>
      <c r="E312">
        <v>0.8</v>
      </c>
    </row>
    <row r="313" spans="1:5" x14ac:dyDescent="0.25">
      <c r="A313" t="s">
        <v>37</v>
      </c>
      <c r="B313" t="s">
        <v>224</v>
      </c>
      <c r="C313">
        <v>1.3333333333333299</v>
      </c>
      <c r="D313">
        <v>0.21</v>
      </c>
      <c r="E313">
        <v>0.95</v>
      </c>
    </row>
    <row r="314" spans="1:5" x14ac:dyDescent="0.25">
      <c r="A314" t="s">
        <v>37</v>
      </c>
      <c r="B314" t="s">
        <v>229</v>
      </c>
      <c r="C314">
        <v>1.3333333333333299</v>
      </c>
      <c r="D314">
        <v>0.21</v>
      </c>
      <c r="E314">
        <v>1.1599999999999999</v>
      </c>
    </row>
    <row r="315" spans="1:5" x14ac:dyDescent="0.25">
      <c r="A315" t="s">
        <v>37</v>
      </c>
      <c r="B315" t="s">
        <v>227</v>
      </c>
      <c r="C315">
        <v>1.3333333333333299</v>
      </c>
      <c r="D315">
        <v>0.96</v>
      </c>
      <c r="E315">
        <v>1.23</v>
      </c>
    </row>
    <row r="316" spans="1:5" x14ac:dyDescent="0.25">
      <c r="A316" t="s">
        <v>37</v>
      </c>
      <c r="B316" t="s">
        <v>226</v>
      </c>
      <c r="C316">
        <v>1.3333333333333299</v>
      </c>
      <c r="D316">
        <v>1.05</v>
      </c>
      <c r="E316">
        <v>1.47</v>
      </c>
    </row>
    <row r="317" spans="1:5" x14ac:dyDescent="0.25">
      <c r="A317" t="s">
        <v>37</v>
      </c>
      <c r="B317" t="s">
        <v>39</v>
      </c>
      <c r="C317">
        <v>1.3333333333333299</v>
      </c>
      <c r="D317">
        <v>1.05</v>
      </c>
      <c r="E317">
        <v>0.74</v>
      </c>
    </row>
    <row r="318" spans="1:5" x14ac:dyDescent="0.25">
      <c r="A318" t="s">
        <v>37</v>
      </c>
      <c r="B318" t="s">
        <v>225</v>
      </c>
      <c r="C318">
        <v>1.3333333333333299</v>
      </c>
      <c r="D318">
        <v>0.66</v>
      </c>
      <c r="E318">
        <v>0.66</v>
      </c>
    </row>
    <row r="319" spans="1:5" x14ac:dyDescent="0.25">
      <c r="A319" t="s">
        <v>37</v>
      </c>
      <c r="B319" t="s">
        <v>231</v>
      </c>
      <c r="C319">
        <v>1.3333333333333299</v>
      </c>
      <c r="D319">
        <v>0.79</v>
      </c>
      <c r="E319">
        <v>0.92</v>
      </c>
    </row>
    <row r="320" spans="1:5" x14ac:dyDescent="0.25">
      <c r="A320" t="s">
        <v>37</v>
      </c>
      <c r="B320" t="s">
        <v>38</v>
      </c>
      <c r="C320">
        <v>1.3333333333333299</v>
      </c>
      <c r="D320">
        <v>0.35</v>
      </c>
      <c r="E320">
        <v>0.79</v>
      </c>
    </row>
    <row r="321" spans="1:5" x14ac:dyDescent="0.25">
      <c r="A321" t="s">
        <v>37</v>
      </c>
      <c r="B321" t="s">
        <v>228</v>
      </c>
      <c r="C321">
        <v>1.3333333333333299</v>
      </c>
      <c r="D321">
        <v>0.61</v>
      </c>
      <c r="E321">
        <v>1.23</v>
      </c>
    </row>
    <row r="322" spans="1:5" x14ac:dyDescent="0.25">
      <c r="A322" t="s">
        <v>37</v>
      </c>
      <c r="B322" t="s">
        <v>230</v>
      </c>
      <c r="C322">
        <v>1.3333333333333299</v>
      </c>
      <c r="D322">
        <v>1.1599999999999999</v>
      </c>
      <c r="E322">
        <v>0.74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1.1016949152542399</v>
      </c>
      <c r="D343">
        <v>0.76</v>
      </c>
      <c r="E343">
        <v>1.19</v>
      </c>
    </row>
    <row r="344" spans="1:5" x14ac:dyDescent="0.25">
      <c r="A344" t="s">
        <v>340</v>
      </c>
      <c r="B344" t="s">
        <v>352</v>
      </c>
      <c r="C344">
        <v>1.1016949152542399</v>
      </c>
      <c r="D344">
        <v>0.68</v>
      </c>
      <c r="E344">
        <v>1.19</v>
      </c>
    </row>
    <row r="345" spans="1:5" x14ac:dyDescent="0.25">
      <c r="A345" t="s">
        <v>340</v>
      </c>
      <c r="B345" t="s">
        <v>353</v>
      </c>
      <c r="C345">
        <v>1.1016949152542399</v>
      </c>
      <c r="D345">
        <v>1.0900000000000001</v>
      </c>
      <c r="E345">
        <v>0.44</v>
      </c>
    </row>
    <row r="346" spans="1:5" x14ac:dyDescent="0.25">
      <c r="A346" t="s">
        <v>340</v>
      </c>
      <c r="B346" t="s">
        <v>354</v>
      </c>
      <c r="C346">
        <v>1.1016949152542399</v>
      </c>
      <c r="D346">
        <v>1.36</v>
      </c>
      <c r="E346">
        <v>0.59</v>
      </c>
    </row>
    <row r="347" spans="1:5" x14ac:dyDescent="0.25">
      <c r="A347" t="s">
        <v>340</v>
      </c>
      <c r="B347" t="s">
        <v>356</v>
      </c>
      <c r="C347">
        <v>1.1016949152542399</v>
      </c>
      <c r="D347">
        <v>0.92</v>
      </c>
      <c r="E347">
        <v>1.53</v>
      </c>
    </row>
    <row r="348" spans="1:5" x14ac:dyDescent="0.25">
      <c r="A348" t="s">
        <v>340</v>
      </c>
      <c r="B348" t="s">
        <v>361</v>
      </c>
      <c r="C348">
        <v>1.1016949152542399</v>
      </c>
      <c r="D348">
        <v>0.68</v>
      </c>
      <c r="E348">
        <v>0.93</v>
      </c>
    </row>
    <row r="349" spans="1:5" x14ac:dyDescent="0.25">
      <c r="A349" t="s">
        <v>340</v>
      </c>
      <c r="B349" t="s">
        <v>365</v>
      </c>
      <c r="C349">
        <v>1.1016949152542399</v>
      </c>
      <c r="D349">
        <v>0.68</v>
      </c>
      <c r="E349">
        <v>1.02</v>
      </c>
    </row>
    <row r="350" spans="1:5" x14ac:dyDescent="0.25">
      <c r="A350" t="s">
        <v>340</v>
      </c>
      <c r="B350" t="s">
        <v>377</v>
      </c>
      <c r="C350">
        <v>1.1016949152542399</v>
      </c>
      <c r="D350">
        <v>0.93</v>
      </c>
      <c r="E350">
        <v>0.85</v>
      </c>
    </row>
    <row r="351" spans="1:5" x14ac:dyDescent="0.25">
      <c r="A351" t="s">
        <v>340</v>
      </c>
      <c r="B351" t="s">
        <v>378</v>
      </c>
      <c r="C351">
        <v>1.1016949152542399</v>
      </c>
      <c r="D351">
        <v>0.65</v>
      </c>
      <c r="E351">
        <v>0.87</v>
      </c>
    </row>
    <row r="352" spans="1:5" x14ac:dyDescent="0.25">
      <c r="A352" t="s">
        <v>340</v>
      </c>
      <c r="B352" t="s">
        <v>385</v>
      </c>
      <c r="C352">
        <v>1.1016949152542399</v>
      </c>
      <c r="D352">
        <v>0.67</v>
      </c>
      <c r="E352">
        <v>0.95</v>
      </c>
    </row>
    <row r="353" spans="1:5" x14ac:dyDescent="0.25">
      <c r="A353" t="s">
        <v>340</v>
      </c>
      <c r="B353" t="s">
        <v>387</v>
      </c>
      <c r="C353">
        <v>1.1016949152542399</v>
      </c>
      <c r="D353">
        <v>0.48</v>
      </c>
      <c r="E353">
        <v>1.53</v>
      </c>
    </row>
    <row r="354" spans="1:5" x14ac:dyDescent="0.25">
      <c r="A354" t="s">
        <v>340</v>
      </c>
      <c r="B354" t="s">
        <v>390</v>
      </c>
      <c r="C354">
        <v>1.1016949152542399</v>
      </c>
      <c r="D354">
        <v>0.76</v>
      </c>
      <c r="E354">
        <v>1.53</v>
      </c>
    </row>
    <row r="355" spans="1:5" x14ac:dyDescent="0.25">
      <c r="A355" t="s">
        <v>340</v>
      </c>
      <c r="B355" t="s">
        <v>394</v>
      </c>
      <c r="C355">
        <v>1.1016949152542399</v>
      </c>
      <c r="D355">
        <v>0.76</v>
      </c>
      <c r="E355">
        <v>1.19</v>
      </c>
    </row>
    <row r="356" spans="1:5" x14ac:dyDescent="0.25">
      <c r="A356" t="s">
        <v>340</v>
      </c>
      <c r="B356" t="s">
        <v>405</v>
      </c>
      <c r="C356">
        <v>1.1016949152542399</v>
      </c>
      <c r="D356">
        <v>0.59</v>
      </c>
      <c r="E356">
        <v>1.19</v>
      </c>
    </row>
    <row r="357" spans="1:5" x14ac:dyDescent="0.25">
      <c r="A357" t="s">
        <v>340</v>
      </c>
      <c r="B357" t="s">
        <v>413</v>
      </c>
      <c r="C357">
        <v>1.1016949152542399</v>
      </c>
      <c r="D357">
        <v>1.1399999999999999</v>
      </c>
      <c r="E357">
        <v>0.76</v>
      </c>
    </row>
    <row r="358" spans="1:5" x14ac:dyDescent="0.25">
      <c r="A358" t="s">
        <v>340</v>
      </c>
      <c r="B358" t="s">
        <v>415</v>
      </c>
      <c r="C358">
        <v>1.1016949152542399</v>
      </c>
      <c r="D358">
        <v>0.76</v>
      </c>
      <c r="E358">
        <v>0.68</v>
      </c>
    </row>
    <row r="359" spans="1:5" x14ac:dyDescent="0.25">
      <c r="A359" t="s">
        <v>340</v>
      </c>
      <c r="B359" t="s">
        <v>418</v>
      </c>
      <c r="C359">
        <v>1.1016949152542399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1.1016949152542399</v>
      </c>
      <c r="D360">
        <v>0.85</v>
      </c>
      <c r="E360">
        <v>1.02</v>
      </c>
    </row>
    <row r="361" spans="1:5" x14ac:dyDescent="0.25">
      <c r="A361" t="s">
        <v>340</v>
      </c>
      <c r="B361" t="s">
        <v>429</v>
      </c>
      <c r="C361">
        <v>1.1016949152542399</v>
      </c>
      <c r="D361">
        <v>0.59</v>
      </c>
      <c r="E361">
        <v>0.93</v>
      </c>
    </row>
    <row r="362" spans="1:5" x14ac:dyDescent="0.25">
      <c r="A362" t="s">
        <v>340</v>
      </c>
      <c r="B362" t="s">
        <v>431</v>
      </c>
      <c r="C362">
        <v>1.1016949152542399</v>
      </c>
      <c r="D362">
        <v>1.02</v>
      </c>
      <c r="E362">
        <v>0.85</v>
      </c>
    </row>
    <row r="363" spans="1:5" x14ac:dyDescent="0.25">
      <c r="A363" t="s">
        <v>342</v>
      </c>
      <c r="B363" t="s">
        <v>343</v>
      </c>
      <c r="C363">
        <v>0.820175438596491</v>
      </c>
      <c r="D363">
        <v>0.26</v>
      </c>
      <c r="E363">
        <v>1.22</v>
      </c>
    </row>
    <row r="364" spans="1:5" x14ac:dyDescent="0.25">
      <c r="A364" t="s">
        <v>342</v>
      </c>
      <c r="B364" t="s">
        <v>346</v>
      </c>
      <c r="C364">
        <v>0.820175438596491</v>
      </c>
      <c r="D364">
        <v>0.44</v>
      </c>
      <c r="E364">
        <v>0.7</v>
      </c>
    </row>
    <row r="365" spans="1:5" x14ac:dyDescent="0.25">
      <c r="A365" t="s">
        <v>342</v>
      </c>
      <c r="B365" t="s">
        <v>348</v>
      </c>
      <c r="C365">
        <v>0.820175438596491</v>
      </c>
      <c r="D365">
        <v>1.1299999999999999</v>
      </c>
      <c r="E365">
        <v>0.78</v>
      </c>
    </row>
    <row r="366" spans="1:5" x14ac:dyDescent="0.25">
      <c r="A366" t="s">
        <v>342</v>
      </c>
      <c r="B366" t="s">
        <v>363</v>
      </c>
      <c r="C366">
        <v>0.820175438596491</v>
      </c>
    </row>
    <row r="367" spans="1:5" x14ac:dyDescent="0.25">
      <c r="A367" t="s">
        <v>342</v>
      </c>
      <c r="B367" t="s">
        <v>364</v>
      </c>
      <c r="C367">
        <v>0.820175438596491</v>
      </c>
    </row>
    <row r="368" spans="1:5" x14ac:dyDescent="0.25">
      <c r="A368" t="s">
        <v>342</v>
      </c>
      <c r="B368" t="s">
        <v>380</v>
      </c>
      <c r="C368">
        <v>0.820175438596491</v>
      </c>
      <c r="D368">
        <v>1.1299999999999999</v>
      </c>
      <c r="E368">
        <v>0.52</v>
      </c>
    </row>
    <row r="369" spans="1:5" x14ac:dyDescent="0.25">
      <c r="A369" t="s">
        <v>342</v>
      </c>
      <c r="B369" t="s">
        <v>384</v>
      </c>
      <c r="C369">
        <v>0.820175438596491</v>
      </c>
    </row>
    <row r="370" spans="1:5" x14ac:dyDescent="0.25">
      <c r="A370" t="s">
        <v>342</v>
      </c>
      <c r="B370" t="s">
        <v>386</v>
      </c>
      <c r="C370">
        <v>0.820175438596491</v>
      </c>
      <c r="D370">
        <v>0.71</v>
      </c>
      <c r="E370">
        <v>0.95</v>
      </c>
    </row>
    <row r="371" spans="1:5" x14ac:dyDescent="0.25">
      <c r="A371" t="s">
        <v>342</v>
      </c>
      <c r="B371" t="s">
        <v>392</v>
      </c>
      <c r="C371">
        <v>0.820175438596491</v>
      </c>
      <c r="D371">
        <v>0.55000000000000004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0.820175438596491</v>
      </c>
      <c r="D372">
        <v>0.61</v>
      </c>
      <c r="E372">
        <v>0.87</v>
      </c>
    </row>
    <row r="373" spans="1:5" x14ac:dyDescent="0.25">
      <c r="A373" t="s">
        <v>342</v>
      </c>
      <c r="B373" t="s">
        <v>396</v>
      </c>
      <c r="C373">
        <v>0.820175438596491</v>
      </c>
    </row>
    <row r="374" spans="1:5" x14ac:dyDescent="0.25">
      <c r="A374" t="s">
        <v>342</v>
      </c>
      <c r="B374" t="s">
        <v>398</v>
      </c>
      <c r="C374">
        <v>0.820175438596491</v>
      </c>
      <c r="D374">
        <v>0.79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0.820175438596491</v>
      </c>
      <c r="D375">
        <v>0.95</v>
      </c>
      <c r="E375">
        <v>1.27</v>
      </c>
    </row>
    <row r="376" spans="1:5" x14ac:dyDescent="0.25">
      <c r="A376" t="s">
        <v>342</v>
      </c>
      <c r="B376" t="s">
        <v>400</v>
      </c>
      <c r="C376">
        <v>0.820175438596491</v>
      </c>
      <c r="D376">
        <v>0.87</v>
      </c>
      <c r="E376">
        <v>0.26</v>
      </c>
    </row>
    <row r="377" spans="1:5" x14ac:dyDescent="0.25">
      <c r="A377" t="s">
        <v>342</v>
      </c>
      <c r="B377" t="s">
        <v>402</v>
      </c>
      <c r="C377">
        <v>0.820175438596491</v>
      </c>
    </row>
    <row r="378" spans="1:5" x14ac:dyDescent="0.25">
      <c r="A378" t="s">
        <v>342</v>
      </c>
      <c r="B378" t="s">
        <v>406</v>
      </c>
      <c r="C378">
        <v>0.820175438596491</v>
      </c>
      <c r="D378">
        <v>0.78</v>
      </c>
      <c r="E378">
        <v>0.78</v>
      </c>
    </row>
    <row r="379" spans="1:5" x14ac:dyDescent="0.25">
      <c r="A379" t="s">
        <v>342</v>
      </c>
      <c r="B379" t="s">
        <v>409</v>
      </c>
      <c r="C379">
        <v>0.820175438596491</v>
      </c>
    </row>
    <row r="380" spans="1:5" x14ac:dyDescent="0.25">
      <c r="A380" t="s">
        <v>342</v>
      </c>
      <c r="B380" t="s">
        <v>414</v>
      </c>
      <c r="C380">
        <v>0.820175438596491</v>
      </c>
    </row>
    <row r="381" spans="1:5" x14ac:dyDescent="0.25">
      <c r="A381" t="s">
        <v>342</v>
      </c>
      <c r="B381" t="s">
        <v>420</v>
      </c>
      <c r="C381">
        <v>0.820175438596491</v>
      </c>
      <c r="D381">
        <v>0.52</v>
      </c>
      <c r="E381">
        <v>0.78</v>
      </c>
    </row>
    <row r="382" spans="1:5" x14ac:dyDescent="0.25">
      <c r="A382" t="s">
        <v>342</v>
      </c>
      <c r="B382" t="s">
        <v>426</v>
      </c>
      <c r="C382">
        <v>0.820175438596491</v>
      </c>
      <c r="D382">
        <v>0.61</v>
      </c>
      <c r="E382">
        <v>1.22</v>
      </c>
    </row>
    <row r="383" spans="1:5" x14ac:dyDescent="0.25">
      <c r="A383" t="s">
        <v>342</v>
      </c>
      <c r="B383" t="s">
        <v>430</v>
      </c>
      <c r="C383">
        <v>0.820175438596491</v>
      </c>
      <c r="D383">
        <v>0.44</v>
      </c>
      <c r="E383">
        <v>0.87</v>
      </c>
    </row>
    <row r="384" spans="1:5" x14ac:dyDescent="0.25">
      <c r="A384" t="s">
        <v>342</v>
      </c>
      <c r="B384" t="s">
        <v>436</v>
      </c>
      <c r="C384">
        <v>0.820175438596491</v>
      </c>
      <c r="D384">
        <v>0.17</v>
      </c>
      <c r="E384">
        <v>0.96</v>
      </c>
    </row>
    <row r="385" spans="1:5" x14ac:dyDescent="0.25">
      <c r="A385" t="s">
        <v>40</v>
      </c>
      <c r="B385" t="s">
        <v>339</v>
      </c>
      <c r="C385">
        <v>1.18888888888889</v>
      </c>
      <c r="D385">
        <v>0.72</v>
      </c>
      <c r="E385">
        <v>0.79</v>
      </c>
    </row>
    <row r="386" spans="1:5" x14ac:dyDescent="0.25">
      <c r="A386" t="s">
        <v>40</v>
      </c>
      <c r="B386" t="s">
        <v>333</v>
      </c>
      <c r="C386">
        <v>1.18888888888889</v>
      </c>
      <c r="D386">
        <v>0.56999999999999995</v>
      </c>
      <c r="E386">
        <v>1.1399999999999999</v>
      </c>
    </row>
    <row r="387" spans="1:5" x14ac:dyDescent="0.25">
      <c r="A387" t="s">
        <v>40</v>
      </c>
      <c r="B387" t="s">
        <v>238</v>
      </c>
      <c r="C387">
        <v>1.18888888888889</v>
      </c>
      <c r="D387">
        <v>0.57999999999999996</v>
      </c>
      <c r="E387">
        <v>0.94</v>
      </c>
    </row>
    <row r="388" spans="1:5" x14ac:dyDescent="0.25">
      <c r="A388" t="s">
        <v>40</v>
      </c>
      <c r="B388" t="s">
        <v>320</v>
      </c>
      <c r="C388">
        <v>1.18888888888889</v>
      </c>
      <c r="D388">
        <v>1.3</v>
      </c>
      <c r="E388">
        <v>1.23</v>
      </c>
    </row>
    <row r="389" spans="1:5" x14ac:dyDescent="0.25">
      <c r="A389" t="s">
        <v>40</v>
      </c>
      <c r="B389" t="s">
        <v>234</v>
      </c>
      <c r="C389">
        <v>1.18888888888889</v>
      </c>
      <c r="D389">
        <v>0.72</v>
      </c>
      <c r="E389">
        <v>1.23</v>
      </c>
    </row>
    <row r="390" spans="1:5" x14ac:dyDescent="0.25">
      <c r="A390" t="s">
        <v>40</v>
      </c>
      <c r="B390" t="s">
        <v>316</v>
      </c>
      <c r="C390">
        <v>1.18888888888889</v>
      </c>
    </row>
    <row r="391" spans="1:5" x14ac:dyDescent="0.25">
      <c r="A391" t="s">
        <v>40</v>
      </c>
      <c r="B391" t="s">
        <v>335</v>
      </c>
      <c r="C391">
        <v>1.18888888888889</v>
      </c>
      <c r="D391">
        <v>0.65</v>
      </c>
      <c r="E391">
        <v>1.37</v>
      </c>
    </row>
    <row r="392" spans="1:5" x14ac:dyDescent="0.25">
      <c r="A392" t="s">
        <v>40</v>
      </c>
      <c r="B392" t="s">
        <v>332</v>
      </c>
      <c r="C392">
        <v>1.18888888888889</v>
      </c>
      <c r="D392">
        <v>1.52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1.18888888888889</v>
      </c>
      <c r="D393">
        <v>1.3</v>
      </c>
      <c r="E393">
        <v>0.73</v>
      </c>
    </row>
    <row r="394" spans="1:5" x14ac:dyDescent="0.25">
      <c r="A394" t="s">
        <v>40</v>
      </c>
      <c r="B394" t="s">
        <v>236</v>
      </c>
      <c r="C394">
        <v>1.18888888888889</v>
      </c>
    </row>
    <row r="395" spans="1:5" x14ac:dyDescent="0.25">
      <c r="A395" t="s">
        <v>40</v>
      </c>
      <c r="B395" t="s">
        <v>41</v>
      </c>
      <c r="C395">
        <v>1.18888888888889</v>
      </c>
    </row>
    <row r="396" spans="1:5" x14ac:dyDescent="0.25">
      <c r="A396" t="s">
        <v>40</v>
      </c>
      <c r="B396" t="s">
        <v>233</v>
      </c>
      <c r="C396">
        <v>1.18888888888889</v>
      </c>
      <c r="D396">
        <v>0.49</v>
      </c>
      <c r="E396">
        <v>0.73</v>
      </c>
    </row>
    <row r="397" spans="1:5" x14ac:dyDescent="0.25">
      <c r="A397" t="s">
        <v>40</v>
      </c>
      <c r="B397" t="s">
        <v>317</v>
      </c>
      <c r="C397">
        <v>1.18888888888889</v>
      </c>
    </row>
    <row r="398" spans="1:5" x14ac:dyDescent="0.25">
      <c r="A398" t="s">
        <v>40</v>
      </c>
      <c r="B398" t="s">
        <v>42</v>
      </c>
      <c r="C398">
        <v>1.18888888888889</v>
      </c>
    </row>
    <row r="399" spans="1:5" x14ac:dyDescent="0.25">
      <c r="A399" t="s">
        <v>40</v>
      </c>
      <c r="B399" t="s">
        <v>334</v>
      </c>
      <c r="C399">
        <v>1.18888888888889</v>
      </c>
      <c r="D399">
        <v>0.72</v>
      </c>
      <c r="E399">
        <v>1.1599999999999999</v>
      </c>
    </row>
    <row r="400" spans="1:5" x14ac:dyDescent="0.25">
      <c r="A400" t="s">
        <v>40</v>
      </c>
      <c r="B400" t="s">
        <v>237</v>
      </c>
      <c r="C400">
        <v>1.18888888888889</v>
      </c>
      <c r="D400">
        <v>0.49</v>
      </c>
      <c r="E400">
        <v>0.81</v>
      </c>
    </row>
    <row r="401" spans="1:5" x14ac:dyDescent="0.25">
      <c r="A401" t="s">
        <v>40</v>
      </c>
      <c r="B401" t="s">
        <v>232</v>
      </c>
      <c r="C401">
        <v>1.18888888888889</v>
      </c>
      <c r="D401">
        <v>0.65</v>
      </c>
      <c r="E401">
        <v>0.79</v>
      </c>
    </row>
    <row r="402" spans="1:5" x14ac:dyDescent="0.25">
      <c r="A402" t="s">
        <v>40</v>
      </c>
      <c r="B402" t="s">
        <v>319</v>
      </c>
      <c r="C402">
        <v>1.18888888888889</v>
      </c>
      <c r="D402">
        <v>0.56999999999999995</v>
      </c>
      <c r="E402">
        <v>1.22</v>
      </c>
    </row>
    <row r="403" spans="1:5" x14ac:dyDescent="0.25">
      <c r="A403" t="s">
        <v>40</v>
      </c>
      <c r="B403" t="s">
        <v>235</v>
      </c>
      <c r="C403">
        <v>1.18888888888889</v>
      </c>
      <c r="D403">
        <v>0.89</v>
      </c>
      <c r="E403">
        <v>0.81</v>
      </c>
    </row>
    <row r="404" spans="1:5" x14ac:dyDescent="0.25">
      <c r="A404" t="s">
        <v>40</v>
      </c>
      <c r="B404" t="s">
        <v>239</v>
      </c>
      <c r="C404">
        <v>1.18888888888889</v>
      </c>
      <c r="D404">
        <v>0.56999999999999995</v>
      </c>
      <c r="E404">
        <v>0.49</v>
      </c>
    </row>
    <row r="405" spans="1:5" x14ac:dyDescent="0.25">
      <c r="A405" t="s">
        <v>40</v>
      </c>
      <c r="B405" t="s">
        <v>318</v>
      </c>
      <c r="C405">
        <v>1.18888888888889</v>
      </c>
      <c r="D405">
        <v>0.65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5"/>
  <sheetViews>
    <sheetView tabSelected="1" zoomScale="80" zoomScaleNormal="80" workbookViewId="0">
      <pane xSplit="12" ySplit="1" topLeftCell="M133" activePane="bottomRight" state="frozen"/>
      <selection pane="topRight" activeCell="M1" sqref="M1"/>
      <selection pane="bottomLeft" activeCell="A2" sqref="A2"/>
      <selection pane="bottomRight" activeCell="A151" sqref="A151:XFD151"/>
    </sheetView>
  </sheetViews>
  <sheetFormatPr defaultRowHeight="15" x14ac:dyDescent="0.25"/>
  <cols>
    <col min="2" max="2" width="13.140625" customWidth="1"/>
    <col min="3" max="3" width="14.140625" customWidth="1"/>
    <col min="4" max="4" width="12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t="s">
        <v>439</v>
      </c>
      <c r="E2" s="1">
        <f>VLOOKUP(A2,home!$A$2:$E$405,3,FALSE)</f>
        <v>1.5777777777777799</v>
      </c>
      <c r="F2">
        <f>VLOOKUP(B2,home!$B$2:$E$405,3,FALSE)</f>
        <v>0.85</v>
      </c>
      <c r="G2">
        <f>VLOOKUP(C2,away!$B$2:$E$405,4,FALSE)</f>
        <v>1.08</v>
      </c>
      <c r="H2">
        <f>VLOOKUP(A2,away!$A$2:$E$405,3,FALSE)</f>
        <v>1.4055555555555601</v>
      </c>
      <c r="I2">
        <f>VLOOKUP(C2,away!$B$2:$E$405,3,FALSE)</f>
        <v>0.95</v>
      </c>
      <c r="J2">
        <f>VLOOKUP(B2,home!$B$2:$E$405,4,FALSE)</f>
        <v>1.42</v>
      </c>
      <c r="K2" s="3">
        <f>E2*F2*G2</f>
        <v>1.4484000000000021</v>
      </c>
      <c r="L2" s="3">
        <f>H2*I2*J2</f>
        <v>1.8960944444444503</v>
      </c>
      <c r="M2" s="5">
        <f>_xlfn.POISSON.DIST(0,$K2,FALSE) * _xlfn.POISSON.DIST(0,$L2,FALSE)</f>
        <v>3.5278045662052379E-2</v>
      </c>
      <c r="N2" s="5">
        <f>_xlfn.POISSON.DIST(1,K2,FALSE) * _xlfn.POISSON.DIST(0,L2,FALSE)</f>
        <v>5.1096721336916742E-2</v>
      </c>
      <c r="O2" s="5">
        <f>_xlfn.POISSON.DIST(0,K2,FALSE) * _xlfn.POISSON.DIST(1,L2,FALSE)</f>
        <v>6.6890506390675147E-2</v>
      </c>
      <c r="P2" s="5">
        <f>_xlfn.POISSON.DIST(1,K2,FALSE) * _xlfn.POISSON.DIST(1,L2,FALSE)</f>
        <v>9.6884209456254047E-2</v>
      </c>
      <c r="Q2" s="5">
        <f>_xlfn.POISSON.DIST(2,K2,FALSE) * _xlfn.POISSON.DIST(0,L2,FALSE)</f>
        <v>3.7004245592195159E-2</v>
      </c>
      <c r="R2" s="5">
        <f>_xlfn.POISSON.DIST(0,K2,FALSE) * _xlfn.POISSON.DIST(2,L2,FALSE)</f>
        <v>6.3415358776717598E-2</v>
      </c>
      <c r="S2" s="5">
        <f>_xlfn.POISSON.DIST(2,K2,FALSE) * _xlfn.POISSON.DIST(2,L2,FALSE)</f>
        <v>6.6518353453321827E-2</v>
      </c>
      <c r="T2" s="5">
        <f>_xlfn.POISSON.DIST(2,K2,FALSE) * _xlfn.POISSON.DIST(1,L2,FALSE)</f>
        <v>7.0163544488219279E-2</v>
      </c>
      <c r="U2" s="5">
        <f>_xlfn.POISSON.DIST(1,K2,FALSE) * _xlfn.POISSON.DIST(2,L2,FALSE)</f>
        <v>9.18508056521979E-2</v>
      </c>
      <c r="V2" s="5">
        <f>_xlfn.POISSON.DIST(3,K2,FALSE) * _xlfn.POISSON.DIST(3,L2,FALSE)</f>
        <v>2.0297729611570437E-2</v>
      </c>
      <c r="W2" s="5">
        <f>_xlfn.POISSON.DIST(3,K2,FALSE) * _xlfn.POISSON.DIST(0,L2,FALSE)</f>
        <v>1.7865649771911851E-2</v>
      </c>
      <c r="X2" s="5">
        <f>_xlfn.POISSON.DIST(3,K2,FALSE) * _xlfn.POISSON.DIST(1,L2,FALSE)</f>
        <v>3.387495927891232E-2</v>
      </c>
      <c r="Y2" s="5">
        <f>_xlfn.POISSON.DIST(3,K2,FALSE) * _xlfn.POISSON.DIST(2,L2,FALSE)</f>
        <v>3.2115061047263825E-2</v>
      </c>
      <c r="Z2" s="5">
        <f>_xlfn.POISSON.DIST(0,K2,FALSE) * _xlfn.POISSON.DIST(3,L2,FALSE)</f>
        <v>4.0080503156328613E-2</v>
      </c>
      <c r="AA2" s="5">
        <f>_xlfn.POISSON.DIST(1,K2,FALSE) * _xlfn.POISSON.DIST(3,L2,FALSE)</f>
        <v>5.8052600771626453E-2</v>
      </c>
      <c r="AB2" s="5">
        <f>_xlfn.POISSON.DIST(2,K2,FALSE) * _xlfn.POISSON.DIST(3,L2,FALSE)</f>
        <v>4.204169347881194E-2</v>
      </c>
      <c r="AC2" s="5">
        <f>_xlfn.POISSON.DIST(4,K2,FALSE) * _xlfn.POISSON.DIST(4,L2,FALSE)</f>
        <v>3.4839824781045456E-3</v>
      </c>
      <c r="AD2" s="5">
        <f>_xlfn.POISSON.DIST(4,K2,FALSE) * _xlfn.POISSON.DIST(0,L2,FALSE)</f>
        <v>6.4691517824092938E-3</v>
      </c>
      <c r="AE2" s="5">
        <f>_xlfn.POISSON.DIST(4,K2,FALSE) * _xlfn.POISSON.DIST(1,L2,FALSE)</f>
        <v>1.2266122754894176E-2</v>
      </c>
      <c r="AF2" s="5">
        <f>_xlfn.POISSON.DIST(4,K2,FALSE) * _xlfn.POISSON.DIST(2,L2,FALSE)</f>
        <v>1.1628863605214253E-2</v>
      </c>
      <c r="AG2" s="5">
        <f>_xlfn.POISSON.DIST(4,K2,FALSE) * _xlfn.POISSON.DIST(3,L2,FALSE)</f>
        <v>7.3498078923496689E-3</v>
      </c>
      <c r="AH2" s="5">
        <f>_xlfn.POISSON.DIST(0,K2,FALSE) * _xlfn.POISSON.DIST(4,L2,FALSE)</f>
        <v>1.8999104841313237E-2</v>
      </c>
      <c r="AI2" s="5">
        <f>_xlfn.POISSON.DIST(1,K2,FALSE) * _xlfn.POISSON.DIST(4,L2,FALSE)</f>
        <v>2.7518303452158135E-2</v>
      </c>
      <c r="AJ2" s="5">
        <f>_xlfn.POISSON.DIST(2,K2,FALSE) * _xlfn.POISSON.DIST(4,L2,FALSE)</f>
        <v>1.9928755360052952E-2</v>
      </c>
      <c r="AK2" s="5">
        <f>_xlfn.POISSON.DIST(3,K2,FALSE) * _xlfn.POISSON.DIST(4,L2,FALSE)</f>
        <v>9.6216030878335784E-3</v>
      </c>
      <c r="AL2" s="5">
        <f>_xlfn.POISSON.DIST(5,K2,FALSE) * _xlfn.POISSON.DIST(5,L2,FALSE)</f>
        <v>3.8272288820543693E-4</v>
      </c>
      <c r="AM2" s="5">
        <f>_xlfn.POISSON.DIST(5,K2,FALSE) * _xlfn.POISSON.DIST(0,L2,FALSE)</f>
        <v>1.873983888328325E-3</v>
      </c>
      <c r="AN2" s="5">
        <f>_xlfn.POISSON.DIST(5,K2,FALSE) * _xlfn.POISSON.DIST(1,L2,FALSE)</f>
        <v>3.5532504396377463E-3</v>
      </c>
      <c r="AO2" s="5">
        <f>_xlfn.POISSON.DIST(5,K2,FALSE) * _xlfn.POISSON.DIST(2,L2,FALSE)</f>
        <v>3.3686492091584666E-3</v>
      </c>
      <c r="AP2" s="5">
        <f>_xlfn.POISSON.DIST(5,K2,FALSE) * _xlfn.POISSON.DIST(3,L2,FALSE)</f>
        <v>2.1290923502558529E-3</v>
      </c>
      <c r="AQ2" s="5">
        <f>_xlfn.POISSON.DIST(5,K2,FALSE) * _xlfn.POISSON.DIST(4,L2,FALSE)</f>
        <v>1.0092400442573252E-3</v>
      </c>
      <c r="AR2" s="5">
        <f>_xlfn.POISSON.DIST(0,K2,FALSE) * _xlfn.POISSON.DIST(5,L2,FALSE)</f>
        <v>7.2048194278063341E-3</v>
      </c>
      <c r="AS2" s="5">
        <f>_xlfn.POISSON.DIST(1,K2,FALSE) * _xlfn.POISSON.DIST(5,L2,FALSE)</f>
        <v>1.043546045923471E-2</v>
      </c>
      <c r="AT2" s="5">
        <f>_xlfn.POISSON.DIST(2,K2,FALSE) * _xlfn.POISSON.DIST(5,L2,FALSE)</f>
        <v>7.5573604645777885E-3</v>
      </c>
      <c r="AU2" s="5">
        <f>_xlfn.POISSON.DIST(3,K2,FALSE) * _xlfn.POISSON.DIST(5,L2,FALSE)</f>
        <v>3.6486936322981619E-3</v>
      </c>
      <c r="AV2" s="5">
        <f>_xlfn.POISSON.DIST(4,K2,FALSE) * _xlfn.POISSON.DIST(5,L2,FALSE)</f>
        <v>1.321191964255167E-3</v>
      </c>
      <c r="AW2" s="5">
        <f>_xlfn.POISSON.DIST(6,K2,FALSE) * _xlfn.POISSON.DIST(6,L2,FALSE)</f>
        <v>2.9196474723343158E-5</v>
      </c>
      <c r="AX2" s="5">
        <f>_xlfn.POISSON.DIST(6,K2,FALSE) * _xlfn.POISSON.DIST(0,L2,FALSE)</f>
        <v>4.5237971064245914E-4</v>
      </c>
      <c r="AY2" s="5">
        <f>_xlfn.POISSON.DIST(6,K2,FALSE) * _xlfn.POISSON.DIST(1,L2,FALSE)</f>
        <v>8.5775465612855477E-4</v>
      </c>
      <c r="AZ2" s="5">
        <f>_xlfn.POISSON.DIST(6,K2,FALSE) * _xlfn.POISSON.DIST(2,L2,FALSE)</f>
        <v>8.1319191909085648E-4</v>
      </c>
      <c r="BA2" s="5">
        <f>_xlfn.POISSON.DIST(6,K2,FALSE) * _xlfn.POISSON.DIST(3,L2,FALSE)</f>
        <v>5.139628933517646E-4</v>
      </c>
      <c r="BB2" s="5">
        <f>_xlfn.POISSON.DIST(6,K2,FALSE) * _xlfn.POISSON.DIST(4,L2,FALSE)</f>
        <v>2.4363054668371912E-4</v>
      </c>
      <c r="BC2" s="5">
        <f>_xlfn.POISSON.DIST(6,K2,FALSE) * _xlfn.POISSON.DIST(5,L2,FALSE)</f>
        <v>9.2389305212792783E-5</v>
      </c>
      <c r="BD2" s="5">
        <f>_xlfn.POISSON.DIST(0,K2,FALSE) * _xlfn.POISSON.DIST(6,L2,FALSE)</f>
        <v>2.2768363483815037E-3</v>
      </c>
      <c r="BE2" s="5">
        <f>_xlfn.POISSON.DIST(1,K2,FALSE) * _xlfn.POISSON.DIST(6,L2,FALSE)</f>
        <v>3.2977697669957754E-3</v>
      </c>
      <c r="BF2" s="5">
        <f>_xlfn.POISSON.DIST(2,K2,FALSE) * _xlfn.POISSON.DIST(6,L2,FALSE)</f>
        <v>2.388244865258344E-3</v>
      </c>
      <c r="BG2" s="5">
        <f>_xlfn.POISSON.DIST(3,K2,FALSE) * _xlfn.POISSON.DIST(6,L2,FALSE)</f>
        <v>1.1530446209467302E-3</v>
      </c>
      <c r="BH2" s="5">
        <f>_xlfn.POISSON.DIST(4,K2,FALSE) * _xlfn.POISSON.DIST(6,L2,FALSE)</f>
        <v>4.1751745724481185E-4</v>
      </c>
      <c r="BI2" s="5">
        <f>_xlfn.POISSON.DIST(5,K2,FALSE) * _xlfn.POISSON.DIST(6,L2,FALSE)</f>
        <v>1.2094645701467715E-4</v>
      </c>
      <c r="BJ2" s="8">
        <f>SUM(N2,Q2,T2,W2,X2,Y2,AD2,AE2,AF2,AG2,AM2,AN2,AO2,AP2,AQ2,AX2,AY2,AZ2,BA2,BB2,BC2)</f>
        <v>0.29474165251303436</v>
      </c>
      <c r="BK2" s="8">
        <f>SUM(M2,P2,S2,V2,AC2,AL2,AY2)</f>
        <v>0.22370279820563724</v>
      </c>
      <c r="BL2" s="8">
        <f>SUM(O2,R2,U2,AA2,AB2,AH2,AI2,AJ2,AK2,AR2,AS2,AT2,AU2,AV2,BD2,BE2,BF2,BG2,BH2,BI2)</f>
        <v>0.43814061727540077</v>
      </c>
      <c r="BM2" s="8">
        <f>SUM(S2:BI2)</f>
        <v>0.6452679257541849</v>
      </c>
      <c r="BN2" s="8">
        <f>SUM(M2:R2)</f>
        <v>0.35056908721481111</v>
      </c>
    </row>
    <row r="3" spans="1:88" x14ac:dyDescent="0.25">
      <c r="A3" t="s">
        <v>13</v>
      </c>
      <c r="B3" t="s">
        <v>14</v>
      </c>
      <c r="C3" t="s">
        <v>15</v>
      </c>
      <c r="D3" t="s">
        <v>439</v>
      </c>
      <c r="E3">
        <f>VLOOKUP(A3,home!$A$2:$E$405,3,FALSE)</f>
        <v>1.63703703703704</v>
      </c>
      <c r="F3">
        <f>VLOOKUP(B3,home!$B$2:$E$405,3,FALSE)</f>
        <v>1.45</v>
      </c>
      <c r="G3">
        <f>VLOOKUP(C3,away!$B$2:$E$405,4,FALSE)</f>
        <v>0.46</v>
      </c>
      <c r="H3">
        <f>VLOOKUP(A3,away!$A$2:$E$405,3,FALSE)</f>
        <v>1.51111111111111</v>
      </c>
      <c r="I3">
        <f>VLOOKUP(C3,away!$B$2:$E$405,3,FALSE)</f>
        <v>1.22</v>
      </c>
      <c r="J3">
        <f>VLOOKUP(B3,home!$B$2:$E$405,4,FALSE)</f>
        <v>0.91</v>
      </c>
      <c r="K3" s="3">
        <f t="shared" ref="K3:K11" si="0">E3*F3*G3</f>
        <v>1.0919037037037056</v>
      </c>
      <c r="L3" s="3">
        <f t="shared" ref="L3:L11" si="1">H3*I3*J3</f>
        <v>1.6776355555555542</v>
      </c>
      <c r="M3" s="5">
        <f>_xlfn.POISSON.DIST(0,K3,FALSE) * _xlfn.POISSON.DIST(0,L3,FALSE)</f>
        <v>6.2690882332664691E-2</v>
      </c>
      <c r="N3" s="5">
        <f>_xlfn.POISSON.DIST(1,K3,FALSE) * _xlfn.POISSON.DIST(0,L3,FALSE)</f>
        <v>6.8452406607489774E-2</v>
      </c>
      <c r="O3" s="5">
        <f>_xlfn.POISSON.DIST(0,K3,FALSE) * _xlfn.POISSON.DIST(1,L3,FALSE)</f>
        <v>0.1051724532104278</v>
      </c>
      <c r="P3" s="5">
        <f>_xlfn.POISSON.DIST(1,K3,FALSE) * _xlfn.POISSON.DIST(1,L3,FALSE)</f>
        <v>0.11483819118807077</v>
      </c>
      <c r="Q3" s="5">
        <f>_xlfn.POISSON.DIST(2,K3,FALSE) * _xlfn.POISSON.DIST(0,L3,FALSE)</f>
        <v>3.737171815107504E-2</v>
      </c>
      <c r="R3" s="5">
        <f>_xlfn.POISSON.DIST(0,K3,FALSE) * _xlfn.POISSON.DIST(2,L3,FALSE)</f>
        <v>8.822052348540832E-2</v>
      </c>
      <c r="S3" s="5">
        <f>_xlfn.POISSON.DIST(2,K3,FALSE) * _xlfn.POISSON.DIST(2,L3,FALSE)</f>
        <v>5.259062268962706E-2</v>
      </c>
      <c r="T3" s="5">
        <f>_xlfn.POISSON.DIST(2,K3,FALSE) * _xlfn.POISSON.DIST(1,L3,FALSE)</f>
        <v>6.2696123142444354E-2</v>
      </c>
      <c r="U3" s="5">
        <f>_xlfn.POISSON.DIST(1,K3,FALSE) * _xlfn.POISSON.DIST(2,L3,FALSE)</f>
        <v>9.6328316336397074E-2</v>
      </c>
      <c r="V3" s="5">
        <f>_xlfn.POISSON.DIST(3,K3,FALSE) * _xlfn.POISSON.DIST(3,L3,FALSE)</f>
        <v>1.0704041017361948E-2</v>
      </c>
      <c r="W3" s="5">
        <f>_xlfn.POISSON.DIST(3,K3,FALSE) * _xlfn.POISSON.DIST(0,L3,FALSE)</f>
        <v>1.3602105820976615E-2</v>
      </c>
      <c r="X3" s="5">
        <f>_xlfn.POISSON.DIST(3,K3,FALSE) * _xlfn.POISSON.DIST(1,L3,FALSE)</f>
        <v>2.2819376355699538E-2</v>
      </c>
      <c r="Y3" s="5">
        <f>_xlfn.POISSON.DIST(3,K3,FALSE) * _xlfn.POISSON.DIST(2,L3,FALSE)</f>
        <v>1.9141298564962644E-2</v>
      </c>
      <c r="Z3" s="5">
        <f>_xlfn.POISSON.DIST(0,K3,FALSE) * _xlfn.POISSON.DIST(3,L3,FALSE)</f>
        <v>4.933396230961494E-2</v>
      </c>
      <c r="AA3" s="5">
        <f>_xlfn.POISSON.DIST(1,K3,FALSE) * _xlfn.POISSON.DIST(3,L3,FALSE)</f>
        <v>5.3867936164247565E-2</v>
      </c>
      <c r="AB3" s="5">
        <f>_xlfn.POISSON.DIST(2,K3,FALSE) * _xlfn.POISSON.DIST(3,L3,FALSE)</f>
        <v>2.9409299504308345E-2</v>
      </c>
      <c r="AC3" s="5">
        <f>_xlfn.POISSON.DIST(4,K3,FALSE) * _xlfn.POISSON.DIST(4,L3,FALSE)</f>
        <v>1.2254899188468981E-3</v>
      </c>
      <c r="AD3" s="5">
        <f>_xlfn.POISSON.DIST(4,K3,FALSE) * _xlfn.POISSON.DIST(0,L3,FALSE)</f>
        <v>3.7130474310235243E-3</v>
      </c>
      <c r="AE3" s="5">
        <f>_xlfn.POISSON.DIST(4,K3,FALSE) * _xlfn.POISSON.DIST(1,L3,FALSE)</f>
        <v>6.229140389749273E-3</v>
      </c>
      <c r="AF3" s="5">
        <f>_xlfn.POISSON.DIST(4,K3,FALSE) * _xlfn.POISSON.DIST(2,L3,FALSE)</f>
        <v>5.2251136991952832E-3</v>
      </c>
      <c r="AG3" s="5">
        <f>_xlfn.POISSON.DIST(4,K3,FALSE) * _xlfn.POISSON.DIST(3,L3,FALSE)</f>
        <v>2.9219455078634726E-3</v>
      </c>
      <c r="AH3" s="5">
        <f>_xlfn.POISSON.DIST(0,K3,FALSE) * _xlfn.POISSON.DIST(4,L3,FALSE)</f>
        <v>2.0691102316761908E-2</v>
      </c>
      <c r="AI3" s="5">
        <f>_xlfn.POISSON.DIST(1,K3,FALSE) * _xlfn.POISSON.DIST(4,L3,FALSE)</f>
        <v>2.2592691253384645E-2</v>
      </c>
      <c r="AJ3" s="5">
        <f>_xlfn.POISSON.DIST(2,K3,FALSE) * _xlfn.POISSON.DIST(4,L3,FALSE)</f>
        <v>1.2334521628102503E-2</v>
      </c>
      <c r="AK3" s="5">
        <f>_xlfn.POISSON.DIST(3,K3,FALSE) * _xlfn.POISSON.DIST(4,L3,FALSE)</f>
        <v>4.4893699497128622E-3</v>
      </c>
      <c r="AL3" s="5">
        <f>_xlfn.POISSON.DIST(5,K3,FALSE) * _xlfn.POISSON.DIST(5,L3,FALSE)</f>
        <v>8.9794905008867883E-5</v>
      </c>
      <c r="AM3" s="5">
        <f>_xlfn.POISSON.DIST(5,K3,FALSE) * _xlfn.POISSON.DIST(0,L3,FALSE)</f>
        <v>8.1085804839242323E-4</v>
      </c>
      <c r="AN3" s="5">
        <f>_xlfn.POISSON.DIST(5,K3,FALSE) * _xlfn.POISSON.DIST(1,L3,FALSE)</f>
        <v>1.3603242924915152E-3</v>
      </c>
      <c r="AO3" s="5">
        <f>_xlfn.POISSON.DIST(5,K3,FALSE) * _xlfn.POISSON.DIST(2,L3,FALSE)</f>
        <v>1.1410642000848601E-3</v>
      </c>
      <c r="AP3" s="5">
        <f>_xlfn.POISSON.DIST(5,K3,FALSE) * _xlfn.POISSON.DIST(3,L3,FALSE)</f>
        <v>6.3809662441130619E-4</v>
      </c>
      <c r="AQ3" s="5">
        <f>_xlfn.POISSON.DIST(5,K3,FALSE) * _xlfn.POISSON.DIST(4,L3,FALSE)</f>
        <v>2.6762339624809633E-4</v>
      </c>
      <c r="AR3" s="5">
        <f>_xlfn.POISSON.DIST(0,K3,FALSE) * _xlfn.POISSON.DIST(5,L3,FALSE)</f>
        <v>6.9424257860475364E-3</v>
      </c>
      <c r="AS3" s="5">
        <f>_xlfn.POISSON.DIST(1,K3,FALSE) * _xlfn.POISSON.DIST(5,L3,FALSE)</f>
        <v>7.5804604284734128E-3</v>
      </c>
      <c r="AT3" s="5">
        <f>_xlfn.POISSON.DIST(2,K3,FALSE) * _xlfn.POISSON.DIST(5,L3,FALSE)</f>
        <v>4.1385664088147492E-3</v>
      </c>
      <c r="AU3" s="5">
        <f>_xlfn.POISSON.DIST(3,K3,FALSE) * _xlfn.POISSON.DIST(5,L3,FALSE)</f>
        <v>1.5063053299361898E-3</v>
      </c>
      <c r="AV3" s="5">
        <f>_xlfn.POISSON.DIST(4,K3,FALSE) * _xlfn.POISSON.DIST(5,L3,FALSE)</f>
        <v>4.1118509216648945E-4</v>
      </c>
      <c r="AW3" s="5">
        <f>_xlfn.POISSON.DIST(6,K3,FALSE) * _xlfn.POISSON.DIST(6,L3,FALSE)</f>
        <v>4.5691051807731392E-6</v>
      </c>
      <c r="AX3" s="5">
        <f>_xlfn.POISSON.DIST(6,K3,FALSE) * _xlfn.POISSON.DIST(0,L3,FALSE)</f>
        <v>1.475631510362742E-4</v>
      </c>
      <c r="AY3" s="5">
        <f>_xlfn.POISSON.DIST(6,K3,FALSE) * _xlfn.POISSON.DIST(1,L3,FALSE)</f>
        <v>2.47557188868268E-4</v>
      </c>
      <c r="AZ3" s="5">
        <f>_xlfn.POISSON.DIST(6,K3,FALSE) * _xlfn.POISSON.DIST(2,L3,FALSE)</f>
        <v>2.0765537103939409E-4</v>
      </c>
      <c r="BA3" s="5">
        <f>_xlfn.POISSON.DIST(6,K3,FALSE) * _xlfn.POISSON.DIST(3,L3,FALSE)</f>
        <v>1.1612334458592291E-4</v>
      </c>
      <c r="BB3" s="5">
        <f>_xlfn.POISSON.DIST(6,K3,FALSE) * _xlfn.POISSON.DIST(4,L3,FALSE)</f>
        <v>4.8703162926843455E-5</v>
      </c>
      <c r="BC3" s="5">
        <f>_xlfn.POISSON.DIST(6,K3,FALSE) * _xlfn.POISSON.DIST(5,L3,FALSE)</f>
        <v>1.6341231558817539E-5</v>
      </c>
      <c r="BD3" s="5">
        <f>_xlfn.POISSON.DIST(0,K3,FALSE) * _xlfn.POISSON.DIST(6,L3,FALSE)</f>
        <v>1.9411433900798452E-3</v>
      </c>
      <c r="BE3" s="5">
        <f>_xlfn.POISSON.DIST(1,K3,FALSE) * _xlfn.POISSON.DIST(6,L3,FALSE)</f>
        <v>2.1195416570481494E-3</v>
      </c>
      <c r="BF3" s="5">
        <f>_xlfn.POISSON.DIST(2,K3,FALSE) * _xlfn.POISSON.DIST(6,L3,FALSE)</f>
        <v>1.1571676927425818E-3</v>
      </c>
      <c r="BG3" s="5">
        <f>_xlfn.POISSON.DIST(3,K3,FALSE) * _xlfn.POISSON.DIST(6,L3,FALSE)</f>
        <v>4.211718965039656E-4</v>
      </c>
      <c r="BH3" s="5">
        <f>_xlfn.POISSON.DIST(4,K3,FALSE) * _xlfn.POISSON.DIST(6,L3,FALSE)</f>
        <v>1.1496978842214845E-4</v>
      </c>
      <c r="BI3" s="5">
        <f>_xlfn.POISSON.DIST(5,K3,FALSE) * _xlfn.POISSON.DIST(6,L3,FALSE)</f>
        <v>2.5107187558435063E-5</v>
      </c>
      <c r="BJ3" s="8">
        <f>SUM(N3,Q3,T3,W3,X3,Y3,AD3,AE3,AF3,AG3,AM3,AN3,AO3,AP3,AQ3,AX3,AY3,AZ3,BA3,BB3,BC3)</f>
        <v>0.24717418568212327</v>
      </c>
      <c r="BK3" s="8">
        <f>SUM(M3,P3,S3,V3,AC3,AL3,AY3)</f>
        <v>0.24238657924044851</v>
      </c>
      <c r="BL3" s="8">
        <f>SUM(O3,R3,U3,AA3,AB3,AH3,AI3,AJ3,AK3,AR3,AS3,AT3,AU3,AV3,BD3,BE3,BF3,BG3,BH3,BI3)</f>
        <v>0.45946425850654454</v>
      </c>
      <c r="BM3" s="8">
        <f>SUM(S3:BI3)</f>
        <v>0.52136982267990739</v>
      </c>
      <c r="BN3" s="8">
        <f>SUM(M3:R3)</f>
        <v>0.47674617497513638</v>
      </c>
    </row>
    <row r="4" spans="1:88" x14ac:dyDescent="0.25">
      <c r="A4" t="s">
        <v>16</v>
      </c>
      <c r="B4" t="s">
        <v>17</v>
      </c>
      <c r="C4" t="s">
        <v>18</v>
      </c>
      <c r="D4" t="s">
        <v>439</v>
      </c>
      <c r="E4">
        <f>VLOOKUP(A4,home!$A$2:$E$405,3,FALSE)</f>
        <v>1.61481481481482</v>
      </c>
      <c r="F4">
        <f>VLOOKUP(B4,home!$B$2:$E$405,3,FALSE)</f>
        <v>0.88</v>
      </c>
      <c r="G4">
        <f>VLOOKUP(C4,away!$B$2:$E$405,4,FALSE)</f>
        <v>0.62</v>
      </c>
      <c r="H4">
        <f>VLOOKUP(A4,away!$A$2:$E$405,3,FALSE)</f>
        <v>1.31851851851852</v>
      </c>
      <c r="I4">
        <f>VLOOKUP(C4,away!$B$2:$E$405,3,FALSE)</f>
        <v>0.54</v>
      </c>
      <c r="J4">
        <f>VLOOKUP(B4,home!$B$2:$E$405,4,FALSE)</f>
        <v>1.08</v>
      </c>
      <c r="K4" s="3">
        <f t="shared" si="0"/>
        <v>0.8810429629629658</v>
      </c>
      <c r="L4" s="3">
        <f t="shared" si="1"/>
        <v>0.76896000000000098</v>
      </c>
      <c r="M4" s="5">
        <f t="shared" ref="M4:M23" si="2">_xlfn.POISSON.DIST(0,K4,FALSE) * _xlfn.POISSON.DIST(0,L4,FALSE)</f>
        <v>0.19204933958483011</v>
      </c>
      <c r="N4" s="5">
        <f t="shared" ref="N4:N23" si="3">_xlfn.POISSON.DIST(1,K4,FALSE) * _xlfn.POISSON.DIST(0,L4,FALSE)</f>
        <v>0.16920371918289953</v>
      </c>
      <c r="O4" s="5">
        <f t="shared" ref="O4:O23" si="4">_xlfn.POISSON.DIST(0,K4,FALSE) * _xlfn.POISSON.DIST(1,L4,FALSE)</f>
        <v>0.14767826016715113</v>
      </c>
      <c r="P4" s="5">
        <f t="shared" ref="P4:P23" si="5">_xlfn.POISSON.DIST(1,K4,FALSE) * _xlfn.POISSON.DIST(1,L4,FALSE)</f>
        <v>0.13011089190288255</v>
      </c>
      <c r="Q4" s="5">
        <f t="shared" ref="Q4:Q23" si="6">_xlfn.POISSON.DIST(2,K4,FALSE) * _xlfn.POISSON.DIST(0,L4,FALSE)</f>
        <v>7.4537873046627706E-2</v>
      </c>
      <c r="R4" s="5">
        <f t="shared" ref="R4:R23" si="7">_xlfn.POISSON.DIST(0,K4,FALSE) * _xlfn.POISSON.DIST(2,L4,FALSE)</f>
        <v>5.677933746906634E-2</v>
      </c>
      <c r="S4" s="5">
        <f t="shared" ref="S4:S23" si="8">_xlfn.POISSON.DIST(2,K4,FALSE) * _xlfn.POISSON.DIST(2,L4,FALSE)</f>
        <v>2.2037102846018841E-2</v>
      </c>
      <c r="T4" s="5">
        <f t="shared" ref="T4:T23" si="9">_xlfn.POISSON.DIST(2,K4,FALSE) * _xlfn.POISSON.DIST(1,L4,FALSE)</f>
        <v>5.7316642857934905E-2</v>
      </c>
      <c r="U4" s="5">
        <f t="shared" ref="U4:U23" si="10">_xlfn.POISSON.DIST(1,K4,FALSE) * _xlfn.POISSON.DIST(2,L4,FALSE)</f>
        <v>5.0025035718820353E-2</v>
      </c>
      <c r="V4" s="5">
        <f t="shared" ref="V4:V23" si="11">_xlfn.POISSON.DIST(3,K4,FALSE) * _xlfn.POISSON.DIST(3,L4,FALSE)</f>
        <v>1.6588718019890601E-3</v>
      </c>
      <c r="W4" s="5">
        <f t="shared" ref="W4:W23" si="12">_xlfn.POISSON.DIST(3,K4,FALSE) * _xlfn.POISSON.DIST(0,L4,FALSE)</f>
        <v>2.1890356173986089E-2</v>
      </c>
      <c r="X4" s="5">
        <f t="shared" ref="X4:X23" si="13">_xlfn.POISSON.DIST(3,K4,FALSE) * _xlfn.POISSON.DIST(1,L4,FALSE)</f>
        <v>1.6832808283548363E-2</v>
      </c>
      <c r="Y4" s="5">
        <f t="shared" ref="Y4:Y23" si="14">_xlfn.POISSON.DIST(3,K4,FALSE) * _xlfn.POISSON.DIST(2,L4,FALSE)</f>
        <v>6.4718781288586828E-3</v>
      </c>
      <c r="Z4" s="5">
        <f t="shared" ref="Z4:Z23" si="15">_xlfn.POISSON.DIST(0,K4,FALSE) * _xlfn.POISSON.DIST(3,L4,FALSE)</f>
        <v>1.4553679780071107E-2</v>
      </c>
      <c r="AA4" s="5">
        <f t="shared" ref="AA4:AA23" si="16">_xlfn.POISSON.DIST(1,K4,FALSE) * _xlfn.POISSON.DIST(3,L4,FALSE)</f>
        <v>1.2822417155448051E-2</v>
      </c>
      <c r="AB4" s="5">
        <f t="shared" ref="AB4:AB23" si="17">_xlfn.POISSON.DIST(2,K4,FALSE) * _xlfn.POISSON.DIST(3,L4,FALSE)</f>
        <v>5.6485502014915574E-3</v>
      </c>
      <c r="AC4" s="5">
        <f t="shared" ref="AC4:AC23" si="18">_xlfn.POISSON.DIST(4,K4,FALSE) * _xlfn.POISSON.DIST(4,L4,FALSE)</f>
        <v>7.0241483964463537E-5</v>
      </c>
      <c r="AD4" s="5">
        <f t="shared" ref="AD4:AD23" si="19">_xlfn.POISSON.DIST(4,K4,FALSE) * _xlfn.POISSON.DIST(0,L4,FALSE)</f>
        <v>4.8215860659608376E-3</v>
      </c>
      <c r="AE4" s="5">
        <f t="shared" ref="AE4:AE23" si="20">_xlfn.POISSON.DIST(4,K4,FALSE) * _xlfn.POISSON.DIST(1,L4,FALSE)</f>
        <v>3.70760682128125E-3</v>
      </c>
      <c r="AF4" s="5">
        <f t="shared" ref="AF4:AF23" si="21">_xlfn.POISSON.DIST(4,K4,FALSE) * _xlfn.POISSON.DIST(2,L4,FALSE)</f>
        <v>1.4255006706462168E-3</v>
      </c>
      <c r="AG4" s="5">
        <f t="shared" ref="AG4:AG23" si="22">_xlfn.POISSON.DIST(4,K4,FALSE) * _xlfn.POISSON.DIST(3,L4,FALSE)</f>
        <v>3.6538433190003888E-4</v>
      </c>
      <c r="AH4" s="5">
        <f t="shared" ref="AH4:AH23" si="23">_xlfn.POISSON.DIST(0,K4,FALSE) * _xlfn.POISSON.DIST(4,L4,FALSE)</f>
        <v>2.7977994009208726E-3</v>
      </c>
      <c r="AI4" s="5">
        <f t="shared" ref="AI4:AI23" si="24">_xlfn.POISSON.DIST(1,K4,FALSE) * _xlfn.POISSON.DIST(4,L4,FALSE)</f>
        <v>2.4649814739633358E-3</v>
      </c>
      <c r="AJ4" s="5">
        <f t="shared" ref="AJ4:AJ23" si="25">_xlfn.POISSON.DIST(2,K4,FALSE) * _xlfn.POISSON.DIST(4,L4,FALSE)</f>
        <v>1.0858772907347382E-3</v>
      </c>
      <c r="AK4" s="5">
        <f t="shared" ref="AK4:AK23" si="26">_xlfn.POISSON.DIST(3,K4,FALSE) * _xlfn.POISSON.DIST(4,L4,FALSE)</f>
        <v>3.1890151521437725E-4</v>
      </c>
      <c r="AL4" s="5">
        <f t="shared" ref="AL4:AL23" si="27">_xlfn.POISSON.DIST(5,K4,FALSE) * _xlfn.POISSON.DIST(5,L4,FALSE)</f>
        <v>1.9035071189425281E-6</v>
      </c>
      <c r="AM4" s="5">
        <f t="shared" ref="AM4:AM23" si="28">_xlfn.POISSON.DIST(5,K4,FALSE) * _xlfn.POISSON.DIST(0,L4,FALSE)</f>
        <v>8.4960489474701759E-4</v>
      </c>
      <c r="AN4" s="5">
        <f t="shared" ref="AN4:AN23" si="29">_xlfn.POISSON.DIST(5,K4,FALSE) * _xlfn.POISSON.DIST(1,L4,FALSE)</f>
        <v>6.533121798646674E-4</v>
      </c>
      <c r="AO4" s="5">
        <f t="shared" ref="AO4:AO23" si="30">_xlfn.POISSON.DIST(5,K4,FALSE) * _xlfn.POISSON.DIST(2,L4,FALSE)</f>
        <v>2.5118546691436764E-4</v>
      </c>
      <c r="AP4" s="5">
        <f t="shared" ref="AP4:AP23" si="31">_xlfn.POISSON.DIST(5,K4,FALSE) * _xlfn.POISSON.DIST(3,L4,FALSE)</f>
        <v>6.43838588794908E-5</v>
      </c>
      <c r="AQ4" s="5">
        <f t="shared" ref="AQ4:AQ23" si="32">_xlfn.POISSON.DIST(5,K4,FALSE) * _xlfn.POISSON.DIST(4,L4,FALSE)</f>
        <v>1.2377153030993326E-5</v>
      </c>
      <c r="AR4" s="5">
        <f t="shared" ref="AR4:AR23" si="33">_xlfn.POISSON.DIST(0,K4,FALSE) * _xlfn.POISSON.DIST(5,L4,FALSE)</f>
        <v>4.3027916546642343E-4</v>
      </c>
      <c r="AS4" s="5">
        <f t="shared" ref="AS4:AS23" si="34">_xlfn.POISSON.DIST(1,K4,FALSE) * _xlfn.POISSON.DIST(5,L4,FALSE)</f>
        <v>3.7909443084376991E-4</v>
      </c>
      <c r="AT4" s="5">
        <f t="shared" ref="AT4:AT23" si="35">_xlfn.POISSON.DIST(2,K4,FALSE) * _xlfn.POISSON.DIST(5,L4,FALSE)</f>
        <v>1.6699924029667709E-4</v>
      </c>
      <c r="AU4" s="5">
        <f t="shared" ref="AU4:AU23" si="36">_xlfn.POISSON.DIST(3,K4,FALSE) * _xlfn.POISSON.DIST(5,L4,FALSE)</f>
        <v>4.9044501827849579E-5</v>
      </c>
      <c r="AV4" s="5">
        <f t="shared" ref="AV4:AV23" si="37">_xlfn.POISSON.DIST(4,K4,FALSE) * _xlfn.POISSON.DIST(5,L4,FALSE)</f>
        <v>1.0802578301862793E-5</v>
      </c>
      <c r="AW4" s="5">
        <f t="shared" ref="AW4:AW23" si="38">_xlfn.POISSON.DIST(6,K4,FALSE) * _xlfn.POISSON.DIST(6,L4,FALSE)</f>
        <v>3.5822248352732638E-8</v>
      </c>
      <c r="AX4" s="5">
        <f t="shared" ref="AX4:AX23" si="39">_xlfn.POISSON.DIST(6,K4,FALSE) * _xlfn.POISSON.DIST(0,L4,FALSE)</f>
        <v>1.2475640230262514E-4</v>
      </c>
      <c r="AY4" s="5">
        <f t="shared" ref="AY4:AY23" si="40">_xlfn.POISSON.DIST(6,K4,FALSE) * _xlfn.POISSON.DIST(1,L4,FALSE)</f>
        <v>9.593268311462673E-5</v>
      </c>
      <c r="AZ4" s="5">
        <f t="shared" ref="AZ4:AZ23" si="41">_xlfn.POISSON.DIST(6,K4,FALSE) * _xlfn.POISSON.DIST(2,L4,FALSE)</f>
        <v>3.688419800391173E-5</v>
      </c>
      <c r="BA4" s="5">
        <f t="shared" ref="BA4:BA23" si="42">_xlfn.POISSON.DIST(6,K4,FALSE) * _xlfn.POISSON.DIST(3,L4,FALSE)</f>
        <v>9.4541576323626695E-6</v>
      </c>
      <c r="BB4" s="5">
        <f t="shared" ref="BB4:BB23" si="43">_xlfn.POISSON.DIST(6,K4,FALSE) * _xlfn.POISSON.DIST(4,L4,FALSE)</f>
        <v>1.8174672632454014E-6</v>
      </c>
      <c r="BC4" s="5">
        <f t="shared" ref="BC4:BC23" si="44">_xlfn.POISSON.DIST(6,K4,FALSE) * _xlfn.POISSON.DIST(5,L4,FALSE)</f>
        <v>2.7951192534903717E-7</v>
      </c>
      <c r="BD4" s="5">
        <f t="shared" ref="BD4:BD23" si="45">_xlfn.POISSON.DIST(0,K4,FALSE) * _xlfn.POISSON.DIST(6,L4,FALSE)</f>
        <v>5.5144577846176879E-5</v>
      </c>
      <c r="BE4" s="5">
        <f t="shared" ref="BE4:BE23" si="46">_xlfn.POISSON.DIST(1,K4,FALSE) * _xlfn.POISSON.DIST(6,L4,FALSE)</f>
        <v>4.8584742256937596E-5</v>
      </c>
      <c r="BF4" s="5">
        <f t="shared" ref="BF4:BF23" si="47">_xlfn.POISSON.DIST(2,K4,FALSE) * _xlfn.POISSON.DIST(6,L4,FALSE)</f>
        <v>2.1402622636422156E-5</v>
      </c>
      <c r="BG4" s="5">
        <f t="shared" ref="BG4:BG23" si="48">_xlfn.POISSON.DIST(3,K4,FALSE) * _xlfn.POISSON.DIST(6,L4,FALSE)</f>
        <v>6.2855433542572081E-6</v>
      </c>
      <c r="BH4" s="5">
        <f t="shared" ref="BH4:BH23" si="49">_xlfn.POISSON.DIST(4,K4,FALSE) * _xlfn.POISSON.DIST(6,L4,FALSE)</f>
        <v>1.3844584351667369E-6</v>
      </c>
      <c r="BI4" s="5">
        <f t="shared" ref="BI4:BI23" si="50">_xlfn.POISSON.DIST(5,K4,FALSE) * _xlfn.POISSON.DIST(6,L4,FALSE)</f>
        <v>2.4395347236367466E-7</v>
      </c>
      <c r="BJ4" s="8">
        <f t="shared" ref="BJ4:BJ23" si="51">SUM(N4,Q4,T4,W4,X4,Y4,AD4,AE4,AF4,AG4,AM4,AN4,AO4,AP4,AQ4,AX4,AY4,AZ4,BA4,BB4,BC4)</f>
        <v>0.35867334353732228</v>
      </c>
      <c r="BK4" s="8">
        <f t="shared" ref="BK4:BK23" si="52">SUM(M4,P4,S4,V4,AC4,AL4,AY4)</f>
        <v>0.34602428380991856</v>
      </c>
      <c r="BL4" s="8">
        <f t="shared" ref="BL4:BL23" si="53">SUM(O4,R4,U4,AA4,AB4,AH4,AI4,AJ4,AK4,AR4,AS4,AT4,AU4,AV4,BD4,BE4,BF4,BG4,BH4,BI4)</f>
        <v>0.28079042620754868</v>
      </c>
      <c r="BM4" s="8">
        <f t="shared" ref="BM4:BM23" si="54">SUM(S4:BI4)</f>
        <v>0.22958641512053693</v>
      </c>
      <c r="BN4" s="8">
        <f t="shared" ref="BN4:BN23" si="55">SUM(M4:R4)</f>
        <v>0.77035942135345747</v>
      </c>
    </row>
    <row r="5" spans="1:88" x14ac:dyDescent="0.25">
      <c r="A5" t="s">
        <v>16</v>
      </c>
      <c r="B5" t="s">
        <v>19</v>
      </c>
      <c r="C5" t="s">
        <v>20</v>
      </c>
      <c r="D5" t="s">
        <v>439</v>
      </c>
      <c r="E5">
        <f>VLOOKUP(A5,home!$A$2:$E$405,3,FALSE)</f>
        <v>1.61481481481482</v>
      </c>
      <c r="F5">
        <f>VLOOKUP(B5,home!$B$2:$E$405,3,FALSE)</f>
        <v>0</v>
      </c>
      <c r="G5">
        <f>VLOOKUP(C5,away!$B$2:$E$405,4,FALSE)</f>
        <v>0</v>
      </c>
      <c r="H5">
        <f>VLOOKUP(A5,away!$A$2:$E$405,3,FALSE)</f>
        <v>1.31851851851852</v>
      </c>
      <c r="I5">
        <f>VLOOKUP(C5,away!$B$2:$E$405,3,FALSE)</f>
        <v>0</v>
      </c>
      <c r="J5">
        <f>VLOOKUP(B5,home!$B$2:$E$405,4,FALSE)</f>
        <v>0</v>
      </c>
      <c r="K5" s="3">
        <f t="shared" si="0"/>
        <v>0</v>
      </c>
      <c r="L5" s="3">
        <f t="shared" si="1"/>
        <v>0</v>
      </c>
      <c r="M5" s="5">
        <f t="shared" si="2"/>
        <v>1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0</v>
      </c>
      <c r="R5" s="5">
        <f t="shared" si="7"/>
        <v>0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</v>
      </c>
      <c r="X5" s="5">
        <f t="shared" si="13"/>
        <v>0</v>
      </c>
      <c r="Y5" s="5">
        <f t="shared" si="14"/>
        <v>0</v>
      </c>
      <c r="Z5" s="5">
        <f t="shared" si="15"/>
        <v>0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0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0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0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0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0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</v>
      </c>
      <c r="BK5" s="8">
        <f t="shared" si="52"/>
        <v>1</v>
      </c>
      <c r="BL5" s="8">
        <f t="shared" si="53"/>
        <v>0</v>
      </c>
      <c r="BM5" s="8">
        <f t="shared" si="54"/>
        <v>0</v>
      </c>
      <c r="BN5" s="8">
        <f t="shared" si="55"/>
        <v>1</v>
      </c>
    </row>
    <row r="6" spans="1:88" x14ac:dyDescent="0.25">
      <c r="A6" t="s">
        <v>21</v>
      </c>
      <c r="B6" t="s">
        <v>22</v>
      </c>
      <c r="C6" t="s">
        <v>23</v>
      </c>
      <c r="D6" t="s">
        <v>439</v>
      </c>
      <c r="E6">
        <f>VLOOKUP(A6,home!$A$2:$E$405,3,FALSE)</f>
        <v>1.4361702127659599</v>
      </c>
      <c r="F6">
        <f>VLOOKUP(B6,home!$B$2:$E$405,3,FALSE)</f>
        <v>1.18</v>
      </c>
      <c r="G6">
        <f>VLOOKUP(C6,away!$B$2:$E$405,4,FALSE)</f>
        <v>1.08</v>
      </c>
      <c r="H6">
        <f>VLOOKUP(A6,away!$A$2:$E$405,3,FALSE)</f>
        <v>1.3297872340425501</v>
      </c>
      <c r="I6">
        <f>VLOOKUP(C6,away!$B$2:$E$405,3,FALSE)</f>
        <v>1.01</v>
      </c>
      <c r="J6">
        <f>VLOOKUP(B6,home!$B$2:$E$405,4,FALSE)</f>
        <v>1.5</v>
      </c>
      <c r="K6" s="3">
        <f t="shared" si="0"/>
        <v>1.8302553191489395</v>
      </c>
      <c r="L6" s="3">
        <f t="shared" si="1"/>
        <v>2.0146276595744634</v>
      </c>
      <c r="M6" s="5">
        <f t="shared" si="2"/>
        <v>2.138890437160778E-2</v>
      </c>
      <c r="N6" s="5">
        <f t="shared" si="3"/>
        <v>3.9147155996903132E-2</v>
      </c>
      <c r="O6" s="5">
        <f t="shared" si="4"/>
        <v>4.3090678355034183E-2</v>
      </c>
      <c r="P6" s="5">
        <f t="shared" si="5"/>
        <v>7.8866943265037376E-2</v>
      </c>
      <c r="Q6" s="5">
        <f t="shared" si="6"/>
        <v>3.5824645246442646E-2</v>
      </c>
      <c r="R6" s="5">
        <f t="shared" si="7"/>
        <v>4.3405836241939263E-2</v>
      </c>
      <c r="S6" s="5">
        <f t="shared" si="8"/>
        <v>7.2701184594420154E-2</v>
      </c>
      <c r="T6" s="5">
        <f t="shared" si="9"/>
        <v>7.2173321207926175E-2</v>
      </c>
      <c r="U6" s="5">
        <f t="shared" si="10"/>
        <v>7.9443762663917145E-2</v>
      </c>
      <c r="V6" s="5">
        <f t="shared" si="11"/>
        <v>2.9785537923424154E-2</v>
      </c>
      <c r="W6" s="5">
        <f t="shared" si="12"/>
        <v>2.1856082506308473E-2</v>
      </c>
      <c r="X6" s="5">
        <f t="shared" si="13"/>
        <v>4.4031868347150609E-2</v>
      </c>
      <c r="Y6" s="5">
        <f t="shared" si="14"/>
        <v>4.4353909937455478E-2</v>
      </c>
      <c r="Z6" s="5">
        <f t="shared" si="15"/>
        <v>2.9148866093323508E-2</v>
      </c>
      <c r="AA6" s="5">
        <f t="shared" si="16"/>
        <v>5.334986721446551E-2</v>
      </c>
      <c r="AB6" s="5">
        <f t="shared" si="17"/>
        <v>4.8821939122582578E-2</v>
      </c>
      <c r="AC6" s="5">
        <f t="shared" si="18"/>
        <v>6.8642317083909563E-3</v>
      </c>
      <c r="AD6" s="5">
        <f t="shared" si="19"/>
        <v>1.0000552815732292E-2</v>
      </c>
      <c r="AE6" s="5">
        <f t="shared" si="20"/>
        <v>2.0147390313609556E-2</v>
      </c>
      <c r="AF6" s="5">
        <f t="shared" si="21"/>
        <v>2.0294744897020222E-2</v>
      </c>
      <c r="AG6" s="5">
        <f t="shared" si="22"/>
        <v>1.3628784804514878E-2</v>
      </c>
      <c r="AH6" s="5">
        <f t="shared" si="23"/>
        <v>1.4681027969210446E-2</v>
      </c>
      <c r="AI6" s="5">
        <f t="shared" si="24"/>
        <v>2.6870029531221768E-2</v>
      </c>
      <c r="AJ6" s="5">
        <f t="shared" si="25"/>
        <v>2.4589507237603871E-2</v>
      </c>
      <c r="AK6" s="5">
        <f t="shared" si="26"/>
        <v>1.5001692138958611E-2</v>
      </c>
      <c r="AL6" s="5">
        <f t="shared" si="27"/>
        <v>1.0124145927219311E-3</v>
      </c>
      <c r="AM6" s="5">
        <f t="shared" si="28"/>
        <v>3.6607129970847858E-3</v>
      </c>
      <c r="AN6" s="5">
        <f t="shared" si="29"/>
        <v>7.3749736576907412E-3</v>
      </c>
      <c r="AO6" s="5">
        <f t="shared" si="30"/>
        <v>7.4289129597084102E-3</v>
      </c>
      <c r="AP6" s="5">
        <f t="shared" si="31"/>
        <v>4.9888311763999181E-3</v>
      </c>
      <c r="AQ6" s="5">
        <f t="shared" si="32"/>
        <v>2.5126593192306718E-3</v>
      </c>
      <c r="AR6" s="5">
        <f t="shared" si="33"/>
        <v>5.9153610035515393E-3</v>
      </c>
      <c r="AS6" s="5">
        <f t="shared" si="34"/>
        <v>1.0826620941436412E-2</v>
      </c>
      <c r="AT6" s="5">
        <f t="shared" si="35"/>
        <v>9.9077402832366494E-3</v>
      </c>
      <c r="AU6" s="5">
        <f t="shared" si="36"/>
        <v>6.044564784713366E-3</v>
      </c>
      <c r="AV6" s="5">
        <f t="shared" si="37"/>
        <v>2.7657742122905002E-3</v>
      </c>
      <c r="AW6" s="5">
        <f t="shared" si="38"/>
        <v>1.0369608629479437E-4</v>
      </c>
      <c r="AX6" s="5">
        <f t="shared" si="39"/>
        <v>1.116673239132014E-3</v>
      </c>
      <c r="AY6" s="5">
        <f t="shared" si="40"/>
        <v>2.2496807942619644E-3</v>
      </c>
      <c r="AZ6" s="5">
        <f t="shared" si="41"/>
        <v>2.2661345766668011E-3</v>
      </c>
      <c r="BA6" s="5">
        <f t="shared" si="42"/>
        <v>1.521805799490335E-3</v>
      </c>
      <c r="BB6" s="5">
        <f t="shared" si="43"/>
        <v>7.6646801403851489E-4</v>
      </c>
      <c r="BC6" s="5">
        <f t="shared" si="44"/>
        <v>3.0882953225222026E-4</v>
      </c>
      <c r="BD6" s="5">
        <f t="shared" si="45"/>
        <v>1.9862083156871797E-3</v>
      </c>
      <c r="BE6" s="5">
        <f t="shared" si="46"/>
        <v>3.6352683347243156E-3</v>
      </c>
      <c r="BF6" s="5">
        <f t="shared" si="47"/>
        <v>3.3267346030814446E-3</v>
      </c>
      <c r="BG6" s="5">
        <f t="shared" si="48"/>
        <v>2.0295912342288831E-3</v>
      </c>
      <c r="BH6" s="5">
        <f t="shared" si="49"/>
        <v>9.286675380363686E-4</v>
      </c>
      <c r="BI6" s="5">
        <f t="shared" si="50"/>
        <v>3.3993974024240268E-4</v>
      </c>
      <c r="BJ6" s="8">
        <f t="shared" si="51"/>
        <v>0.35565413813901986</v>
      </c>
      <c r="BK6" s="8">
        <f t="shared" si="52"/>
        <v>0.21286889724986433</v>
      </c>
      <c r="BL6" s="8">
        <f t="shared" si="53"/>
        <v>0.39696081146616258</v>
      </c>
      <c r="BM6" s="8">
        <f t="shared" si="54"/>
        <v>0.73076256476343848</v>
      </c>
      <c r="BN6" s="8">
        <f t="shared" si="55"/>
        <v>0.26172416347696437</v>
      </c>
    </row>
    <row r="7" spans="1:88" x14ac:dyDescent="0.25">
      <c r="A7" t="s">
        <v>24</v>
      </c>
      <c r="B7" t="s">
        <v>25</v>
      </c>
      <c r="C7" t="s">
        <v>26</v>
      </c>
      <c r="D7" t="s">
        <v>439</v>
      </c>
      <c r="E7">
        <f>VLOOKUP(A7,home!$A$2:$E$405,3,FALSE)</f>
        <v>1.6035502958579899</v>
      </c>
      <c r="F7">
        <f>VLOOKUP(B7,home!$B$2:$E$405,3,FALSE)</f>
        <v>0.86</v>
      </c>
      <c r="G7">
        <f>VLOOKUP(C7,away!$B$2:$E$405,4,FALSE)</f>
        <v>1.0900000000000001</v>
      </c>
      <c r="H7">
        <f>VLOOKUP(A7,away!$A$2:$E$405,3,FALSE)</f>
        <v>1.53254437869822</v>
      </c>
      <c r="I7">
        <f>VLOOKUP(C7,away!$B$2:$E$405,3,FALSE)</f>
        <v>1.25</v>
      </c>
      <c r="J7">
        <f>VLOOKUP(B7,home!$B$2:$E$405,4,FALSE)</f>
        <v>1.06</v>
      </c>
      <c r="K7" s="3">
        <f t="shared" si="0"/>
        <v>1.5031680473372799</v>
      </c>
      <c r="L7" s="3">
        <f t="shared" si="1"/>
        <v>2.0306213017751418</v>
      </c>
      <c r="M7" s="5">
        <f t="shared" si="2"/>
        <v>2.9194079441691927E-2</v>
      </c>
      <c r="N7" s="5">
        <f t="shared" si="3"/>
        <v>4.3883607388177481E-2</v>
      </c>
      <c r="O7" s="5">
        <f t="shared" si="4"/>
        <v>5.9282119600015358E-2</v>
      </c>
      <c r="P7" s="5">
        <f t="shared" si="5"/>
        <v>8.9110987961170174E-2</v>
      </c>
      <c r="Q7" s="5">
        <f t="shared" si="6"/>
        <v>3.2982218213901286E-2</v>
      </c>
      <c r="R7" s="5">
        <f t="shared" si="7"/>
        <v>6.0189767437086428E-2</v>
      </c>
      <c r="S7" s="5">
        <f t="shared" si="8"/>
        <v>6.7999816463433727E-2</v>
      </c>
      <c r="T7" s="5">
        <f t="shared" si="9"/>
        <v>6.6974394884944013E-2</v>
      </c>
      <c r="U7" s="5">
        <f t="shared" si="10"/>
        <v>9.04753351880902E-2</v>
      </c>
      <c r="V7" s="5">
        <f t="shared" si="11"/>
        <v>2.306225151780162E-2</v>
      </c>
      <c r="W7" s="5">
        <f t="shared" si="12"/>
        <v>1.6525938849814025E-2</v>
      </c>
      <c r="X7" s="5">
        <f t="shared" si="13"/>
        <v>3.3557923460265739E-2</v>
      </c>
      <c r="Y7" s="5">
        <f t="shared" si="14"/>
        <v>3.4071717110877704E-2</v>
      </c>
      <c r="Z7" s="5">
        <f t="shared" si="15"/>
        <v>4.0740874635546494E-2</v>
      </c>
      <c r="AA7" s="5">
        <f t="shared" si="16"/>
        <v>6.124038097272734E-2</v>
      </c>
      <c r="AB7" s="5">
        <f t="shared" si="17"/>
        <v>4.602729194248284E-2</v>
      </c>
      <c r="AC7" s="5">
        <f t="shared" si="18"/>
        <v>4.3996506668947674E-3</v>
      </c>
      <c r="AD7" s="5">
        <f t="shared" si="19"/>
        <v>6.2103158078225616E-3</v>
      </c>
      <c r="AE7" s="5">
        <f t="shared" si="20"/>
        <v>1.261079957011539E-2</v>
      </c>
      <c r="AF7" s="5">
        <f t="shared" si="21"/>
        <v>1.2803879119746559E-2</v>
      </c>
      <c r="AG7" s="5">
        <f t="shared" si="22"/>
        <v>8.6666098953037708E-3</v>
      </c>
      <c r="AH7" s="5">
        <f t="shared" si="23"/>
        <v>2.0682321971972822E-2</v>
      </c>
      <c r="AI7" s="5">
        <f t="shared" si="24"/>
        <v>3.1089005533011308E-2</v>
      </c>
      <c r="AJ7" s="5">
        <f t="shared" si="25"/>
        <v>2.3365999870357253E-2</v>
      </c>
      <c r="AK7" s="5">
        <f t="shared" si="26"/>
        <v>1.1707674799736017E-2</v>
      </c>
      <c r="AL7" s="5">
        <f t="shared" si="27"/>
        <v>5.371735983579172E-4</v>
      </c>
      <c r="AM7" s="5">
        <f t="shared" si="28"/>
        <v>1.867029657238495E-3</v>
      </c>
      <c r="AN7" s="5">
        <f t="shared" si="29"/>
        <v>3.7912301930344292E-3</v>
      </c>
      <c r="AO7" s="5">
        <f t="shared" si="30"/>
        <v>3.8492763949543982E-3</v>
      </c>
      <c r="AP7" s="5">
        <f t="shared" si="31"/>
        <v>2.6054742146715418E-3</v>
      </c>
      <c r="AQ7" s="5">
        <f t="shared" si="32"/>
        <v>1.322682860384473E-3</v>
      </c>
      <c r="AR7" s="5">
        <f t="shared" si="33"/>
        <v>8.3995927132920131E-3</v>
      </c>
      <c r="AS7" s="5">
        <f t="shared" si="34"/>
        <v>1.26259993772676E-2</v>
      </c>
      <c r="AT7" s="5">
        <f t="shared" si="35"/>
        <v>9.489499414804526E-3</v>
      </c>
      <c r="AU7" s="5">
        <f t="shared" si="36"/>
        <v>4.7547707685199935E-3</v>
      </c>
      <c r="AV7" s="5">
        <f t="shared" si="37"/>
        <v>1.7868048729131445E-3</v>
      </c>
      <c r="AW7" s="5">
        <f t="shared" si="38"/>
        <v>4.5545831144686277E-5</v>
      </c>
      <c r="AX7" s="5">
        <f t="shared" si="39"/>
        <v>4.6774322069866351E-4</v>
      </c>
      <c r="AY7" s="5">
        <f t="shared" si="40"/>
        <v>9.4980934771161745E-4</v>
      </c>
      <c r="AZ7" s="5">
        <f t="shared" si="41"/>
        <v>9.6435154704418177E-4</v>
      </c>
      <c r="BA7" s="5">
        <f t="shared" si="42"/>
        <v>6.5274426460924274E-4</v>
      </c>
      <c r="BB7" s="5">
        <f t="shared" si="43"/>
        <v>3.3136910208176956E-4</v>
      </c>
      <c r="BC7" s="5">
        <f t="shared" si="44"/>
        <v>1.3457703148746854E-4</v>
      </c>
      <c r="BD7" s="5">
        <f t="shared" si="45"/>
        <v>2.8427319816410044E-3</v>
      </c>
      <c r="BE7" s="5">
        <f t="shared" si="46"/>
        <v>4.2731038819465448E-3</v>
      </c>
      <c r="BF7" s="5">
        <f t="shared" si="47"/>
        <v>3.2115966091474696E-3</v>
      </c>
      <c r="BG7" s="5">
        <f t="shared" si="48"/>
        <v>1.6091898012690771E-3</v>
      </c>
      <c r="BH7" s="5">
        <f t="shared" si="49"/>
        <v>6.0472067284217618E-4</v>
      </c>
      <c r="BI7" s="5">
        <f t="shared" si="50"/>
        <v>1.8179935859613189E-4</v>
      </c>
      <c r="BJ7" s="8">
        <f t="shared" si="51"/>
        <v>0.28522369213488474</v>
      </c>
      <c r="BK7" s="8">
        <f t="shared" si="52"/>
        <v>0.21525376899706175</v>
      </c>
      <c r="BL7" s="8">
        <f t="shared" si="53"/>
        <v>0.45383970676771929</v>
      </c>
      <c r="BM7" s="8">
        <f t="shared" si="54"/>
        <v>0.67951099897660272</v>
      </c>
      <c r="BN7" s="8">
        <f t="shared" si="55"/>
        <v>0.31464278004204266</v>
      </c>
    </row>
    <row r="8" spans="1:88" x14ac:dyDescent="0.25">
      <c r="A8" t="s">
        <v>27</v>
      </c>
      <c r="B8" t="s">
        <v>28</v>
      </c>
      <c r="C8" t="s">
        <v>29</v>
      </c>
      <c r="D8" t="s">
        <v>439</v>
      </c>
      <c r="E8">
        <f>VLOOKUP(A8,home!$A$2:$E$405,3,FALSE)</f>
        <v>1.31736526946108</v>
      </c>
      <c r="F8">
        <f>VLOOKUP(B8,home!$B$2:$E$405,3,FALSE)</f>
        <v>1.08</v>
      </c>
      <c r="G8">
        <f>VLOOKUP(C8,away!$B$2:$E$405,4,FALSE)</f>
        <v>0</v>
      </c>
      <c r="H8">
        <f>VLOOKUP(A8,away!$A$2:$E$405,3,FALSE)</f>
        <v>1.1377245508981999</v>
      </c>
      <c r="I8">
        <f>VLOOKUP(C8,away!$B$2:$E$405,3,FALSE)</f>
        <v>0</v>
      </c>
      <c r="J8">
        <f>VLOOKUP(B8,home!$B$2:$E$405,4,FALSE)</f>
        <v>0.75</v>
      </c>
      <c r="K8" s="3">
        <f t="shared" si="0"/>
        <v>0</v>
      </c>
      <c r="L8" s="3">
        <f t="shared" si="1"/>
        <v>0</v>
      </c>
      <c r="M8" s="5">
        <f t="shared" si="2"/>
        <v>1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5">
        <f t="shared" si="7"/>
        <v>0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0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0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0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1</v>
      </c>
      <c r="BL8" s="8">
        <f t="shared" si="53"/>
        <v>0</v>
      </c>
      <c r="BM8" s="8">
        <f t="shared" si="54"/>
        <v>0</v>
      </c>
      <c r="BN8" s="8">
        <f t="shared" si="55"/>
        <v>1</v>
      </c>
    </row>
    <row r="9" spans="1:88" x14ac:dyDescent="0.25">
      <c r="A9" t="s">
        <v>27</v>
      </c>
      <c r="B9" t="s">
        <v>30</v>
      </c>
      <c r="C9" t="s">
        <v>31</v>
      </c>
      <c r="D9" t="s">
        <v>439</v>
      </c>
      <c r="E9">
        <f>VLOOKUP(A9,home!$A$2:$E$405,3,FALSE)</f>
        <v>1.31736526946108</v>
      </c>
      <c r="F9">
        <f>VLOOKUP(B9,home!$B$2:$E$405,3,FALSE)</f>
        <v>0</v>
      </c>
      <c r="G9">
        <f>VLOOKUP(C9,away!$B$2:$E$405,4,FALSE)</f>
        <v>0.76</v>
      </c>
      <c r="H9">
        <f>VLOOKUP(A9,away!$A$2:$E$405,3,FALSE)</f>
        <v>1.1377245508981999</v>
      </c>
      <c r="I9">
        <f>VLOOKUP(C9,away!$B$2:$E$405,3,FALSE)</f>
        <v>1.08</v>
      </c>
      <c r="J9">
        <f>VLOOKUP(B9,home!$B$2:$E$405,4,FALSE)</f>
        <v>0</v>
      </c>
      <c r="K9" s="3">
        <f t="shared" si="0"/>
        <v>0</v>
      </c>
      <c r="L9" s="3">
        <f t="shared" si="1"/>
        <v>0</v>
      </c>
      <c r="M9" s="5">
        <f t="shared" si="2"/>
        <v>1</v>
      </c>
      <c r="N9" s="5">
        <f t="shared" si="3"/>
        <v>0</v>
      </c>
      <c r="O9" s="5">
        <f t="shared" si="4"/>
        <v>0</v>
      </c>
      <c r="P9" s="5">
        <f t="shared" si="5"/>
        <v>0</v>
      </c>
      <c r="Q9" s="5">
        <f t="shared" si="6"/>
        <v>0</v>
      </c>
      <c r="R9" s="5">
        <f t="shared" si="7"/>
        <v>0</v>
      </c>
      <c r="S9" s="5">
        <f t="shared" si="8"/>
        <v>0</v>
      </c>
      <c r="T9" s="5">
        <f t="shared" si="9"/>
        <v>0</v>
      </c>
      <c r="U9" s="5">
        <f t="shared" si="10"/>
        <v>0</v>
      </c>
      <c r="V9" s="5">
        <f t="shared" si="11"/>
        <v>0</v>
      </c>
      <c r="W9" s="5">
        <f t="shared" si="12"/>
        <v>0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 s="5">
        <f t="shared" si="23"/>
        <v>0</v>
      </c>
      <c r="AI9" s="5">
        <f t="shared" si="24"/>
        <v>0</v>
      </c>
      <c r="AJ9" s="5">
        <f t="shared" si="25"/>
        <v>0</v>
      </c>
      <c r="AK9" s="5">
        <f t="shared" si="26"/>
        <v>0</v>
      </c>
      <c r="AL9" s="5">
        <f t="shared" si="27"/>
        <v>0</v>
      </c>
      <c r="AM9" s="5">
        <f t="shared" si="28"/>
        <v>0</v>
      </c>
      <c r="AN9" s="5">
        <f t="shared" si="29"/>
        <v>0</v>
      </c>
      <c r="AO9" s="5">
        <f t="shared" si="30"/>
        <v>0</v>
      </c>
      <c r="AP9" s="5">
        <f t="shared" si="31"/>
        <v>0</v>
      </c>
      <c r="AQ9" s="5">
        <f t="shared" si="32"/>
        <v>0</v>
      </c>
      <c r="AR9" s="5">
        <f t="shared" si="33"/>
        <v>0</v>
      </c>
      <c r="AS9" s="5">
        <f t="shared" si="34"/>
        <v>0</v>
      </c>
      <c r="AT9" s="5">
        <f t="shared" si="35"/>
        <v>0</v>
      </c>
      <c r="AU9" s="5">
        <f t="shared" si="36"/>
        <v>0</v>
      </c>
      <c r="AV9" s="5">
        <f t="shared" si="37"/>
        <v>0</v>
      </c>
      <c r="AW9" s="5">
        <f t="shared" si="38"/>
        <v>0</v>
      </c>
      <c r="AX9" s="5">
        <f t="shared" si="39"/>
        <v>0</v>
      </c>
      <c r="AY9" s="5">
        <f t="shared" si="40"/>
        <v>0</v>
      </c>
      <c r="AZ9" s="5">
        <f t="shared" si="41"/>
        <v>0</v>
      </c>
      <c r="BA9" s="5">
        <f t="shared" si="42"/>
        <v>0</v>
      </c>
      <c r="BB9" s="5">
        <f t="shared" si="43"/>
        <v>0</v>
      </c>
      <c r="BC9" s="5">
        <f t="shared" si="44"/>
        <v>0</v>
      </c>
      <c r="BD9" s="5">
        <f t="shared" si="45"/>
        <v>0</v>
      </c>
      <c r="BE9" s="5">
        <f t="shared" si="46"/>
        <v>0</v>
      </c>
      <c r="BF9" s="5">
        <f t="shared" si="47"/>
        <v>0</v>
      </c>
      <c r="BG9" s="5">
        <f t="shared" si="48"/>
        <v>0</v>
      </c>
      <c r="BH9" s="5">
        <f t="shared" si="49"/>
        <v>0</v>
      </c>
      <c r="BI9" s="5">
        <f t="shared" si="50"/>
        <v>0</v>
      </c>
      <c r="BJ9" s="8">
        <f t="shared" si="51"/>
        <v>0</v>
      </c>
      <c r="BK9" s="8">
        <f t="shared" si="52"/>
        <v>1</v>
      </c>
      <c r="BL9" s="8">
        <f t="shared" si="53"/>
        <v>0</v>
      </c>
      <c r="BM9" s="8">
        <f t="shared" si="54"/>
        <v>0</v>
      </c>
      <c r="BN9" s="8">
        <f t="shared" si="55"/>
        <v>1</v>
      </c>
    </row>
    <row r="10" spans="1:88" x14ac:dyDescent="0.25">
      <c r="A10" t="s">
        <v>32</v>
      </c>
      <c r="B10" t="s">
        <v>33</v>
      </c>
      <c r="C10" t="s">
        <v>34</v>
      </c>
      <c r="D10" t="s">
        <v>439</v>
      </c>
      <c r="E10">
        <f>VLOOKUP(A10,home!$A$2:$E$405,3,FALSE)</f>
        <v>1.2844827586206899</v>
      </c>
      <c r="F10">
        <f>VLOOKUP(B10,home!$B$2:$E$405,3,FALSE)</f>
        <v>1.82</v>
      </c>
      <c r="G10">
        <f>VLOOKUP(C10,away!$B$2:$E$405,4,FALSE)</f>
        <v>1</v>
      </c>
      <c r="H10">
        <f>VLOOKUP(A10,away!$A$2:$E$405,3,FALSE)</f>
        <v>1.1465517241379299</v>
      </c>
      <c r="I10">
        <f>VLOOKUP(C10,away!$B$2:$E$405,3,FALSE)</f>
        <v>0.33</v>
      </c>
      <c r="J10">
        <f>VLOOKUP(B10,home!$B$2:$E$405,4,FALSE)</f>
        <v>0.57999999999999996</v>
      </c>
      <c r="K10" s="3">
        <f t="shared" si="0"/>
        <v>2.3377586206896557</v>
      </c>
      <c r="L10" s="3">
        <f t="shared" si="1"/>
        <v>0.21944999999999978</v>
      </c>
      <c r="M10" s="5">
        <f t="shared" si="2"/>
        <v>7.7520828748266893E-2</v>
      </c>
      <c r="N10" s="5">
        <f t="shared" si="3"/>
        <v>0.1812249856892674</v>
      </c>
      <c r="O10" s="5">
        <f t="shared" si="4"/>
        <v>1.7011945868807148E-2</v>
      </c>
      <c r="P10" s="5">
        <f t="shared" si="5"/>
        <v>3.9769823109509682E-2</v>
      </c>
      <c r="Q10" s="5">
        <f t="shared" si="6"/>
        <v>0.21183013628972219</v>
      </c>
      <c r="R10" s="5">
        <f t="shared" si="7"/>
        <v>1.8666357604548624E-3</v>
      </c>
      <c r="S10" s="5">
        <f t="shared" si="8"/>
        <v>5.1006898910283234E-3</v>
      </c>
      <c r="T10" s="5">
        <f t="shared" si="9"/>
        <v>4.648612340877948E-2</v>
      </c>
      <c r="U10" s="5">
        <f t="shared" si="10"/>
        <v>4.3637438406909455E-3</v>
      </c>
      <c r="V10" s="5">
        <f t="shared" si="11"/>
        <v>2.9075129868413445E-4</v>
      </c>
      <c r="W10" s="5">
        <f t="shared" si="12"/>
        <v>0.16506924241105425</v>
      </c>
      <c r="X10" s="5">
        <f t="shared" si="13"/>
        <v>3.6224445247105816E-2</v>
      </c>
      <c r="Y10" s="5">
        <f t="shared" si="14"/>
        <v>3.9747272547386815E-3</v>
      </c>
      <c r="Z10" s="5">
        <f t="shared" si="15"/>
        <v>1.3654440587727314E-4</v>
      </c>
      <c r="AA10" s="5">
        <f t="shared" si="16"/>
        <v>3.1920786194654258E-4</v>
      </c>
      <c r="AB10" s="5">
        <f t="shared" si="17"/>
        <v>3.7311546552872173E-4</v>
      </c>
      <c r="AC10" s="5">
        <f t="shared" si="18"/>
        <v>9.3225974749614919E-6</v>
      </c>
      <c r="AD10" s="5">
        <f t="shared" si="19"/>
        <v>9.6473011114288187E-2</v>
      </c>
      <c r="AE10" s="5">
        <f t="shared" si="20"/>
        <v>2.1171002289030516E-2</v>
      </c>
      <c r="AF10" s="5">
        <f t="shared" si="21"/>
        <v>2.3229882261638713E-3</v>
      </c>
      <c r="AG10" s="5">
        <f t="shared" si="22"/>
        <v>1.6992658874388712E-4</v>
      </c>
      <c r="AH10" s="5">
        <f t="shared" si="23"/>
        <v>7.4911674674418854E-6</v>
      </c>
      <c r="AI10" s="5">
        <f t="shared" si="24"/>
        <v>1.7512541326042163E-5</v>
      </c>
      <c r="AJ10" s="5">
        <f t="shared" si="25"/>
        <v>2.0470047227569463E-5</v>
      </c>
      <c r="AK10" s="5">
        <f t="shared" si="26"/>
        <v>1.5951343124058301E-5</v>
      </c>
      <c r="AL10" s="5">
        <f t="shared" si="27"/>
        <v>1.9130757938842034E-7</v>
      </c>
      <c r="AM10" s="5">
        <f t="shared" si="28"/>
        <v>4.5106122679263221E-2</v>
      </c>
      <c r="AN10" s="5">
        <f t="shared" si="29"/>
        <v>9.8985386219643031E-3</v>
      </c>
      <c r="AO10" s="5">
        <f t="shared" si="30"/>
        <v>1.086117150295032E-3</v>
      </c>
      <c r="AP10" s="5">
        <f t="shared" si="31"/>
        <v>7.9449469544081558E-5</v>
      </c>
      <c r="AQ10" s="5">
        <f t="shared" si="32"/>
        <v>4.3587965228621673E-6</v>
      </c>
      <c r="AR10" s="5">
        <f t="shared" si="33"/>
        <v>3.2878734014602404E-7</v>
      </c>
      <c r="AS10" s="5">
        <f t="shared" si="34"/>
        <v>7.6862543879998968E-7</v>
      </c>
      <c r="AT10" s="5">
        <f t="shared" si="35"/>
        <v>8.9843037281802281E-7</v>
      </c>
      <c r="AU10" s="5">
        <f t="shared" si="36"/>
        <v>7.0010444971491806E-7</v>
      </c>
      <c r="AV10" s="5">
        <f t="shared" si="37"/>
        <v>4.0916880317605945E-7</v>
      </c>
      <c r="AW10" s="5">
        <f t="shared" si="38"/>
        <v>2.726245289540998E-9</v>
      </c>
      <c r="AX10" s="5">
        <f t="shared" si="39"/>
        <v>1.7574537856555477E-2</v>
      </c>
      <c r="AY10" s="5">
        <f t="shared" si="40"/>
        <v>3.856732332621095E-3</v>
      </c>
      <c r="AZ10" s="5">
        <f t="shared" si="41"/>
        <v>4.2317995519684922E-4</v>
      </c>
      <c r="BA10" s="5">
        <f t="shared" si="42"/>
        <v>3.0955613722649508E-5</v>
      </c>
      <c r="BB10" s="5">
        <f t="shared" si="43"/>
        <v>1.6983023578588559E-6</v>
      </c>
      <c r="BC10" s="5">
        <f t="shared" si="44"/>
        <v>7.4538490486425114E-8</v>
      </c>
      <c r="BD10" s="5">
        <f t="shared" si="45"/>
        <v>1.2025396965840826E-8</v>
      </c>
      <c r="BE10" s="5">
        <f t="shared" si="46"/>
        <v>2.8112475424109618E-8</v>
      </c>
      <c r="BF10" s="5">
        <f t="shared" si="47"/>
        <v>3.2860090885819175E-8</v>
      </c>
      <c r="BG10" s="5">
        <f t="shared" si="48"/>
        <v>2.5606320248323124E-8</v>
      </c>
      <c r="BH10" s="5">
        <f t="shared" si="49"/>
        <v>1.4965348976164371E-8</v>
      </c>
      <c r="BI10" s="5">
        <f t="shared" si="50"/>
        <v>6.9970747161314724E-9</v>
      </c>
      <c r="BJ10" s="8">
        <f t="shared" si="51"/>
        <v>0.84300835383542827</v>
      </c>
      <c r="BK10" s="8">
        <f t="shared" si="52"/>
        <v>0.12654833928516449</v>
      </c>
      <c r="BL10" s="8">
        <f t="shared" si="53"/>
        <v>2.3999299579685197E-2</v>
      </c>
      <c r="BM10" s="8">
        <f t="shared" si="54"/>
        <v>0.46061145203375103</v>
      </c>
      <c r="BN10" s="8">
        <f t="shared" si="55"/>
        <v>0.5292243554660282</v>
      </c>
    </row>
    <row r="11" spans="1:88" x14ac:dyDescent="0.25">
      <c r="A11" t="s">
        <v>32</v>
      </c>
      <c r="B11" t="s">
        <v>35</v>
      </c>
      <c r="C11" t="s">
        <v>36</v>
      </c>
      <c r="D11" t="s">
        <v>439</v>
      </c>
      <c r="E11">
        <f>VLOOKUP(A11,home!$A$2:$E$405,3,FALSE)</f>
        <v>1.2844827586206899</v>
      </c>
      <c r="F11">
        <f>VLOOKUP(B11,home!$B$2:$E$405,3,FALSE)</f>
        <v>2</v>
      </c>
      <c r="G11">
        <f>VLOOKUP(C11,away!$B$2:$E$405,4,FALSE)</f>
        <v>0.78</v>
      </c>
      <c r="H11">
        <f>VLOOKUP(A11,away!$A$2:$E$405,3,FALSE)</f>
        <v>1.1465517241379299</v>
      </c>
      <c r="I11">
        <f>VLOOKUP(C11,away!$B$2:$E$405,3,FALSE)</f>
        <v>1.69</v>
      </c>
      <c r="J11">
        <f>VLOOKUP(B11,home!$B$2:$E$405,4,FALSE)</f>
        <v>1</v>
      </c>
      <c r="K11" s="3">
        <f t="shared" si="0"/>
        <v>2.0037931034482765</v>
      </c>
      <c r="L11" s="3">
        <f t="shared" si="1"/>
        <v>1.9376724137931016</v>
      </c>
      <c r="M11" s="5">
        <f t="shared" si="2"/>
        <v>1.9419733926025366E-2</v>
      </c>
      <c r="N11" s="5">
        <f t="shared" si="3"/>
        <v>3.8913128911770144E-2</v>
      </c>
      <c r="O11" s="5">
        <f t="shared" si="4"/>
        <v>3.7629082711661356E-2</v>
      </c>
      <c r="P11" s="5">
        <f t="shared" si="5"/>
        <v>7.5400896426711786E-2</v>
      </c>
      <c r="Q11" s="5">
        <f t="shared" si="6"/>
        <v>3.8986929673499385E-2</v>
      </c>
      <c r="R11" s="5">
        <f t="shared" si="7"/>
        <v>3.6456417763362572E-2</v>
      </c>
      <c r="S11" s="5">
        <f t="shared" si="8"/>
        <v>7.3189663715378855E-2</v>
      </c>
      <c r="T11" s="5">
        <f t="shared" si="9"/>
        <v>7.554389812683146E-2</v>
      </c>
      <c r="U11" s="5">
        <f t="shared" si="10"/>
        <v>7.3051118490655154E-2</v>
      </c>
      <c r="V11" s="5">
        <f t="shared" si="11"/>
        <v>3.1574790390084352E-2</v>
      </c>
      <c r="W11" s="5">
        <f t="shared" si="12"/>
        <v>2.6040580268127011E-2</v>
      </c>
      <c r="X11" s="5">
        <f t="shared" si="13"/>
        <v>5.0458114024714673E-2</v>
      </c>
      <c r="Y11" s="5">
        <f t="shared" si="14"/>
        <v>4.8885647798858234E-2</v>
      </c>
      <c r="Z11" s="5">
        <f t="shared" si="15"/>
        <v>2.3546865001928152E-2</v>
      </c>
      <c r="AA11" s="5">
        <f t="shared" si="16"/>
        <v>4.7183045698691223E-2</v>
      </c>
      <c r="AB11" s="5">
        <f t="shared" si="17"/>
        <v>4.7272530785361179E-2</v>
      </c>
      <c r="AC11" s="5">
        <f t="shared" si="18"/>
        <v>7.6622042974649708E-3</v>
      </c>
      <c r="AD11" s="5">
        <f t="shared" si="19"/>
        <v>1.3044983787766043E-2</v>
      </c>
      <c r="AE11" s="5">
        <f t="shared" si="20"/>
        <v>2.5276905223932507E-2</v>
      </c>
      <c r="AF11" s="5">
        <f t="shared" si="21"/>
        <v>2.4489180979238388E-2</v>
      </c>
      <c r="AG11" s="5">
        <f t="shared" si="22"/>
        <v>1.5817336806618985E-2</v>
      </c>
      <c r="AH11" s="5">
        <f t="shared" si="23"/>
        <v>1.140652768638661E-2</v>
      </c>
      <c r="AI11" s="5">
        <f t="shared" si="24"/>
        <v>2.2856321512273313E-2</v>
      </c>
      <c r="AJ11" s="5">
        <f t="shared" si="25"/>
        <v>2.2899669708244877E-2</v>
      </c>
      <c r="AK11" s="5">
        <f t="shared" si="26"/>
        <v>1.5295400077541496E-2</v>
      </c>
      <c r="AL11" s="5">
        <f t="shared" si="27"/>
        <v>1.1899999759712619E-3</v>
      </c>
      <c r="AM11" s="5">
        <f t="shared" si="28"/>
        <v>5.2278897097040363E-3</v>
      </c>
      <c r="AN11" s="5">
        <f t="shared" si="29"/>
        <v>1.0129937672846338E-2</v>
      </c>
      <c r="AO11" s="5">
        <f t="shared" si="30"/>
        <v>9.8142503910589214E-3</v>
      </c>
      <c r="AP11" s="5">
        <f t="shared" si="31"/>
        <v>6.3389340816043431E-3</v>
      </c>
      <c r="AQ11" s="5">
        <f t="shared" si="32"/>
        <v>3.0706944256944121E-3</v>
      </c>
      <c r="AR11" s="5">
        <f t="shared" si="33"/>
        <v>4.4204228070157149E-3</v>
      </c>
      <c r="AS11" s="5">
        <f t="shared" si="34"/>
        <v>8.8576127350235602E-3</v>
      </c>
      <c r="AT11" s="5">
        <f t="shared" si="35"/>
        <v>8.8744116557279203E-3</v>
      </c>
      <c r="AU11" s="5">
        <f t="shared" si="36"/>
        <v>5.9274949576362014E-3</v>
      </c>
      <c r="AV11" s="5">
        <f t="shared" si="37"/>
        <v>2.9693683792089637E-3</v>
      </c>
      <c r="AW11" s="5">
        <f t="shared" si="38"/>
        <v>1.2834462510859576E-4</v>
      </c>
      <c r="AX11" s="5">
        <f t="shared" si="39"/>
        <v>1.7459348909821927E-3</v>
      </c>
      <c r="AY11" s="5">
        <f t="shared" si="40"/>
        <v>3.3830498745350611E-3</v>
      </c>
      <c r="AZ11" s="5">
        <f t="shared" si="41"/>
        <v>3.2776212081864014E-3</v>
      </c>
      <c r="BA11" s="5">
        <f t="shared" si="42"/>
        <v>2.1169853993220022E-3</v>
      </c>
      <c r="BB11" s="5">
        <f t="shared" si="43"/>
        <v>1.0255060521672545E-3</v>
      </c>
      <c r="BC11" s="5">
        <f t="shared" si="44"/>
        <v>3.9741895749247145E-4</v>
      </c>
      <c r="BD11" s="5">
        <f t="shared" si="45"/>
        <v>1.4275552217427019E-3</v>
      </c>
      <c r="BE11" s="5">
        <f t="shared" si="46"/>
        <v>2.8605253081196011E-3</v>
      </c>
      <c r="BF11" s="5">
        <f t="shared" si="47"/>
        <v>2.8659504423246569E-3</v>
      </c>
      <c r="BG11" s="5">
        <f t="shared" si="48"/>
        <v>1.9142572437182283E-3</v>
      </c>
      <c r="BH11" s="5">
        <f t="shared" si="49"/>
        <v>9.5894386579712309E-4</v>
      </c>
      <c r="BI11" s="5">
        <f t="shared" si="50"/>
        <v>3.8430502097566108E-4</v>
      </c>
      <c r="BJ11" s="8">
        <f t="shared" si="51"/>
        <v>0.4039849282649503</v>
      </c>
      <c r="BK11" s="8">
        <f t="shared" si="52"/>
        <v>0.21182033860617167</v>
      </c>
      <c r="BL11" s="8">
        <f t="shared" si="53"/>
        <v>0.35551096207146815</v>
      </c>
      <c r="BM11" s="8">
        <f t="shared" si="54"/>
        <v>0.74480219928206104</v>
      </c>
      <c r="BN11" s="8">
        <f t="shared" si="55"/>
        <v>0.24680618941303056</v>
      </c>
    </row>
    <row r="12" spans="1:88" x14ac:dyDescent="0.25">
      <c r="A12" t="s">
        <v>37</v>
      </c>
      <c r="B12" t="s">
        <v>38</v>
      </c>
      <c r="C12" t="s">
        <v>39</v>
      </c>
      <c r="D12" t="s">
        <v>439</v>
      </c>
      <c r="E12">
        <f>VLOOKUP(A12,home!$A$2:$E$405,3,FALSE)</f>
        <v>1.9019607843137301</v>
      </c>
      <c r="F12">
        <f>VLOOKUP(B12,home!$B$2:$E$405,3,FALSE)</f>
        <v>0.79</v>
      </c>
      <c r="G12">
        <f>VLOOKUP(C12,away!$B$2:$E$405,4,FALSE)</f>
        <v>0.74</v>
      </c>
      <c r="H12">
        <f>VLOOKUP(A12,away!$A$2:$E$405,3,FALSE)</f>
        <v>1.3333333333333299</v>
      </c>
      <c r="I12">
        <f>VLOOKUP(C12,away!$B$2:$E$405,3,FALSE)</f>
        <v>1.05</v>
      </c>
      <c r="J12">
        <f>VLOOKUP(B12,home!$B$2:$E$405,4,FALSE)</f>
        <v>0.75</v>
      </c>
      <c r="K12" s="3">
        <f t="shared" ref="K12:K75" si="56">E12*F12*G12</f>
        <v>1.1118862745098066</v>
      </c>
      <c r="L12" s="3">
        <f t="shared" ref="L12:L75" si="57">H12*I12*J12</f>
        <v>1.0499999999999974</v>
      </c>
      <c r="M12" s="5">
        <f t="shared" si="2"/>
        <v>0.11510779123817809</v>
      </c>
      <c r="N12" s="5">
        <f t="shared" si="3"/>
        <v>0.12798677316687038</v>
      </c>
      <c r="O12" s="5">
        <f t="shared" si="4"/>
        <v>0.12086318080008668</v>
      </c>
      <c r="P12" s="5">
        <f t="shared" si="5"/>
        <v>0.13438611182521357</v>
      </c>
      <c r="Q12" s="5">
        <f t="shared" si="6"/>
        <v>7.1153368201521627E-2</v>
      </c>
      <c r="R12" s="5">
        <f t="shared" si="7"/>
        <v>6.3453169920045349E-2</v>
      </c>
      <c r="S12" s="5">
        <f t="shared" si="8"/>
        <v>3.9223294221088598E-2</v>
      </c>
      <c r="T12" s="5">
        <f t="shared" si="9"/>
        <v>7.4711036611597517E-2</v>
      </c>
      <c r="U12" s="5">
        <f t="shared" si="10"/>
        <v>7.0552708708236947E-2</v>
      </c>
      <c r="V12" s="5">
        <f t="shared" si="11"/>
        <v>5.0880482899736106E-3</v>
      </c>
      <c r="W12" s="5">
        <f t="shared" si="12"/>
        <v>2.6371484496138121E-2</v>
      </c>
      <c r="X12" s="5">
        <f t="shared" si="13"/>
        <v>2.7690058720944957E-2</v>
      </c>
      <c r="Y12" s="5">
        <f t="shared" si="14"/>
        <v>1.4537280828496065E-2</v>
      </c>
      <c r="Z12" s="5">
        <f t="shared" si="15"/>
        <v>2.2208609472015816E-2</v>
      </c>
      <c r="AA12" s="5">
        <f t="shared" si="16"/>
        <v>2.4693448047882871E-2</v>
      </c>
      <c r="AB12" s="5">
        <f t="shared" si="17"/>
        <v>1.3728152977380975E-2</v>
      </c>
      <c r="AC12" s="5">
        <f t="shared" si="18"/>
        <v>3.7126235065924835E-4</v>
      </c>
      <c r="AD12" s="5">
        <f t="shared" si="19"/>
        <v>7.3305229124260374E-3</v>
      </c>
      <c r="AE12" s="5">
        <f t="shared" si="20"/>
        <v>7.6970490580473196E-3</v>
      </c>
      <c r="AF12" s="5">
        <f t="shared" si="21"/>
        <v>4.0409507554748326E-3</v>
      </c>
      <c r="AG12" s="5">
        <f t="shared" si="22"/>
        <v>1.414332764416188E-3</v>
      </c>
      <c r="AH12" s="5">
        <f t="shared" si="23"/>
        <v>5.8297599864041367E-3</v>
      </c>
      <c r="AI12" s="5">
        <f t="shared" si="24"/>
        <v>6.4820301125692358E-3</v>
      </c>
      <c r="AJ12" s="5">
        <f t="shared" si="25"/>
        <v>3.6036401565624964E-3</v>
      </c>
      <c r="AK12" s="5">
        <f t="shared" si="26"/>
        <v>1.3356126761180692E-3</v>
      </c>
      <c r="AL12" s="5">
        <f t="shared" si="27"/>
        <v>1.7337663501491112E-5</v>
      </c>
      <c r="AM12" s="5">
        <f t="shared" si="28"/>
        <v>1.6301415622612342E-3</v>
      </c>
      <c r="AN12" s="5">
        <f t="shared" si="29"/>
        <v>1.7116486403742916E-3</v>
      </c>
      <c r="AO12" s="5">
        <f t="shared" si="30"/>
        <v>8.986155361965009E-4</v>
      </c>
      <c r="AP12" s="5">
        <f t="shared" si="31"/>
        <v>3.1451543766877451E-4</v>
      </c>
      <c r="AQ12" s="5">
        <f t="shared" si="32"/>
        <v>8.2560302388053097E-5</v>
      </c>
      <c r="AR12" s="5">
        <f t="shared" si="33"/>
        <v>1.2242495971448661E-3</v>
      </c>
      <c r="AS12" s="5">
        <f t="shared" si="34"/>
        <v>1.3612263236395365E-3</v>
      </c>
      <c r="AT12" s="5">
        <f t="shared" si="35"/>
        <v>7.5676443287812261E-4</v>
      </c>
      <c r="AU12" s="5">
        <f t="shared" si="36"/>
        <v>2.8047866198479393E-4</v>
      </c>
      <c r="AV12" s="5">
        <f t="shared" si="37"/>
        <v>7.7965093638441988E-5</v>
      </c>
      <c r="AW12" s="5">
        <f t="shared" si="38"/>
        <v>5.6226071064851054E-7</v>
      </c>
      <c r="AX12" s="5">
        <f t="shared" si="39"/>
        <v>3.0208867143103929E-4</v>
      </c>
      <c r="AY12" s="5">
        <f t="shared" si="40"/>
        <v>3.1719310500259045E-4</v>
      </c>
      <c r="AZ12" s="5">
        <f t="shared" si="41"/>
        <v>1.6652638012635955E-4</v>
      </c>
      <c r="BA12" s="5">
        <f t="shared" si="42"/>
        <v>5.8284233044225701E-5</v>
      </c>
      <c r="BB12" s="5">
        <f t="shared" si="43"/>
        <v>1.5299611174109206E-5</v>
      </c>
      <c r="BC12" s="5">
        <f t="shared" si="44"/>
        <v>3.2129183465629263E-6</v>
      </c>
      <c r="BD12" s="5">
        <f t="shared" si="45"/>
        <v>2.1424367950035095E-4</v>
      </c>
      <c r="BE12" s="5">
        <f t="shared" si="46"/>
        <v>2.3821460663691824E-4</v>
      </c>
      <c r="BF12" s="5">
        <f t="shared" si="47"/>
        <v>1.3243377575367107E-4</v>
      </c>
      <c r="BG12" s="5">
        <f t="shared" si="48"/>
        <v>4.9083765847338797E-5</v>
      </c>
      <c r="BH12" s="5">
        <f t="shared" si="49"/>
        <v>1.3643891386727309E-5</v>
      </c>
      <c r="BI12" s="5">
        <f t="shared" si="50"/>
        <v>3.0340911127609361E-6</v>
      </c>
      <c r="BJ12" s="8">
        <f t="shared" si="51"/>
        <v>0.36843294391394688</v>
      </c>
      <c r="BK12" s="8">
        <f t="shared" si="52"/>
        <v>0.29451103869361722</v>
      </c>
      <c r="BL12" s="8">
        <f t="shared" si="53"/>
        <v>0.31489304130481033</v>
      </c>
      <c r="BM12" s="8">
        <f t="shared" si="54"/>
        <v>0.36677860738818252</v>
      </c>
      <c r="BN12" s="8">
        <f t="shared" si="55"/>
        <v>0.63295039515191565</v>
      </c>
    </row>
    <row r="13" spans="1:88" x14ac:dyDescent="0.25">
      <c r="A13" t="s">
        <v>40</v>
      </c>
      <c r="B13" t="s">
        <v>41</v>
      </c>
      <c r="C13" t="s">
        <v>42</v>
      </c>
      <c r="D13" t="s">
        <v>439</v>
      </c>
      <c r="E13">
        <f>VLOOKUP(A13,home!$A$2:$E$405,3,FALSE)</f>
        <v>1.5388888888888901</v>
      </c>
      <c r="F13">
        <f>VLOOKUP(B13,home!$B$2:$E$405,3,FALSE)</f>
        <v>0</v>
      </c>
      <c r="G13">
        <f>VLOOKUP(C13,away!$B$2:$E$405,4,FALSE)</f>
        <v>0</v>
      </c>
      <c r="H13">
        <f>VLOOKUP(A13,away!$A$2:$E$405,3,FALSE)</f>
        <v>1.18888888888889</v>
      </c>
      <c r="I13">
        <f>VLOOKUP(C13,away!$B$2:$E$405,3,FALSE)</f>
        <v>0</v>
      </c>
      <c r="J13">
        <f>VLOOKUP(B13,home!$B$2:$E$405,4,FALSE)</f>
        <v>0</v>
      </c>
      <c r="K13" s="3">
        <f t="shared" si="56"/>
        <v>0</v>
      </c>
      <c r="L13" s="3">
        <f t="shared" si="57"/>
        <v>0</v>
      </c>
      <c r="M13" s="5">
        <f t="shared" si="2"/>
        <v>1</v>
      </c>
      <c r="N13" s="5">
        <f t="shared" si="3"/>
        <v>0</v>
      </c>
      <c r="O13" s="5">
        <f t="shared" si="4"/>
        <v>0</v>
      </c>
      <c r="P13" s="5">
        <f t="shared" si="5"/>
        <v>0</v>
      </c>
      <c r="Q13" s="5">
        <f t="shared" si="6"/>
        <v>0</v>
      </c>
      <c r="R13" s="5">
        <f t="shared" si="7"/>
        <v>0</v>
      </c>
      <c r="S13" s="5">
        <f t="shared" si="8"/>
        <v>0</v>
      </c>
      <c r="T13" s="5">
        <f t="shared" si="9"/>
        <v>0</v>
      </c>
      <c r="U13" s="5">
        <f t="shared" si="10"/>
        <v>0</v>
      </c>
      <c r="V13" s="5">
        <f t="shared" si="11"/>
        <v>0</v>
      </c>
      <c r="W13" s="5">
        <f t="shared" si="12"/>
        <v>0</v>
      </c>
      <c r="X13" s="5">
        <f t="shared" si="13"/>
        <v>0</v>
      </c>
      <c r="Y13" s="5">
        <f t="shared" si="14"/>
        <v>0</v>
      </c>
      <c r="Z13" s="5">
        <f t="shared" si="15"/>
        <v>0</v>
      </c>
      <c r="AA13" s="5">
        <f t="shared" si="16"/>
        <v>0</v>
      </c>
      <c r="AB13" s="5">
        <f t="shared" si="17"/>
        <v>0</v>
      </c>
      <c r="AC13" s="5">
        <f t="shared" si="18"/>
        <v>0</v>
      </c>
      <c r="AD13" s="5">
        <f t="shared" si="19"/>
        <v>0</v>
      </c>
      <c r="AE13" s="5">
        <f t="shared" si="20"/>
        <v>0</v>
      </c>
      <c r="AF13" s="5">
        <f t="shared" si="21"/>
        <v>0</v>
      </c>
      <c r="AG13" s="5">
        <f t="shared" si="22"/>
        <v>0</v>
      </c>
      <c r="AH13" s="5">
        <f t="shared" si="23"/>
        <v>0</v>
      </c>
      <c r="AI13" s="5">
        <f t="shared" si="24"/>
        <v>0</v>
      </c>
      <c r="AJ13" s="5">
        <f t="shared" si="25"/>
        <v>0</v>
      </c>
      <c r="AK13" s="5">
        <f t="shared" si="26"/>
        <v>0</v>
      </c>
      <c r="AL13" s="5">
        <f t="shared" si="27"/>
        <v>0</v>
      </c>
      <c r="AM13" s="5">
        <f t="shared" si="28"/>
        <v>0</v>
      </c>
      <c r="AN13" s="5">
        <f t="shared" si="29"/>
        <v>0</v>
      </c>
      <c r="AO13" s="5">
        <f t="shared" si="30"/>
        <v>0</v>
      </c>
      <c r="AP13" s="5">
        <f t="shared" si="31"/>
        <v>0</v>
      </c>
      <c r="AQ13" s="5">
        <f t="shared" si="32"/>
        <v>0</v>
      </c>
      <c r="AR13" s="5">
        <f t="shared" si="33"/>
        <v>0</v>
      </c>
      <c r="AS13" s="5">
        <f t="shared" si="34"/>
        <v>0</v>
      </c>
      <c r="AT13" s="5">
        <f t="shared" si="35"/>
        <v>0</v>
      </c>
      <c r="AU13" s="5">
        <f t="shared" si="36"/>
        <v>0</v>
      </c>
      <c r="AV13" s="5">
        <f t="shared" si="37"/>
        <v>0</v>
      </c>
      <c r="AW13" s="5">
        <f t="shared" si="38"/>
        <v>0</v>
      </c>
      <c r="AX13" s="5">
        <f t="shared" si="39"/>
        <v>0</v>
      </c>
      <c r="AY13" s="5">
        <f t="shared" si="40"/>
        <v>0</v>
      </c>
      <c r="AZ13" s="5">
        <f t="shared" si="41"/>
        <v>0</v>
      </c>
      <c r="BA13" s="5">
        <f t="shared" si="42"/>
        <v>0</v>
      </c>
      <c r="BB13" s="5">
        <f t="shared" si="43"/>
        <v>0</v>
      </c>
      <c r="BC13" s="5">
        <f t="shared" si="44"/>
        <v>0</v>
      </c>
      <c r="BD13" s="5">
        <f t="shared" si="45"/>
        <v>0</v>
      </c>
      <c r="BE13" s="5">
        <f t="shared" si="46"/>
        <v>0</v>
      </c>
      <c r="BF13" s="5">
        <f t="shared" si="47"/>
        <v>0</v>
      </c>
      <c r="BG13" s="5">
        <f t="shared" si="48"/>
        <v>0</v>
      </c>
      <c r="BH13" s="5">
        <f t="shared" si="49"/>
        <v>0</v>
      </c>
      <c r="BI13" s="5">
        <f t="shared" si="50"/>
        <v>0</v>
      </c>
      <c r="BJ13" s="8">
        <f t="shared" si="51"/>
        <v>0</v>
      </c>
      <c r="BK13" s="8">
        <f t="shared" si="52"/>
        <v>1</v>
      </c>
      <c r="BL13" s="8">
        <f t="shared" si="53"/>
        <v>0</v>
      </c>
      <c r="BM13" s="8">
        <f t="shared" si="54"/>
        <v>0</v>
      </c>
      <c r="BN13" s="8">
        <f t="shared" si="55"/>
        <v>1</v>
      </c>
    </row>
    <row r="14" spans="1:88" x14ac:dyDescent="0.25">
      <c r="A14" t="s">
        <v>10</v>
      </c>
      <c r="B14" t="s">
        <v>43</v>
      </c>
      <c r="C14" t="s">
        <v>44</v>
      </c>
      <c r="D14" t="s">
        <v>440</v>
      </c>
      <c r="E14">
        <f>VLOOKUP(A14,home!$A$2:$E$405,3,FALSE)</f>
        <v>1.5777777777777799</v>
      </c>
      <c r="F14">
        <f>VLOOKUP(B14,home!$B$2:$E$405,3,FALSE)</f>
        <v>1.27</v>
      </c>
      <c r="G14">
        <f>VLOOKUP(C14,away!$B$2:$E$405,4,FALSE)</f>
        <v>0.56000000000000005</v>
      </c>
      <c r="H14">
        <f>VLOOKUP(A14,away!$A$2:$E$405,3,FALSE)</f>
        <v>1.4055555555555601</v>
      </c>
      <c r="I14">
        <f>VLOOKUP(C14,away!$B$2:$E$405,3,FALSE)</f>
        <v>0.49</v>
      </c>
      <c r="J14">
        <f>VLOOKUP(B14,home!$B$2:$E$405,4,FALSE)</f>
        <v>0.92</v>
      </c>
      <c r="K14" s="3">
        <f t="shared" si="56"/>
        <v>1.1221155555555573</v>
      </c>
      <c r="L14" s="3">
        <f t="shared" si="57"/>
        <v>0.63362444444444654</v>
      </c>
      <c r="M14" s="5">
        <f t="shared" si="2"/>
        <v>0.17277933826274727</v>
      </c>
      <c r="N14" s="5">
        <f t="shared" si="3"/>
        <v>0.19387838314322417</v>
      </c>
      <c r="O14" s="5">
        <f t="shared" si="4"/>
        <v>0.10947721221821234</v>
      </c>
      <c r="P14" s="5">
        <f t="shared" si="5"/>
        <v>0.12284608280891296</v>
      </c>
      <c r="Q14" s="5">
        <f t="shared" si="6"/>
        <v>0.10877697480548615</v>
      </c>
      <c r="R14" s="5">
        <f t="shared" si="7"/>
        <v>3.4683718885545778E-2</v>
      </c>
      <c r="S14" s="5">
        <f t="shared" si="8"/>
        <v>2.1835886474089038E-2</v>
      </c>
      <c r="T14" s="5">
        <f t="shared" si="9"/>
        <v>6.892375022947371E-2</v>
      </c>
      <c r="U14" s="5">
        <f t="shared" si="10"/>
        <v>3.8919140485986971E-2</v>
      </c>
      <c r="V14" s="5">
        <f t="shared" si="11"/>
        <v>1.7250346565826915E-3</v>
      </c>
      <c r="W14" s="5">
        <f t="shared" si="12"/>
        <v>4.0686778505170322E-2</v>
      </c>
      <c r="X14" s="5">
        <f t="shared" si="13"/>
        <v>2.5780137426572793E-2</v>
      </c>
      <c r="Y14" s="5">
        <f t="shared" si="14"/>
        <v>8.1674626273068335E-3</v>
      </c>
      <c r="Z14" s="5">
        <f t="shared" si="15"/>
        <v>7.3254840367071037E-3</v>
      </c>
      <c r="AA14" s="5">
        <f t="shared" si="16"/>
        <v>8.2200395895629576E-3</v>
      </c>
      <c r="AB14" s="5">
        <f t="shared" si="17"/>
        <v>4.6119171453655582E-3</v>
      </c>
      <c r="AC14" s="5">
        <f t="shared" si="18"/>
        <v>7.6656210893596104E-5</v>
      </c>
      <c r="AD14" s="5">
        <f t="shared" si="19"/>
        <v>1.1413816766523782E-2</v>
      </c>
      <c r="AE14" s="5">
        <f t="shared" si="20"/>
        <v>7.2320733076793398E-3</v>
      </c>
      <c r="AF14" s="5">
        <f t="shared" si="21"/>
        <v>2.2912092158799162E-3</v>
      </c>
      <c r="AG14" s="5">
        <f t="shared" si="22"/>
        <v>4.8392205550596947E-4</v>
      </c>
      <c r="AH14" s="5">
        <f t="shared" si="23"/>
        <v>1.1604014382612998E-3</v>
      </c>
      <c r="AI14" s="5">
        <f t="shared" si="24"/>
        <v>1.3021045045620459E-3</v>
      </c>
      <c r="AJ14" s="5">
        <f t="shared" si="25"/>
        <v>7.3055585976401728E-4</v>
      </c>
      <c r="AK14" s="5">
        <f t="shared" si="26"/>
        <v>2.7325603148115605E-4</v>
      </c>
      <c r="AL14" s="5">
        <f t="shared" si="27"/>
        <v>2.1801021640519997E-6</v>
      </c>
      <c r="AM14" s="5">
        <f t="shared" si="28"/>
        <v>2.5615242683954304E-3</v>
      </c>
      <c r="AN14" s="5">
        <f t="shared" si="29"/>
        <v>1.6230443914930219E-3</v>
      </c>
      <c r="AO14" s="5">
        <f t="shared" si="30"/>
        <v>5.1420030043422028E-4</v>
      </c>
      <c r="AP14" s="5">
        <f t="shared" si="31"/>
        <v>1.0860329323193349E-4</v>
      </c>
      <c r="AQ14" s="5">
        <f t="shared" si="32"/>
        <v>1.7203425334730291E-5</v>
      </c>
      <c r="AR14" s="5">
        <f t="shared" si="33"/>
        <v>1.4705174333017057E-4</v>
      </c>
      <c r="AS14" s="5">
        <f t="shared" si="34"/>
        <v>1.6500904866234754E-4</v>
      </c>
      <c r="AT14" s="5">
        <f t="shared" si="35"/>
        <v>9.2579610155722099E-5</v>
      </c>
      <c r="AU14" s="5">
        <f t="shared" si="36"/>
        <v>3.4628340227668339E-5</v>
      </c>
      <c r="AV14" s="5">
        <f t="shared" si="37"/>
        <v>9.7142498081342348E-6</v>
      </c>
      <c r="AW14" s="5">
        <f t="shared" si="38"/>
        <v>4.3057008383232085E-8</v>
      </c>
      <c r="AX14" s="5">
        <f t="shared" si="39"/>
        <v>4.7905437124993029E-4</v>
      </c>
      <c r="AY14" s="5">
        <f t="shared" si="40"/>
        <v>3.0354055984192069E-4</v>
      </c>
      <c r="AZ14" s="5">
        <f t="shared" si="41"/>
        <v>9.6165359298096631E-5</v>
      </c>
      <c r="BA14" s="5">
        <f t="shared" si="42"/>
        <v>2.0310907453352364E-5</v>
      </c>
      <c r="BB14" s="5">
        <f t="shared" si="43"/>
        <v>3.217371862823239E-6</v>
      </c>
      <c r="BC14" s="5">
        <f t="shared" si="44"/>
        <v>4.0772109183051383E-7</v>
      </c>
      <c r="BD14" s="5">
        <f t="shared" si="45"/>
        <v>1.5529263195361115E-5</v>
      </c>
      <c r="BE14" s="5">
        <f t="shared" si="46"/>
        <v>1.7425627797831102E-5</v>
      </c>
      <c r="BF14" s="5">
        <f t="shared" si="47"/>
        <v>9.7767840086338091E-6</v>
      </c>
      <c r="BG14" s="5">
        <f t="shared" si="48"/>
        <v>3.6568938064649392E-6</v>
      </c>
      <c r="BH14" s="5">
        <f t="shared" si="49"/>
        <v>1.0258643563122711E-6</v>
      </c>
      <c r="BI14" s="5">
        <f t="shared" si="50"/>
        <v>2.3022767042159734E-7</v>
      </c>
      <c r="BJ14" s="8">
        <f t="shared" si="51"/>
        <v>0.47336178005251034</v>
      </c>
      <c r="BK14" s="8">
        <f t="shared" si="52"/>
        <v>0.31956871907523154</v>
      </c>
      <c r="BL14" s="8">
        <f t="shared" si="53"/>
        <v>0.19987497381176117</v>
      </c>
      <c r="BM14" s="8">
        <f t="shared" si="54"/>
        <v>0.25738574934924791</v>
      </c>
      <c r="BN14" s="8">
        <f t="shared" si="55"/>
        <v>0.74244171012412852</v>
      </c>
    </row>
    <row r="15" spans="1:88" x14ac:dyDescent="0.25">
      <c r="A15" t="s">
        <v>10</v>
      </c>
      <c r="B15" t="s">
        <v>45</v>
      </c>
      <c r="C15" t="s">
        <v>46</v>
      </c>
      <c r="D15" t="s">
        <v>440</v>
      </c>
      <c r="E15">
        <f>VLOOKUP(A15,home!$A$2:$E$405,3,FALSE)</f>
        <v>1.5777777777777799</v>
      </c>
      <c r="F15">
        <f>VLOOKUP(B15,home!$B$2:$E$405,3,FALSE)</f>
        <v>0.63</v>
      </c>
      <c r="G15">
        <f>VLOOKUP(C15,away!$B$2:$E$405,4,FALSE)</f>
        <v>0.89</v>
      </c>
      <c r="H15">
        <f>VLOOKUP(A15,away!$A$2:$E$405,3,FALSE)</f>
        <v>1.4055555555555601</v>
      </c>
      <c r="I15">
        <f>VLOOKUP(C15,away!$B$2:$E$405,3,FALSE)</f>
        <v>1.2</v>
      </c>
      <c r="J15">
        <f>VLOOKUP(B15,home!$B$2:$E$405,4,FALSE)</f>
        <v>0.87</v>
      </c>
      <c r="K15" s="3">
        <f t="shared" si="56"/>
        <v>0.88466000000000122</v>
      </c>
      <c r="L15" s="3">
        <f t="shared" si="57"/>
        <v>1.4674000000000047</v>
      </c>
      <c r="M15" s="5">
        <f t="shared" si="2"/>
        <v>9.5172903956795007E-2</v>
      </c>
      <c r="N15" s="5">
        <f t="shared" si="3"/>
        <v>8.4195661214418377E-2</v>
      </c>
      <c r="O15" s="5">
        <f t="shared" si="4"/>
        <v>0.13965671926620143</v>
      </c>
      <c r="P15" s="5">
        <f t="shared" si="5"/>
        <v>0.12354871326603792</v>
      </c>
      <c r="Q15" s="5">
        <f t="shared" si="6"/>
        <v>3.7242266824973731E-2</v>
      </c>
      <c r="R15" s="5">
        <f t="shared" si="7"/>
        <v>0.10246613492561234</v>
      </c>
      <c r="S15" s="5">
        <f t="shared" si="8"/>
        <v>4.0096193126099945E-2</v>
      </c>
      <c r="T15" s="5">
        <f t="shared" si="9"/>
        <v>5.4649302338966629E-2</v>
      </c>
      <c r="U15" s="5">
        <f t="shared" si="10"/>
        <v>9.0647690923292321E-2</v>
      </c>
      <c r="V15" s="5">
        <f t="shared" si="11"/>
        <v>5.783430719414122E-3</v>
      </c>
      <c r="W15" s="5">
        <f t="shared" si="12"/>
        <v>1.0982247923127103E-2</v>
      </c>
      <c r="X15" s="5">
        <f t="shared" si="13"/>
        <v>1.6115350602396765E-2</v>
      </c>
      <c r="Y15" s="5">
        <f t="shared" si="14"/>
        <v>1.1823832736978545E-2</v>
      </c>
      <c r="Z15" s="5">
        <f t="shared" si="15"/>
        <v>5.0119602129947996E-2</v>
      </c>
      <c r="AA15" s="5">
        <f t="shared" si="16"/>
        <v>4.4338807220279851E-2</v>
      </c>
      <c r="AB15" s="5">
        <f t="shared" si="17"/>
        <v>1.9612384597746411E-2</v>
      </c>
      <c r="AC15" s="5">
        <f t="shared" si="18"/>
        <v>4.6923506713847867E-4</v>
      </c>
      <c r="AD15" s="5">
        <f t="shared" si="19"/>
        <v>2.4288888619184083E-3</v>
      </c>
      <c r="AE15" s="5">
        <f t="shared" si="20"/>
        <v>3.5641515159790843E-3</v>
      </c>
      <c r="AF15" s="5">
        <f t="shared" si="21"/>
        <v>2.6150179672738629E-3</v>
      </c>
      <c r="AG15" s="5">
        <f t="shared" si="22"/>
        <v>1.2790924550592259E-3</v>
      </c>
      <c r="AH15" s="5">
        <f t="shared" si="23"/>
        <v>1.8386376041371486E-2</v>
      </c>
      <c r="AI15" s="5">
        <f t="shared" si="24"/>
        <v>1.6265691428759721E-2</v>
      </c>
      <c r="AJ15" s="5">
        <f t="shared" si="25"/>
        <v>7.1948032896832969E-3</v>
      </c>
      <c r="AK15" s="5">
        <f t="shared" si="26"/>
        <v>2.1216515594170782E-3</v>
      </c>
      <c r="AL15" s="5">
        <f t="shared" si="27"/>
        <v>2.4365501672862589E-5</v>
      </c>
      <c r="AM15" s="5">
        <f t="shared" si="28"/>
        <v>4.2974816411694858E-4</v>
      </c>
      <c r="AN15" s="5">
        <f t="shared" si="29"/>
        <v>6.306124560252124E-4</v>
      </c>
      <c r="AO15" s="5">
        <f t="shared" si="30"/>
        <v>4.6268035898569993E-4</v>
      </c>
      <c r="AP15" s="5">
        <f t="shared" si="31"/>
        <v>2.2631238625853934E-4</v>
      </c>
      <c r="AQ15" s="5">
        <f t="shared" si="32"/>
        <v>8.302269889894545E-5</v>
      </c>
      <c r="AR15" s="5">
        <f t="shared" si="33"/>
        <v>5.3960336406217212E-3</v>
      </c>
      <c r="AS15" s="5">
        <f t="shared" si="34"/>
        <v>4.7736551205124177E-3</v>
      </c>
      <c r="AT15" s="5">
        <f t="shared" si="35"/>
        <v>2.1115308694562608E-3</v>
      </c>
      <c r="AU15" s="5">
        <f t="shared" si="36"/>
        <v>6.2266229965772611E-4</v>
      </c>
      <c r="AV15" s="5">
        <f t="shared" si="37"/>
        <v>1.3771110750380116E-4</v>
      </c>
      <c r="AW15" s="5">
        <f t="shared" si="38"/>
        <v>8.7861327898135716E-7</v>
      </c>
      <c r="AX15" s="5">
        <f t="shared" si="39"/>
        <v>6.3363501811283359E-5</v>
      </c>
      <c r="AY15" s="5">
        <f t="shared" si="40"/>
        <v>9.2979602557877501E-5</v>
      </c>
      <c r="AZ15" s="5">
        <f t="shared" si="41"/>
        <v>6.8219134396714954E-5</v>
      </c>
      <c r="BA15" s="5">
        <f t="shared" si="42"/>
        <v>3.3368252604579936E-5</v>
      </c>
      <c r="BB15" s="5">
        <f t="shared" si="43"/>
        <v>1.2241143467990192E-5</v>
      </c>
      <c r="BC15" s="5">
        <f t="shared" si="44"/>
        <v>3.5925307849857733E-6</v>
      </c>
      <c r="BD15" s="5">
        <f t="shared" si="45"/>
        <v>1.3196899607080571E-3</v>
      </c>
      <c r="BE15" s="5">
        <f t="shared" si="46"/>
        <v>1.1674769206399913E-3</v>
      </c>
      <c r="BF15" s="5">
        <f t="shared" si="47"/>
        <v>5.1641006630668803E-4</v>
      </c>
      <c r="BG15" s="5">
        <f t="shared" si="48"/>
        <v>1.5228244308629178E-4</v>
      </c>
      <c r="BH15" s="5">
        <f t="shared" si="49"/>
        <v>3.3679546525179761E-5</v>
      </c>
      <c r="BI15" s="5">
        <f t="shared" si="50"/>
        <v>5.9589895257931151E-6</v>
      </c>
      <c r="BJ15" s="8">
        <f t="shared" si="51"/>
        <v>0.22700195267100051</v>
      </c>
      <c r="BK15" s="8">
        <f t="shared" si="52"/>
        <v>0.26518782123971618</v>
      </c>
      <c r="BL15" s="8">
        <f t="shared" si="53"/>
        <v>0.45692735021690795</v>
      </c>
      <c r="BM15" s="8">
        <f t="shared" si="54"/>
        <v>0.41686222581425486</v>
      </c>
      <c r="BN15" s="8">
        <f t="shared" si="55"/>
        <v>0.58228239945403881</v>
      </c>
    </row>
    <row r="16" spans="1:88" x14ac:dyDescent="0.25">
      <c r="A16" t="s">
        <v>10</v>
      </c>
      <c r="B16" t="s">
        <v>47</v>
      </c>
      <c r="C16" t="s">
        <v>48</v>
      </c>
      <c r="D16" t="s">
        <v>440</v>
      </c>
      <c r="E16">
        <f>VLOOKUP(A16,home!$A$2:$E$405,3,FALSE)</f>
        <v>1.5777777777777799</v>
      </c>
      <c r="F16">
        <f>VLOOKUP(B16,home!$B$2:$E$405,3,FALSE)</f>
        <v>0.7</v>
      </c>
      <c r="G16">
        <f>VLOOKUP(C16,away!$B$2:$E$405,4,FALSE)</f>
        <v>0.92</v>
      </c>
      <c r="H16">
        <f>VLOOKUP(A16,away!$A$2:$E$405,3,FALSE)</f>
        <v>1.4055555555555601</v>
      </c>
      <c r="I16">
        <f>VLOOKUP(C16,away!$B$2:$E$405,3,FALSE)</f>
        <v>1.06</v>
      </c>
      <c r="J16">
        <f>VLOOKUP(B16,home!$B$2:$E$405,4,FALSE)</f>
        <v>1.5</v>
      </c>
      <c r="K16" s="3">
        <f t="shared" si="56"/>
        <v>1.0160888888888904</v>
      </c>
      <c r="L16" s="3">
        <f t="shared" si="57"/>
        <v>2.2348333333333406</v>
      </c>
      <c r="M16" s="5">
        <f t="shared" si="2"/>
        <v>3.8738465879154853E-2</v>
      </c>
      <c r="N16" s="5">
        <f t="shared" si="3"/>
        <v>3.9361724752410641E-2</v>
      </c>
      <c r="O16" s="5">
        <f t="shared" si="4"/>
        <v>8.6574014828931511E-2</v>
      </c>
      <c r="P16" s="5">
        <f t="shared" si="5"/>
        <v>8.796689453417933E-2</v>
      </c>
      <c r="Q16" s="5">
        <f t="shared" si="6"/>
        <v>1.9997505584213628E-2</v>
      </c>
      <c r="R16" s="5">
        <f t="shared" si="7"/>
        <v>9.6739247070095569E-2</v>
      </c>
      <c r="S16" s="5">
        <f t="shared" si="8"/>
        <v>4.9938571122865108E-2</v>
      </c>
      <c r="T16" s="5">
        <f t="shared" si="9"/>
        <v>4.4691092063120233E-2</v>
      </c>
      <c r="U16" s="5">
        <f t="shared" si="10"/>
        <v>9.8295674067401223E-2</v>
      </c>
      <c r="V16" s="5">
        <f t="shared" si="11"/>
        <v>1.259999709865333E-2</v>
      </c>
      <c r="W16" s="5">
        <f t="shared" si="12"/>
        <v>6.7730810765376697E-3</v>
      </c>
      <c r="X16" s="5">
        <f t="shared" si="13"/>
        <v>1.5136707359215651E-2</v>
      </c>
      <c r="Y16" s="5">
        <f t="shared" si="14"/>
        <v>1.6914009081643616E-2</v>
      </c>
      <c r="Z16" s="5">
        <f t="shared" si="15"/>
        <v>7.2065364664606418E-2</v>
      </c>
      <c r="AA16" s="5">
        <f t="shared" si="16"/>
        <v>7.322481630943263E-2</v>
      </c>
      <c r="AB16" s="5">
        <f t="shared" si="17"/>
        <v>3.720146112147224E-2</v>
      </c>
      <c r="AC16" s="5">
        <f t="shared" si="18"/>
        <v>1.7882461765616525E-3</v>
      </c>
      <c r="AD16" s="5">
        <f t="shared" si="19"/>
        <v>1.7205131063533824E-3</v>
      </c>
      <c r="AE16" s="5">
        <f t="shared" si="20"/>
        <v>3.8450600405154295E-3</v>
      </c>
      <c r="AF16" s="5">
        <f t="shared" si="21"/>
        <v>4.296534173605965E-3</v>
      </c>
      <c r="AG16" s="5">
        <f t="shared" si="22"/>
        <v>3.2006792629934756E-3</v>
      </c>
      <c r="AH16" s="5">
        <f t="shared" si="23"/>
        <v>4.0263519782821278E-2</v>
      </c>
      <c r="AI16" s="5">
        <f t="shared" si="24"/>
        <v>4.0911315078882723E-2</v>
      </c>
      <c r="AJ16" s="5">
        <f t="shared" si="25"/>
        <v>2.0784766340742625E-2</v>
      </c>
      <c r="AK16" s="5">
        <f t="shared" si="26"/>
        <v>7.0397233789934611E-3</v>
      </c>
      <c r="AL16" s="5">
        <f t="shared" si="27"/>
        <v>1.6242921266471205E-4</v>
      </c>
      <c r="AM16" s="5">
        <f t="shared" si="28"/>
        <v>3.4963885011067645E-4</v>
      </c>
      <c r="AN16" s="5">
        <f t="shared" si="29"/>
        <v>7.8138455685567928E-4</v>
      </c>
      <c r="AO16" s="5">
        <f t="shared" si="30"/>
        <v>8.7313212690648672E-4</v>
      </c>
      <c r="AP16" s="5">
        <f t="shared" si="31"/>
        <v>6.5043492720495092E-4</v>
      </c>
      <c r="AQ16" s="5">
        <f t="shared" si="32"/>
        <v>3.6340341412046735E-4</v>
      </c>
      <c r="AR16" s="5">
        <f t="shared" si="33"/>
        <v>1.7996451225595071E-2</v>
      </c>
      <c r="AS16" s="5">
        <f t="shared" si="34"/>
        <v>1.8285994129758003E-2</v>
      </c>
      <c r="AT16" s="5">
        <f t="shared" si="35"/>
        <v>9.2900977287672885E-3</v>
      </c>
      <c r="AU16" s="5">
        <f t="shared" si="36"/>
        <v>3.1465216929641203E-3</v>
      </c>
      <c r="AV16" s="5">
        <f t="shared" si="37"/>
        <v>7.9928643271717564E-4</v>
      </c>
      <c r="AW16" s="5">
        <f t="shared" si="38"/>
        <v>1.0245625587066736E-5</v>
      </c>
      <c r="AX16" s="5">
        <f t="shared" si="39"/>
        <v>5.9210691786891054E-5</v>
      </c>
      <c r="AY16" s="5">
        <f t="shared" si="40"/>
        <v>1.3232602769507078E-4</v>
      </c>
      <c r="AZ16" s="5">
        <f t="shared" si="41"/>
        <v>1.4786330878026753E-4</v>
      </c>
      <c r="BA16" s="5">
        <f t="shared" si="42"/>
        <v>1.1014995041303409E-4</v>
      </c>
      <c r="BB16" s="5">
        <f t="shared" si="43"/>
        <v>6.1541695212015789E-5</v>
      </c>
      <c r="BC16" s="5">
        <f t="shared" si="44"/>
        <v>2.7507086369930741E-5</v>
      </c>
      <c r="BD16" s="5">
        <f t="shared" si="45"/>
        <v>6.703178180111252E-3</v>
      </c>
      <c r="BE16" s="5">
        <f t="shared" si="46"/>
        <v>6.8110248690534956E-3</v>
      </c>
      <c r="BF16" s="5">
        <f t="shared" si="47"/>
        <v>3.4603033456955825E-3</v>
      </c>
      <c r="BG16" s="5">
        <f t="shared" si="48"/>
        <v>1.1719919272487785E-3</v>
      </c>
      <c r="BH16" s="5">
        <f t="shared" si="49"/>
        <v>2.9771199378624008E-4</v>
      </c>
      <c r="BI16" s="5">
        <f t="shared" si="50"/>
        <v>6.0500369795031416E-5</v>
      </c>
      <c r="BJ16" s="8">
        <f t="shared" si="51"/>
        <v>0.15949349913606517</v>
      </c>
      <c r="BK16" s="8">
        <f t="shared" si="52"/>
        <v>0.19132693005177406</v>
      </c>
      <c r="BL16" s="8">
        <f t="shared" si="53"/>
        <v>0.56905759987426541</v>
      </c>
      <c r="BM16" s="8">
        <f t="shared" si="54"/>
        <v>0.62244346067561762</v>
      </c>
      <c r="BN16" s="8">
        <f t="shared" si="55"/>
        <v>0.36937785264898554</v>
      </c>
    </row>
    <row r="17" spans="1:66" x14ac:dyDescent="0.25">
      <c r="A17" t="s">
        <v>10</v>
      </c>
      <c r="B17" t="s">
        <v>49</v>
      </c>
      <c r="C17" t="s">
        <v>50</v>
      </c>
      <c r="D17" t="s">
        <v>440</v>
      </c>
      <c r="E17">
        <f>VLOOKUP(A17,home!$A$2:$E$405,3,FALSE)</f>
        <v>1.5777777777777799</v>
      </c>
      <c r="F17">
        <f>VLOOKUP(B17,home!$B$2:$E$405,3,FALSE)</f>
        <v>0.77</v>
      </c>
      <c r="G17">
        <f>VLOOKUP(C17,away!$B$2:$E$405,4,FALSE)</f>
        <v>0</v>
      </c>
      <c r="H17">
        <f>VLOOKUP(A17,away!$A$2:$E$405,3,FALSE)</f>
        <v>1.4055555555555601</v>
      </c>
      <c r="I17">
        <f>VLOOKUP(C17,away!$B$2:$E$405,3,FALSE)</f>
        <v>0</v>
      </c>
      <c r="J17">
        <f>VLOOKUP(B17,home!$B$2:$E$405,4,FALSE)</f>
        <v>0.47</v>
      </c>
      <c r="K17" s="3">
        <f t="shared" si="56"/>
        <v>0</v>
      </c>
      <c r="L17" s="3">
        <f t="shared" si="57"/>
        <v>0</v>
      </c>
      <c r="M17" s="5">
        <f t="shared" si="2"/>
        <v>1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5">
        <f t="shared" si="6"/>
        <v>0</v>
      </c>
      <c r="R17" s="5">
        <f t="shared" si="7"/>
        <v>0</v>
      </c>
      <c r="S17" s="5">
        <f t="shared" si="8"/>
        <v>0</v>
      </c>
      <c r="T17" s="5">
        <f t="shared" si="9"/>
        <v>0</v>
      </c>
      <c r="U17" s="5">
        <f t="shared" si="10"/>
        <v>0</v>
      </c>
      <c r="V17" s="5">
        <f t="shared" si="11"/>
        <v>0</v>
      </c>
      <c r="W17" s="5">
        <f t="shared" si="12"/>
        <v>0</v>
      </c>
      <c r="X17" s="5">
        <f t="shared" si="13"/>
        <v>0</v>
      </c>
      <c r="Y17" s="5">
        <f t="shared" si="14"/>
        <v>0</v>
      </c>
      <c r="Z17" s="5">
        <f t="shared" si="15"/>
        <v>0</v>
      </c>
      <c r="AA17" s="5">
        <f t="shared" si="16"/>
        <v>0</v>
      </c>
      <c r="AB17" s="5">
        <f t="shared" si="17"/>
        <v>0</v>
      </c>
      <c r="AC17" s="5">
        <f t="shared" si="18"/>
        <v>0</v>
      </c>
      <c r="AD17" s="5">
        <f t="shared" si="19"/>
        <v>0</v>
      </c>
      <c r="AE17" s="5">
        <f t="shared" si="20"/>
        <v>0</v>
      </c>
      <c r="AF17" s="5">
        <f t="shared" si="21"/>
        <v>0</v>
      </c>
      <c r="AG17" s="5">
        <f t="shared" si="22"/>
        <v>0</v>
      </c>
      <c r="AH17" s="5">
        <f t="shared" si="23"/>
        <v>0</v>
      </c>
      <c r="AI17" s="5">
        <f t="shared" si="24"/>
        <v>0</v>
      </c>
      <c r="AJ17" s="5">
        <f t="shared" si="25"/>
        <v>0</v>
      </c>
      <c r="AK17" s="5">
        <f t="shared" si="26"/>
        <v>0</v>
      </c>
      <c r="AL17" s="5">
        <f t="shared" si="27"/>
        <v>0</v>
      </c>
      <c r="AM17" s="5">
        <f t="shared" si="28"/>
        <v>0</v>
      </c>
      <c r="AN17" s="5">
        <f t="shared" si="29"/>
        <v>0</v>
      </c>
      <c r="AO17" s="5">
        <f t="shared" si="30"/>
        <v>0</v>
      </c>
      <c r="AP17" s="5">
        <f t="shared" si="31"/>
        <v>0</v>
      </c>
      <c r="AQ17" s="5">
        <f t="shared" si="32"/>
        <v>0</v>
      </c>
      <c r="AR17" s="5">
        <f t="shared" si="33"/>
        <v>0</v>
      </c>
      <c r="AS17" s="5">
        <f t="shared" si="34"/>
        <v>0</v>
      </c>
      <c r="AT17" s="5">
        <f t="shared" si="35"/>
        <v>0</v>
      </c>
      <c r="AU17" s="5">
        <f t="shared" si="36"/>
        <v>0</v>
      </c>
      <c r="AV17" s="5">
        <f t="shared" si="37"/>
        <v>0</v>
      </c>
      <c r="AW17" s="5">
        <f t="shared" si="38"/>
        <v>0</v>
      </c>
      <c r="AX17" s="5">
        <f t="shared" si="39"/>
        <v>0</v>
      </c>
      <c r="AY17" s="5">
        <f t="shared" si="40"/>
        <v>0</v>
      </c>
      <c r="AZ17" s="5">
        <f t="shared" si="41"/>
        <v>0</v>
      </c>
      <c r="BA17" s="5">
        <f t="shared" si="42"/>
        <v>0</v>
      </c>
      <c r="BB17" s="5">
        <f t="shared" si="43"/>
        <v>0</v>
      </c>
      <c r="BC17" s="5">
        <f t="shared" si="44"/>
        <v>0</v>
      </c>
      <c r="BD17" s="5">
        <f t="shared" si="45"/>
        <v>0</v>
      </c>
      <c r="BE17" s="5">
        <f t="shared" si="46"/>
        <v>0</v>
      </c>
      <c r="BF17" s="5">
        <f t="shared" si="47"/>
        <v>0</v>
      </c>
      <c r="BG17" s="5">
        <f t="shared" si="48"/>
        <v>0</v>
      </c>
      <c r="BH17" s="5">
        <f t="shared" si="49"/>
        <v>0</v>
      </c>
      <c r="BI17" s="5">
        <f t="shared" si="50"/>
        <v>0</v>
      </c>
      <c r="BJ17" s="8">
        <f t="shared" si="51"/>
        <v>0</v>
      </c>
      <c r="BK17" s="8">
        <f t="shared" si="52"/>
        <v>1</v>
      </c>
      <c r="BL17" s="8">
        <f t="shared" si="53"/>
        <v>0</v>
      </c>
      <c r="BM17" s="8">
        <f t="shared" si="54"/>
        <v>0</v>
      </c>
      <c r="BN17" s="8">
        <f t="shared" si="55"/>
        <v>1</v>
      </c>
    </row>
    <row r="18" spans="1:66" x14ac:dyDescent="0.25">
      <c r="A18" t="s">
        <v>13</v>
      </c>
      <c r="B18" t="s">
        <v>51</v>
      </c>
      <c r="C18" t="s">
        <v>52</v>
      </c>
      <c r="D18" t="s">
        <v>440</v>
      </c>
      <c r="E18">
        <f>VLOOKUP(A18,home!$A$2:$E$405,3,FALSE)</f>
        <v>1.63703703703704</v>
      </c>
      <c r="F18">
        <f>VLOOKUP(B18,home!$B$2:$E$405,3,FALSE)</f>
        <v>1.4</v>
      </c>
      <c r="G18">
        <f>VLOOKUP(C18,away!$B$2:$E$405,4,FALSE)</f>
        <v>1.57</v>
      </c>
      <c r="H18">
        <f>VLOOKUP(A18,away!$A$2:$E$405,3,FALSE)</f>
        <v>1.51111111111111</v>
      </c>
      <c r="I18">
        <f>VLOOKUP(C18,away!$B$2:$E$405,3,FALSE)</f>
        <v>0.7</v>
      </c>
      <c r="J18">
        <f>VLOOKUP(B18,home!$B$2:$E$405,4,FALSE)</f>
        <v>0.95</v>
      </c>
      <c r="K18" s="3">
        <f t="shared" si="56"/>
        <v>3.5982074074074135</v>
      </c>
      <c r="L18" s="3">
        <f t="shared" si="57"/>
        <v>1.0048888888888878</v>
      </c>
      <c r="M18" s="5">
        <f t="shared" si="2"/>
        <v>1.0020760416884277E-2</v>
      </c>
      <c r="N18" s="5">
        <f t="shared" si="3"/>
        <v>3.6056774359888008E-2</v>
      </c>
      <c r="O18" s="5">
        <f t="shared" si="4"/>
        <v>1.0069750801144589E-2</v>
      </c>
      <c r="P18" s="5">
        <f t="shared" si="5"/>
        <v>3.62330519234252E-2</v>
      </c>
      <c r="Q18" s="5">
        <f t="shared" si="6"/>
        <v>6.4869876294483361E-2</v>
      </c>
      <c r="R18" s="5">
        <f t="shared" si="7"/>
        <v>5.0594903469750865E-3</v>
      </c>
      <c r="S18" s="5">
        <f t="shared" si="8"/>
        <v>3.2752854999746159E-2</v>
      </c>
      <c r="T18" s="5">
        <f t="shared" si="9"/>
        <v>6.5187017911922981E-2</v>
      </c>
      <c r="U18" s="5">
        <f t="shared" si="10"/>
        <v>1.8205095644192062E-2</v>
      </c>
      <c r="V18" s="5">
        <f t="shared" si="11"/>
        <v>1.3158636520312291E-2</v>
      </c>
      <c r="W18" s="5">
        <f t="shared" si="12"/>
        <v>7.7805089800137547E-2</v>
      </c>
      <c r="X18" s="5">
        <f t="shared" si="13"/>
        <v>7.8185470239160351E-2</v>
      </c>
      <c r="Y18" s="5">
        <f t="shared" si="14"/>
        <v>3.9283855157942527E-2</v>
      </c>
      <c r="Z18" s="5">
        <f t="shared" si="15"/>
        <v>1.6947418777052831E-3</v>
      </c>
      <c r="AA18" s="5">
        <f t="shared" si="16"/>
        <v>6.0980327780026985E-3</v>
      </c>
      <c r="AB18" s="5">
        <f t="shared" si="17"/>
        <v>1.0970993356211257E-2</v>
      </c>
      <c r="AC18" s="5">
        <f t="shared" si="18"/>
        <v>2.9736862551282633E-3</v>
      </c>
      <c r="AD18" s="5">
        <f t="shared" si="19"/>
        <v>6.9989712613213476E-2</v>
      </c>
      <c r="AE18" s="5">
        <f t="shared" si="20"/>
        <v>7.0331884541544668E-2</v>
      </c>
      <c r="AF18" s="5">
        <f t="shared" si="21"/>
        <v>3.5337864655207177E-2</v>
      </c>
      <c r="AG18" s="5">
        <f t="shared" si="22"/>
        <v>1.183687584969235E-2</v>
      </c>
      <c r="AH18" s="5">
        <f t="shared" si="23"/>
        <v>4.2575682061018224E-4</v>
      </c>
      <c r="AI18" s="5">
        <f t="shared" si="24"/>
        <v>1.5319613456737872E-3</v>
      </c>
      <c r="AJ18" s="5">
        <f t="shared" si="25"/>
        <v>2.7561573309326246E-3</v>
      </c>
      <c r="AK18" s="5">
        <f t="shared" si="26"/>
        <v>3.3057419080473392E-3</v>
      </c>
      <c r="AL18" s="5">
        <f t="shared" si="27"/>
        <v>4.3009002911393533E-4</v>
      </c>
      <c r="AM18" s="5">
        <f t="shared" si="28"/>
        <v>5.0367500473436161E-2</v>
      </c>
      <c r="AN18" s="5">
        <f t="shared" si="29"/>
        <v>5.0613741586861792E-2</v>
      </c>
      <c r="AO18" s="5">
        <f t="shared" si="30"/>
        <v>2.5430593272865419E-2</v>
      </c>
      <c r="AP18" s="5">
        <f t="shared" si="31"/>
        <v>8.5183068725849867E-3</v>
      </c>
      <c r="AQ18" s="5">
        <f t="shared" si="32"/>
        <v>2.1399879821016256E-3</v>
      </c>
      <c r="AR18" s="5">
        <f t="shared" si="33"/>
        <v>8.5567659679966349E-5</v>
      </c>
      <c r="AS18" s="5">
        <f t="shared" si="34"/>
        <v>3.0789018689497162E-4</v>
      </c>
      <c r="AT18" s="5">
        <f t="shared" si="35"/>
        <v>5.5392637557676982E-4</v>
      </c>
      <c r="AU18" s="5">
        <f t="shared" si="36"/>
        <v>6.6438066258622482E-4</v>
      </c>
      <c r="AV18" s="5">
        <f t="shared" si="37"/>
        <v>5.9764485536399994E-4</v>
      </c>
      <c r="AW18" s="5">
        <f t="shared" si="38"/>
        <v>4.3197748441812663E-5</v>
      </c>
      <c r="AX18" s="5">
        <f t="shared" si="39"/>
        <v>3.0205452216019064E-2</v>
      </c>
      <c r="AY18" s="5">
        <f t="shared" si="40"/>
        <v>3.0353123315741793E-2</v>
      </c>
      <c r="AZ18" s="5">
        <f t="shared" si="41"/>
        <v>1.5250758181531579E-2</v>
      </c>
      <c r="BA18" s="5">
        <f t="shared" si="42"/>
        <v>5.1084391479174623E-3</v>
      </c>
      <c r="BB18" s="5">
        <f t="shared" si="43"/>
        <v>1.2833534348268187E-3</v>
      </c>
      <c r="BC18" s="5">
        <f t="shared" si="44"/>
        <v>2.5792552143497202E-4</v>
      </c>
      <c r="BD18" s="5">
        <f t="shared" si="45"/>
        <v>1.4330998410103975E-5</v>
      </c>
      <c r="BE18" s="5">
        <f t="shared" si="46"/>
        <v>5.1565904634779994E-5</v>
      </c>
      <c r="BF18" s="5">
        <f t="shared" si="47"/>
        <v>9.2772410013264807E-5</v>
      </c>
      <c r="BG18" s="5">
        <f t="shared" si="48"/>
        <v>1.1127145763758905E-4</v>
      </c>
      <c r="BH18" s="5">
        <f t="shared" si="49"/>
        <v>1.0009444577614829E-4</v>
      </c>
      <c r="BI18" s="5">
        <f t="shared" si="50"/>
        <v>7.2032115246415293E-5</v>
      </c>
      <c r="BJ18" s="8">
        <f t="shared" si="51"/>
        <v>0.76841360342851428</v>
      </c>
      <c r="BK18" s="8">
        <f t="shared" si="52"/>
        <v>0.12592220346035193</v>
      </c>
      <c r="BL18" s="8">
        <f t="shared" si="53"/>
        <v>6.1074457403609866E-2</v>
      </c>
      <c r="BM18" s="8">
        <f t="shared" si="54"/>
        <v>0.76448537646008075</v>
      </c>
      <c r="BN18" s="8">
        <f t="shared" si="55"/>
        <v>0.16230970414280052</v>
      </c>
    </row>
    <row r="19" spans="1:66" x14ac:dyDescent="0.25">
      <c r="A19" t="s">
        <v>13</v>
      </c>
      <c r="B19" t="s">
        <v>53</v>
      </c>
      <c r="C19" t="s">
        <v>54</v>
      </c>
      <c r="D19" t="s">
        <v>440</v>
      </c>
      <c r="E19">
        <f>VLOOKUP(A19,home!$A$2:$E$405,3,FALSE)</f>
        <v>1.63703703703704</v>
      </c>
      <c r="F19">
        <f>VLOOKUP(B19,home!$B$2:$E$405,3,FALSE)</f>
        <v>0.61</v>
      </c>
      <c r="G19">
        <f>VLOOKUP(C19,away!$B$2:$E$405,4,FALSE)</f>
        <v>0.99</v>
      </c>
      <c r="H19">
        <f>VLOOKUP(A19,away!$A$2:$E$405,3,FALSE)</f>
        <v>1.51111111111111</v>
      </c>
      <c r="I19">
        <f>VLOOKUP(C19,away!$B$2:$E$405,3,FALSE)</f>
        <v>0.99</v>
      </c>
      <c r="J19">
        <f>VLOOKUP(B19,home!$B$2:$E$405,4,FALSE)</f>
        <v>1.49</v>
      </c>
      <c r="K19" s="3">
        <f t="shared" si="56"/>
        <v>0.98860666666666841</v>
      </c>
      <c r="L19" s="3">
        <f t="shared" si="57"/>
        <v>2.2290399999999981</v>
      </c>
      <c r="M19" s="5">
        <f t="shared" si="2"/>
        <v>4.0049196557043185E-2</v>
      </c>
      <c r="N19" s="5">
        <f t="shared" si="3"/>
        <v>3.9592902710936677E-2</v>
      </c>
      <c r="O19" s="5">
        <f t="shared" si="4"/>
        <v>8.9271261093511453E-2</v>
      </c>
      <c r="P19" s="5">
        <f t="shared" si="5"/>
        <v>8.8254163858786205E-2</v>
      </c>
      <c r="Q19" s="5">
        <f t="shared" si="6"/>
        <v>1.9570903786358403E-2</v>
      </c>
      <c r="R19" s="5">
        <f t="shared" si="7"/>
        <v>9.9494605913940326E-2</v>
      </c>
      <c r="S19" s="5">
        <f t="shared" si="8"/>
        <v>4.8620185347037402E-2</v>
      </c>
      <c r="T19" s="5">
        <f t="shared" si="9"/>
        <v>4.3624327375944287E-2</v>
      </c>
      <c r="U19" s="5">
        <f t="shared" si="10"/>
        <v>9.8361030703894348E-2</v>
      </c>
      <c r="V19" s="5">
        <f t="shared" si="11"/>
        <v>1.1904618911366226E-2</v>
      </c>
      <c r="W19" s="5">
        <f t="shared" si="12"/>
        <v>6.449308651961954E-3</v>
      </c>
      <c r="X19" s="5">
        <f t="shared" si="13"/>
        <v>1.4375766957569258E-2</v>
      </c>
      <c r="Y19" s="5">
        <f t="shared" si="14"/>
        <v>1.6022079789550083E-2</v>
      </c>
      <c r="Z19" s="5">
        <f t="shared" si="15"/>
        <v>7.392581878880311E-2</v>
      </c>
      <c r="AA19" s="5">
        <f t="shared" si="16"/>
        <v>7.3083557293402809E-2</v>
      </c>
      <c r="AB19" s="5">
        <f t="shared" si="17"/>
        <v>3.6125445981986713E-2</v>
      </c>
      <c r="AC19" s="5">
        <f t="shared" si="18"/>
        <v>1.6395962316367503E-3</v>
      </c>
      <c r="AD19" s="5">
        <f t="shared" si="19"/>
        <v>1.5939573821801528E-3</v>
      </c>
      <c r="AE19" s="5">
        <f t="shared" si="20"/>
        <v>3.5529947631748439E-3</v>
      </c>
      <c r="AF19" s="5">
        <f t="shared" si="21"/>
        <v>3.9598837234536251E-3</v>
      </c>
      <c r="AG19" s="5">
        <f t="shared" si="22"/>
        <v>2.9422464049756866E-3</v>
      </c>
      <c r="AH19" s="5">
        <f t="shared" si="23"/>
        <v>4.1195901778248403E-2</v>
      </c>
      <c r="AI19" s="5">
        <f t="shared" si="24"/>
        <v>4.072654313732163E-2</v>
      </c>
      <c r="AJ19" s="5">
        <f t="shared" si="25"/>
        <v>2.0131266027921906E-2</v>
      </c>
      <c r="AK19" s="5">
        <f t="shared" si="26"/>
        <v>6.6339679345479401E-3</v>
      </c>
      <c r="AL19" s="5">
        <f t="shared" si="27"/>
        <v>1.445234430938121E-4</v>
      </c>
      <c r="AM19" s="5">
        <f t="shared" si="28"/>
        <v>3.1515937888117006E-4</v>
      </c>
      <c r="AN19" s="5">
        <f t="shared" si="29"/>
        <v>7.0250286190128258E-4</v>
      </c>
      <c r="AO19" s="5">
        <f t="shared" si="30"/>
        <v>7.8295348964621699E-4</v>
      </c>
      <c r="AP19" s="5">
        <f t="shared" si="31"/>
        <v>5.8174488218700067E-4</v>
      </c>
      <c r="AQ19" s="5">
        <f t="shared" si="32"/>
        <v>3.241831530475278E-4</v>
      </c>
      <c r="AR19" s="5">
        <f t="shared" si="33"/>
        <v>1.8365462579957342E-2</v>
      </c>
      <c r="AS19" s="5">
        <f t="shared" si="34"/>
        <v>1.8156218742963061E-2</v>
      </c>
      <c r="AT19" s="5">
        <f t="shared" si="35"/>
        <v>8.974679445375798E-3</v>
      </c>
      <c r="AU19" s="5">
        <f t="shared" si="36"/>
        <v>2.9574759769649445E-3</v>
      </c>
      <c r="AV19" s="5">
        <f t="shared" si="37"/>
        <v>7.3094511683351551E-4</v>
      </c>
      <c r="AW19" s="5">
        <f t="shared" si="38"/>
        <v>8.8466163873601588E-6</v>
      </c>
      <c r="AX19" s="5">
        <f t="shared" si="39"/>
        <v>5.1928110504075164E-5</v>
      </c>
      <c r="AY19" s="5">
        <f t="shared" si="40"/>
        <v>1.1574983543800359E-4</v>
      </c>
      <c r="AZ19" s="5">
        <f t="shared" si="41"/>
        <v>1.290055065923637E-4</v>
      </c>
      <c r="BA19" s="5">
        <f t="shared" si="42"/>
        <v>9.5852811471547363E-5</v>
      </c>
      <c r="BB19" s="5">
        <f t="shared" si="43"/>
        <v>5.3414937720634453E-5</v>
      </c>
      <c r="BC19" s="5">
        <f t="shared" si="44"/>
        <v>2.3812806555360577E-5</v>
      </c>
      <c r="BD19" s="5">
        <f t="shared" si="45"/>
        <v>6.8228917848713539E-3</v>
      </c>
      <c r="BE19" s="5">
        <f t="shared" si="46"/>
        <v>6.745156304469065E-3</v>
      </c>
      <c r="BF19" s="5">
        <f t="shared" si="47"/>
        <v>3.3341532451534126E-3</v>
      </c>
      <c r="BG19" s="5">
        <f t="shared" si="48"/>
        <v>1.0987220419489902E-3</v>
      </c>
      <c r="BH19" s="5">
        <f t="shared" si="49"/>
        <v>2.7155098387109664E-4</v>
      </c>
      <c r="BI19" s="5">
        <f t="shared" si="50"/>
        <v>5.3691422598971833E-5</v>
      </c>
      <c r="BJ19" s="8">
        <f t="shared" si="51"/>
        <v>0.15486067932005013</v>
      </c>
      <c r="BK19" s="8">
        <f t="shared" si="52"/>
        <v>0.19072803418440162</v>
      </c>
      <c r="BL19" s="8">
        <f t="shared" si="53"/>
        <v>0.57253452750978284</v>
      </c>
      <c r="BM19" s="8">
        <f t="shared" si="54"/>
        <v>0.6157091226634106</v>
      </c>
      <c r="BN19" s="8">
        <f t="shared" si="55"/>
        <v>0.37623303392057622</v>
      </c>
    </row>
    <row r="20" spans="1:66" x14ac:dyDescent="0.25">
      <c r="A20" t="s">
        <v>13</v>
      </c>
      <c r="B20" t="s">
        <v>55</v>
      </c>
      <c r="C20" t="s">
        <v>56</v>
      </c>
      <c r="D20" t="s">
        <v>440</v>
      </c>
      <c r="E20">
        <f>VLOOKUP(A20,home!$A$2:$E$405,3,FALSE)</f>
        <v>1.63703703703704</v>
      </c>
      <c r="F20">
        <f>VLOOKUP(B20,home!$B$2:$E$405,3,FALSE)</f>
        <v>1.05</v>
      </c>
      <c r="G20">
        <f>VLOOKUP(C20,away!$B$2:$E$405,4,FALSE)</f>
        <v>1.1299999999999999</v>
      </c>
      <c r="H20">
        <f>VLOOKUP(A20,away!$A$2:$E$405,3,FALSE)</f>
        <v>1.51111111111111</v>
      </c>
      <c r="I20">
        <f>VLOOKUP(C20,away!$B$2:$E$405,3,FALSE)</f>
        <v>0.35</v>
      </c>
      <c r="J20">
        <f>VLOOKUP(B20,home!$B$2:$E$405,4,FALSE)</f>
        <v>1.23</v>
      </c>
      <c r="K20" s="3">
        <f t="shared" si="56"/>
        <v>1.9423444444444478</v>
      </c>
      <c r="L20" s="3">
        <f t="shared" si="57"/>
        <v>0.65053333333333274</v>
      </c>
      <c r="M20" s="5">
        <f t="shared" si="2"/>
        <v>7.4804459426475359E-2</v>
      </c>
      <c r="N20" s="5">
        <f t="shared" si="3"/>
        <v>0.14529602618668452</v>
      </c>
      <c r="O20" s="5">
        <f t="shared" si="4"/>
        <v>4.8662794338903054E-2</v>
      </c>
      <c r="P20" s="5">
        <f t="shared" si="5"/>
        <v>9.4519908235311076E-2</v>
      </c>
      <c r="Q20" s="5">
        <f t="shared" si="6"/>
        <v>0.14110746463178087</v>
      </c>
      <c r="R20" s="5">
        <f t="shared" si="7"/>
        <v>1.5828384905300516E-2</v>
      </c>
      <c r="S20" s="5">
        <f t="shared" si="8"/>
        <v>2.9857889226486526E-2</v>
      </c>
      <c r="T20" s="5">
        <f t="shared" si="9"/>
        <v>9.1795109325127758E-2</v>
      </c>
      <c r="U20" s="5">
        <f t="shared" si="10"/>
        <v>3.0744175485338816E-2</v>
      </c>
      <c r="V20" s="5">
        <f t="shared" si="11"/>
        <v>4.1919143018196827E-3</v>
      </c>
      <c r="W20" s="5">
        <f t="shared" si="12"/>
        <v>9.135976666572701E-2</v>
      </c>
      <c r="X20" s="5">
        <f t="shared" si="13"/>
        <v>5.9432573541610884E-2</v>
      </c>
      <c r="Y20" s="5">
        <f t="shared" si="14"/>
        <v>1.9331435087301278E-2</v>
      </c>
      <c r="Z20" s="5">
        <f t="shared" si="15"/>
        <v>3.4322973312427181E-3</v>
      </c>
      <c r="AA20" s="5">
        <f t="shared" si="16"/>
        <v>6.6667036530207984E-3</v>
      </c>
      <c r="AB20" s="5">
        <f t="shared" si="17"/>
        <v>6.4745174016012288E-3</v>
      </c>
      <c r="AC20" s="5">
        <f t="shared" si="18"/>
        <v>3.3104590135408704E-4</v>
      </c>
      <c r="AD20" s="5">
        <f t="shared" si="19"/>
        <v>4.4363033807228947E-2</v>
      </c>
      <c r="AE20" s="5">
        <f t="shared" si="20"/>
        <v>2.8859632259395977E-2</v>
      </c>
      <c r="AF20" s="5">
        <f t="shared" si="21"/>
        <v>9.3870763862395207E-3</v>
      </c>
      <c r="AG20" s="5">
        <f t="shared" si="22"/>
        <v>2.0355353639316706E-3</v>
      </c>
      <c r="AH20" s="5">
        <f t="shared" si="23"/>
        <v>5.5820595597110684E-4</v>
      </c>
      <c r="AI20" s="5">
        <f t="shared" si="24"/>
        <v>1.0842282374362814E-3</v>
      </c>
      <c r="AJ20" s="5">
        <f t="shared" si="25"/>
        <v>1.0529723467470789E-3</v>
      </c>
      <c r="AK20" s="5">
        <f t="shared" si="26"/>
        <v>6.8174499595260714E-4</v>
      </c>
      <c r="AL20" s="5">
        <f t="shared" si="27"/>
        <v>1.6731851794701769E-5</v>
      </c>
      <c r="AM20" s="5">
        <f t="shared" si="28"/>
        <v>1.7233658450834487E-2</v>
      </c>
      <c r="AN20" s="5">
        <f t="shared" si="29"/>
        <v>1.1211069277549517E-2</v>
      </c>
      <c r="AO20" s="5">
        <f t="shared" si="30"/>
        <v>3.6465871336776022E-3</v>
      </c>
      <c r="AP20" s="5">
        <f t="shared" si="31"/>
        <v>7.9074216112057813E-4</v>
      </c>
      <c r="AQ20" s="5">
        <f t="shared" si="32"/>
        <v>1.2860103347024323E-4</v>
      </c>
      <c r="AR20" s="5">
        <f t="shared" si="33"/>
        <v>7.2626316244880766E-5</v>
      </c>
      <c r="AS20" s="5">
        <f t="shared" si="34"/>
        <v>1.410653218787097E-4</v>
      </c>
      <c r="AT20" s="5">
        <f t="shared" si="35"/>
        <v>1.3699872212743984E-4</v>
      </c>
      <c r="AU20" s="5">
        <f t="shared" si="36"/>
        <v>8.8699568940073817E-5</v>
      </c>
      <c r="AV20" s="5">
        <f t="shared" si="37"/>
        <v>4.3071278738842393E-5</v>
      </c>
      <c r="AW20" s="5">
        <f t="shared" si="38"/>
        <v>5.8726931684707546E-7</v>
      </c>
      <c r="AX20" s="5">
        <f t="shared" si="39"/>
        <v>5.5789501249052425E-3</v>
      </c>
      <c r="AY20" s="5">
        <f t="shared" si="40"/>
        <v>3.6292930212550199E-3</v>
      </c>
      <c r="AZ20" s="5">
        <f t="shared" si="41"/>
        <v>1.1804880433802149E-3</v>
      </c>
      <c r="BA20" s="5">
        <f t="shared" si="42"/>
        <v>2.5598227394009172E-4</v>
      </c>
      <c r="BB20" s="5">
        <f t="shared" si="43"/>
        <v>4.1631250485123544E-5</v>
      </c>
      <c r="BC20" s="5">
        <f t="shared" si="44"/>
        <v>5.4165032297844706E-6</v>
      </c>
      <c r="BD20" s="5">
        <f t="shared" si="45"/>
        <v>7.8743065990838385E-6</v>
      </c>
      <c r="BE20" s="5">
        <f t="shared" si="46"/>
        <v>1.5294615676582747E-5</v>
      </c>
      <c r="BF20" s="5">
        <f t="shared" si="47"/>
        <v>1.4853705894661734E-5</v>
      </c>
      <c r="BG20" s="5">
        <f t="shared" si="48"/>
        <v>9.61700437463599E-6</v>
      </c>
      <c r="BH20" s="5">
        <f t="shared" si="49"/>
        <v>4.6698837548180383E-6</v>
      </c>
      <c r="BI20" s="5">
        <f t="shared" si="50"/>
        <v>1.8141045534744401E-6</v>
      </c>
      <c r="BJ20" s="8">
        <f t="shared" si="51"/>
        <v>0.67667007252887656</v>
      </c>
      <c r="BK20" s="8">
        <f t="shared" si="52"/>
        <v>0.20735124196449645</v>
      </c>
      <c r="BL20" s="8">
        <f t="shared" si="53"/>
        <v>0.11229031214905469</v>
      </c>
      <c r="BM20" s="8">
        <f t="shared" si="54"/>
        <v>0.47589618049727639</v>
      </c>
      <c r="BN20" s="8">
        <f t="shared" si="55"/>
        <v>0.52021903772445532</v>
      </c>
    </row>
    <row r="21" spans="1:66" x14ac:dyDescent="0.25">
      <c r="A21" t="s">
        <v>13</v>
      </c>
      <c r="B21" t="s">
        <v>57</v>
      </c>
      <c r="C21" t="s">
        <v>58</v>
      </c>
      <c r="D21" t="s">
        <v>440</v>
      </c>
      <c r="E21">
        <f>VLOOKUP(A21,home!$A$2:$E$405,3,FALSE)</f>
        <v>1.63703703703704</v>
      </c>
      <c r="F21">
        <f>VLOOKUP(B21,home!$B$2:$E$405,3,FALSE)</f>
        <v>0.52</v>
      </c>
      <c r="G21">
        <f>VLOOKUP(C21,away!$B$2:$E$405,4,FALSE)</f>
        <v>0.7</v>
      </c>
      <c r="H21">
        <f>VLOOKUP(A21,away!$A$2:$E$405,3,FALSE)</f>
        <v>1.51111111111111</v>
      </c>
      <c r="I21">
        <f>VLOOKUP(C21,away!$B$2:$E$405,3,FALSE)</f>
        <v>0.7</v>
      </c>
      <c r="J21">
        <f>VLOOKUP(B21,home!$B$2:$E$405,4,FALSE)</f>
        <v>1.1299999999999999</v>
      </c>
      <c r="K21" s="3">
        <f t="shared" si="56"/>
        <v>0.59588148148148257</v>
      </c>
      <c r="L21" s="3">
        <f t="shared" si="57"/>
        <v>1.1952888888888877</v>
      </c>
      <c r="M21" s="5">
        <f t="shared" si="2"/>
        <v>0.16676487873508247</v>
      </c>
      <c r="N21" s="5">
        <f t="shared" si="3"/>
        <v>9.9372102999740738E-2</v>
      </c>
      <c r="O21" s="5">
        <f t="shared" si="4"/>
        <v>0.19933220660894688</v>
      </c>
      <c r="P21" s="5">
        <f t="shared" si="5"/>
        <v>0.11877837058111224</v>
      </c>
      <c r="Q21" s="5">
        <f t="shared" si="6"/>
        <v>2.9606997976707992E-2</v>
      </c>
      <c r="R21" s="5">
        <f t="shared" si="7"/>
        <v>0.11912978587868917</v>
      </c>
      <c r="S21" s="5">
        <f t="shared" si="8"/>
        <v>2.1149988871931535E-2</v>
      </c>
      <c r="T21" s="5">
        <f t="shared" si="9"/>
        <v>3.5388915714914849E-2</v>
      </c>
      <c r="U21" s="5">
        <f t="shared" si="10"/>
        <v>7.0987233297965108E-2</v>
      </c>
      <c r="V21" s="5">
        <f t="shared" si="11"/>
        <v>1.6737878270236346E-3</v>
      </c>
      <c r="W21" s="5">
        <f t="shared" si="12"/>
        <v>5.8807539388600061E-3</v>
      </c>
      <c r="X21" s="5">
        <f t="shared" si="13"/>
        <v>7.0291998414089268E-3</v>
      </c>
      <c r="Y21" s="5">
        <f t="shared" si="14"/>
        <v>4.2009622341078121E-3</v>
      </c>
      <c r="Z21" s="5">
        <f t="shared" si="15"/>
        <v>4.7464836465503146E-2</v>
      </c>
      <c r="AA21" s="5">
        <f t="shared" si="16"/>
        <v>2.828341707134031E-2</v>
      </c>
      <c r="AB21" s="5">
        <f t="shared" si="17"/>
        <v>8.4267822329144593E-3</v>
      </c>
      <c r="AC21" s="5">
        <f t="shared" si="18"/>
        <v>7.4509764998312026E-5</v>
      </c>
      <c r="AD21" s="5">
        <f t="shared" si="19"/>
        <v>8.760580923289909E-4</v>
      </c>
      <c r="AE21" s="5">
        <f t="shared" si="20"/>
        <v>1.0471425037820383E-3</v>
      </c>
      <c r="AF21" s="5">
        <f t="shared" si="21"/>
        <v>6.2581889992698037E-4</v>
      </c>
      <c r="AG21" s="5">
        <f t="shared" si="22"/>
        <v>2.4934479251312867E-4</v>
      </c>
      <c r="AH21" s="5">
        <f t="shared" si="23"/>
        <v>1.4183547910036015E-2</v>
      </c>
      <c r="AI21" s="5">
        <f t="shared" si="24"/>
        <v>8.4517135412958463E-3</v>
      </c>
      <c r="AJ21" s="5">
        <f t="shared" si="25"/>
        <v>2.5181097930222383E-3</v>
      </c>
      <c r="AK21" s="5">
        <f t="shared" si="26"/>
        <v>5.0016499799970695E-4</v>
      </c>
      <c r="AL21" s="5">
        <f t="shared" si="27"/>
        <v>2.1227847364528504E-6</v>
      </c>
      <c r="AM21" s="5">
        <f t="shared" si="28"/>
        <v>1.0440535878416813E-4</v>
      </c>
      <c r="AN21" s="5">
        <f t="shared" si="29"/>
        <v>1.2479456529517402E-4</v>
      </c>
      <c r="AO21" s="5">
        <f t="shared" si="30"/>
        <v>7.4582778645520157E-5</v>
      </c>
      <c r="AP21" s="5">
        <f t="shared" si="31"/>
        <v>2.9715988872483206E-5</v>
      </c>
      <c r="AQ21" s="5">
        <f t="shared" si="32"/>
        <v>8.8797978304062591E-6</v>
      </c>
      <c r="AR21" s="5">
        <f t="shared" si="33"/>
        <v>3.3906874443778508E-3</v>
      </c>
      <c r="AS21" s="5">
        <f t="shared" si="34"/>
        <v>2.0204478575965358E-3</v>
      </c>
      <c r="AT21" s="5">
        <f t="shared" si="35"/>
        <v>6.0197373132035562E-4</v>
      </c>
      <c r="AU21" s="5">
        <f t="shared" si="36"/>
        <v>1.1956833294403648E-4</v>
      </c>
      <c r="AV21" s="5">
        <f t="shared" si="37"/>
        <v>1.7812138843240902E-5</v>
      </c>
      <c r="AW21" s="5">
        <f t="shared" si="38"/>
        <v>4.199873665160303E-8</v>
      </c>
      <c r="AX21" s="5">
        <f t="shared" si="39"/>
        <v>1.0368869977819302E-5</v>
      </c>
      <c r="AY21" s="5">
        <f t="shared" si="40"/>
        <v>1.2393795074820981E-5</v>
      </c>
      <c r="AZ21" s="5">
        <f t="shared" si="41"/>
        <v>7.4070827720496712E-6</v>
      </c>
      <c r="BA21" s="5">
        <f t="shared" si="42"/>
        <v>2.9512012455037567E-6</v>
      </c>
      <c r="BB21" s="5">
        <f t="shared" si="43"/>
        <v>8.8188451440642252E-7</v>
      </c>
      <c r="BC21" s="5">
        <f t="shared" si="44"/>
        <v>2.1082135227063379E-7</v>
      </c>
      <c r="BD21" s="5">
        <f t="shared" si="45"/>
        <v>6.7547517132664941E-4</v>
      </c>
      <c r="BE21" s="5">
        <f t="shared" si="46"/>
        <v>4.0250314579408207E-4</v>
      </c>
      <c r="BF21" s="5">
        <f t="shared" si="47"/>
        <v>1.199220854083674E-4</v>
      </c>
      <c r="BG21" s="5">
        <f t="shared" si="48"/>
        <v>2.3819783305162283E-5</v>
      </c>
      <c r="BH21" s="5">
        <f t="shared" si="49"/>
        <v>3.5484419411119962E-6</v>
      </c>
      <c r="BI21" s="5">
        <f t="shared" si="50"/>
        <v>4.2289016816416888E-7</v>
      </c>
      <c r="BJ21" s="8">
        <f t="shared" si="51"/>
        <v>0.1846538891386561</v>
      </c>
      <c r="BK21" s="8">
        <f t="shared" si="52"/>
        <v>0.30845605235995943</v>
      </c>
      <c r="BL21" s="8">
        <f t="shared" si="53"/>
        <v>0.45918914235523534</v>
      </c>
      <c r="BM21" s="8">
        <f t="shared" si="54"/>
        <v>0.26676722574273626</v>
      </c>
      <c r="BN21" s="8">
        <f t="shared" si="55"/>
        <v>0.73298434278027946</v>
      </c>
    </row>
    <row r="22" spans="1:66" x14ac:dyDescent="0.25">
      <c r="A22" t="s">
        <v>13</v>
      </c>
      <c r="B22" t="s">
        <v>59</v>
      </c>
      <c r="C22" t="s">
        <v>60</v>
      </c>
      <c r="D22" t="s">
        <v>440</v>
      </c>
      <c r="E22">
        <f>VLOOKUP(A22,home!$A$2:$E$405,3,FALSE)</f>
        <v>1.63703703703704</v>
      </c>
      <c r="F22">
        <f>VLOOKUP(B22,home!$B$2:$E$405,3,FALSE)</f>
        <v>1.05</v>
      </c>
      <c r="G22">
        <f>VLOOKUP(C22,away!$B$2:$E$405,4,FALSE)</f>
        <v>0.52</v>
      </c>
      <c r="H22">
        <f>VLOOKUP(A22,away!$A$2:$E$405,3,FALSE)</f>
        <v>1.51111111111111</v>
      </c>
      <c r="I22">
        <f>VLOOKUP(C22,away!$B$2:$E$405,3,FALSE)</f>
        <v>0.79</v>
      </c>
      <c r="J22">
        <f>VLOOKUP(B22,home!$B$2:$E$405,4,FALSE)</f>
        <v>0.56999999999999995</v>
      </c>
      <c r="K22" s="3">
        <f t="shared" si="56"/>
        <v>0.89382222222222385</v>
      </c>
      <c r="L22" s="3">
        <f t="shared" si="57"/>
        <v>0.6804533333333328</v>
      </c>
      <c r="M22" s="5">
        <f t="shared" si="2"/>
        <v>0.20715757248659647</v>
      </c>
      <c r="N22" s="5">
        <f t="shared" si="3"/>
        <v>0.18516204179013107</v>
      </c>
      <c r="O22" s="5">
        <f t="shared" si="4"/>
        <v>0.14096106072374606</v>
      </c>
      <c r="P22" s="5">
        <f t="shared" si="5"/>
        <v>0.12599412854290054</v>
      </c>
      <c r="Q22" s="5">
        <f t="shared" si="6"/>
        <v>8.2750973832029617E-2</v>
      </c>
      <c r="R22" s="5">
        <f t="shared" si="7"/>
        <v>4.7958711819837671E-2</v>
      </c>
      <c r="S22" s="5">
        <f t="shared" si="8"/>
        <v>1.9157543019954124E-2</v>
      </c>
      <c r="T22" s="5">
        <f t="shared" si="9"/>
        <v>5.6308175980583949E-2</v>
      </c>
      <c r="U22" s="5">
        <f t="shared" si="10"/>
        <v>4.2866562373722543E-2</v>
      </c>
      <c r="V22" s="5">
        <f t="shared" si="11"/>
        <v>1.2946333604088964E-3</v>
      </c>
      <c r="W22" s="5">
        <f t="shared" si="12"/>
        <v>2.4654886440532604E-2</v>
      </c>
      <c r="X22" s="5">
        <f t="shared" si="13"/>
        <v>1.6776499661415197E-2</v>
      </c>
      <c r="Y22" s="5">
        <f t="shared" si="14"/>
        <v>5.70781255813775E-3</v>
      </c>
      <c r="Z22" s="5">
        <f t="shared" si="15"/>
        <v>1.0877888440060417E-2</v>
      </c>
      <c r="AA22" s="5">
        <f t="shared" si="16"/>
        <v>9.7228984185802423E-3</v>
      </c>
      <c r="AB22" s="5">
        <f t="shared" si="17"/>
        <v>4.3452713354681692E-3</v>
      </c>
      <c r="AC22" s="5">
        <f t="shared" si="18"/>
        <v>4.9212599396360388E-5</v>
      </c>
      <c r="AD22" s="5">
        <f t="shared" si="19"/>
        <v>5.5092713467283557E-3</v>
      </c>
      <c r="AE22" s="5">
        <f t="shared" si="20"/>
        <v>3.7488020521191288E-3</v>
      </c>
      <c r="AF22" s="5">
        <f t="shared" si="21"/>
        <v>1.2754424261856496E-3</v>
      </c>
      <c r="AG22" s="5">
        <f t="shared" si="22"/>
        <v>2.8929301679092622E-4</v>
      </c>
      <c r="AH22" s="5">
        <f t="shared" si="23"/>
        <v>1.8504738621668096E-3</v>
      </c>
      <c r="AI22" s="5">
        <f t="shared" si="24"/>
        <v>1.6539946596460789E-3</v>
      </c>
      <c r="AJ22" s="5">
        <f t="shared" si="25"/>
        <v>7.391885911142745E-4</v>
      </c>
      <c r="AK22" s="5">
        <f t="shared" si="26"/>
        <v>2.2023439638369188E-4</v>
      </c>
      <c r="AL22" s="5">
        <f t="shared" si="27"/>
        <v>1.1972526033874992E-6</v>
      </c>
      <c r="AM22" s="5">
        <f t="shared" si="28"/>
        <v>9.8486183159159297E-4</v>
      </c>
      <c r="AN22" s="5">
        <f t="shared" si="29"/>
        <v>6.701525161792708E-4</v>
      </c>
      <c r="AO22" s="5">
        <f t="shared" si="30"/>
        <v>2.280037567379525E-4</v>
      </c>
      <c r="AP22" s="5">
        <f t="shared" si="31"/>
        <v>5.171530542828738E-5</v>
      </c>
      <c r="AQ22" s="5">
        <f t="shared" si="32"/>
        <v>8.7974629907573854E-6</v>
      </c>
      <c r="AR22" s="5">
        <f t="shared" si="33"/>
        <v>2.5183222155152242E-4</v>
      </c>
      <c r="AS22" s="5">
        <f t="shared" si="34"/>
        <v>2.2509323589434119E-4</v>
      </c>
      <c r="AT22" s="5">
        <f t="shared" si="35"/>
        <v>1.0059666815713564E-4</v>
      </c>
      <c r="AU22" s="5">
        <f t="shared" si="36"/>
        <v>2.9971845826787535E-5</v>
      </c>
      <c r="AV22" s="5">
        <f t="shared" si="37"/>
        <v>6.6973754602502787E-6</v>
      </c>
      <c r="AW22" s="5">
        <f t="shared" si="38"/>
        <v>2.0227060948883202E-8</v>
      </c>
      <c r="AX22" s="5">
        <f t="shared" si="39"/>
        <v>1.4671523181584111E-4</v>
      </c>
      <c r="AY22" s="5">
        <f t="shared" si="40"/>
        <v>9.9832868539861724E-5</v>
      </c>
      <c r="AZ22" s="5">
        <f t="shared" si="41"/>
        <v>3.3965804087088658E-5</v>
      </c>
      <c r="BA22" s="5">
        <f t="shared" si="42"/>
        <v>7.7040482034688055E-6</v>
      </c>
      <c r="BB22" s="5">
        <f t="shared" si="43"/>
        <v>1.3105613200527556E-6</v>
      </c>
      <c r="BC22" s="5">
        <f t="shared" si="44"/>
        <v>1.7835516375352612E-7</v>
      </c>
      <c r="BD22" s="5">
        <f t="shared" si="45"/>
        <v>2.8560012432578622E-5</v>
      </c>
      <c r="BE22" s="5">
        <f t="shared" si="46"/>
        <v>2.5527573779181765E-5</v>
      </c>
      <c r="BF22" s="5">
        <f t="shared" si="47"/>
        <v>1.1408556361625009E-5</v>
      </c>
      <c r="BG22" s="5">
        <f t="shared" si="48"/>
        <v>3.3990737331650517E-6</v>
      </c>
      <c r="BH22" s="5">
        <f t="shared" si="49"/>
        <v>7.5954190941869408E-7</v>
      </c>
      <c r="BI22" s="5">
        <f t="shared" si="50"/>
        <v>1.3577908746950569E-7</v>
      </c>
      <c r="BJ22" s="8">
        <f t="shared" si="51"/>
        <v>0.38441643684671223</v>
      </c>
      <c r="BK22" s="8">
        <f t="shared" si="52"/>
        <v>0.3537541201303997</v>
      </c>
      <c r="BL22" s="8">
        <f t="shared" si="53"/>
        <v>0.25100237806485898</v>
      </c>
      <c r="BM22" s="8">
        <f t="shared" si="54"/>
        <v>0.20996652164531091</v>
      </c>
      <c r="BN22" s="8">
        <f t="shared" si="55"/>
        <v>0.78998448919524145</v>
      </c>
    </row>
    <row r="23" spans="1:66" x14ac:dyDescent="0.25">
      <c r="A23" t="s">
        <v>13</v>
      </c>
      <c r="B23" t="s">
        <v>61</v>
      </c>
      <c r="C23" t="s">
        <v>62</v>
      </c>
      <c r="D23" t="s">
        <v>440</v>
      </c>
      <c r="E23">
        <f>VLOOKUP(A23,home!$A$2:$E$405,3,FALSE)</f>
        <v>1.63703703703704</v>
      </c>
      <c r="F23">
        <f>VLOOKUP(B23,home!$B$2:$E$405,3,FALSE)</f>
        <v>0.79</v>
      </c>
      <c r="G23">
        <f>VLOOKUP(C23,away!$B$2:$E$405,4,FALSE)</f>
        <v>1.31</v>
      </c>
      <c r="H23">
        <f>VLOOKUP(A23,away!$A$2:$E$405,3,FALSE)</f>
        <v>1.51111111111111</v>
      </c>
      <c r="I23">
        <f>VLOOKUP(C23,away!$B$2:$E$405,3,FALSE)</f>
        <v>1.31</v>
      </c>
      <c r="J23">
        <f>VLOOKUP(B23,home!$B$2:$E$405,4,FALSE)</f>
        <v>1.23</v>
      </c>
      <c r="K23" s="3">
        <f t="shared" si="56"/>
        <v>1.6941696296296327</v>
      </c>
      <c r="L23" s="3">
        <f t="shared" si="57"/>
        <v>2.4348533333333315</v>
      </c>
      <c r="M23" s="5">
        <f t="shared" si="2"/>
        <v>1.6098600069729994E-2</v>
      </c>
      <c r="N23" s="5">
        <f t="shared" si="3"/>
        <v>2.7273759317690043E-2</v>
      </c>
      <c r="O23" s="5">
        <f t="shared" si="4"/>
        <v>3.9197730041782279E-2</v>
      </c>
      <c r="P23" s="5">
        <f t="shared" si="5"/>
        <v>6.6407603787208599E-2</v>
      </c>
      <c r="Q23" s="5">
        <f t="shared" si="6"/>
        <v>2.3103187360929346E-2</v>
      </c>
      <c r="R23" s="5">
        <f t="shared" si="7"/>
        <v>4.7720361825666829E-2</v>
      </c>
      <c r="S23" s="5">
        <f t="shared" si="8"/>
        <v>6.8483747370227832E-2</v>
      </c>
      <c r="T23" s="5">
        <f t="shared" si="9"/>
        <v>5.6252872756383306E-2</v>
      </c>
      <c r="U23" s="5">
        <f t="shared" si="10"/>
        <v>8.0846387719982024E-2</v>
      </c>
      <c r="V23" s="5">
        <f t="shared" si="11"/>
        <v>3.1388799450654183E-2</v>
      </c>
      <c r="W23" s="5">
        <f t="shared" si="12"/>
        <v>1.3046906124843228E-2</v>
      </c>
      <c r="X23" s="5">
        <f t="shared" si="13"/>
        <v>3.1767302867761589E-2</v>
      </c>
      <c r="Y23" s="5">
        <f t="shared" si="14"/>
        <v>3.867436163928941E-2</v>
      </c>
      <c r="Z23" s="5">
        <f t="shared" si="15"/>
        <v>3.8730694019699183E-2</v>
      </c>
      <c r="AA23" s="5">
        <f t="shared" si="16"/>
        <v>6.5616365542652391E-2</v>
      </c>
      <c r="AB23" s="5">
        <f t="shared" si="17"/>
        <v>5.5582626854519007E-2</v>
      </c>
      <c r="AC23" s="5">
        <f t="shared" si="18"/>
        <v>8.092531913669973E-3</v>
      </c>
      <c r="AD23" s="5">
        <f t="shared" si="19"/>
        <v>5.5259180293345594E-3</v>
      </c>
      <c r="AE23" s="5">
        <f t="shared" si="20"/>
        <v>1.3454799933452007E-2</v>
      </c>
      <c r="AF23" s="5">
        <f t="shared" si="21"/>
        <v>1.6380232233649355E-2</v>
      </c>
      <c r="AG23" s="5">
        <f t="shared" si="22"/>
        <v>1.3294487684958405E-2</v>
      </c>
      <c r="AH23" s="5">
        <f t="shared" si="23"/>
        <v>2.3575889859044467E-2</v>
      </c>
      <c r="AI23" s="5">
        <f t="shared" si="24"/>
        <v>3.9941556590686378E-2</v>
      </c>
      <c r="AJ23" s="5">
        <f t="shared" si="25"/>
        <v>3.3833886068037083E-2</v>
      </c>
      <c r="AK23" s="5">
        <f t="shared" si="26"/>
        <v>1.9106780742939193E-2</v>
      </c>
      <c r="AL23" s="5">
        <f t="shared" si="27"/>
        <v>1.335285430113428E-3</v>
      </c>
      <c r="AM23" s="5">
        <f t="shared" si="28"/>
        <v>1.8723685002242881E-3</v>
      </c>
      <c r="AN23" s="5">
        <f t="shared" si="29"/>
        <v>4.5589426839994385E-3</v>
      </c>
      <c r="AO23" s="5">
        <f t="shared" si="30"/>
        <v>5.5501783953058196E-3</v>
      </c>
      <c r="AP23" s="5">
        <f t="shared" si="31"/>
        <v>4.5046234554683385E-3</v>
      </c>
      <c r="AQ23" s="5">
        <f t="shared" si="32"/>
        <v>2.7420243589896484E-3</v>
      </c>
      <c r="AR23" s="5">
        <f t="shared" si="33"/>
        <v>1.1480766801918786E-2</v>
      </c>
      <c r="AS23" s="5">
        <f t="shared" si="34"/>
        <v>1.945036644067093E-2</v>
      </c>
      <c r="AT23" s="5">
        <f t="shared" si="35"/>
        <v>1.6476110054476058E-2</v>
      </c>
      <c r="AU23" s="5">
        <f t="shared" si="36"/>
        <v>9.3044417562429243E-3</v>
      </c>
      <c r="AV23" s="5">
        <f t="shared" si="37"/>
        <v>3.9408256610211417E-3</v>
      </c>
      <c r="AW23" s="5">
        <f t="shared" si="38"/>
        <v>1.5300347960161368E-4</v>
      </c>
      <c r="AX23" s="5">
        <f t="shared" si="39"/>
        <v>5.2868497475919553E-4</v>
      </c>
      <c r="AY23" s="5">
        <f t="shared" si="40"/>
        <v>1.2872703730756755E-3</v>
      </c>
      <c r="AZ23" s="5">
        <f t="shared" si="41"/>
        <v>1.567157279392275E-3</v>
      </c>
      <c r="BA23" s="5">
        <f t="shared" si="42"/>
        <v>1.2719327085286252E-3</v>
      </c>
      <c r="BB23" s="5">
        <f t="shared" si="43"/>
        <v>7.7424239878415399E-4</v>
      </c>
      <c r="BC23" s="5">
        <f t="shared" si="44"/>
        <v>3.770333370975185E-4</v>
      </c>
      <c r="BD23" s="5">
        <f t="shared" si="45"/>
        <v>4.6589972194790987E-3</v>
      </c>
      <c r="BE23" s="5">
        <f t="shared" si="46"/>
        <v>7.8931315937703934E-3</v>
      </c>
      <c r="BF23" s="5">
        <f t="shared" si="47"/>
        <v>6.6861519144179715E-3</v>
      </c>
      <c r="BG23" s="5">
        <f t="shared" si="48"/>
        <v>3.7758251708323184E-3</v>
      </c>
      <c r="BH23" s="5">
        <f t="shared" si="49"/>
        <v>1.5992220828038085E-3</v>
      </c>
      <c r="BI23" s="5">
        <f t="shared" si="50"/>
        <v>5.4187069674385159E-4</v>
      </c>
      <c r="BJ23" s="8">
        <f t="shared" si="51"/>
        <v>0.26380828641391624</v>
      </c>
      <c r="BK23" s="8">
        <f t="shared" si="52"/>
        <v>0.19309383839467967</v>
      </c>
      <c r="BL23" s="8">
        <f t="shared" si="53"/>
        <v>0.49122929463768694</v>
      </c>
      <c r="BM23" s="8">
        <f t="shared" si="54"/>
        <v>0.76592660416950065</v>
      </c>
      <c r="BN23" s="8">
        <f t="shared" si="55"/>
        <v>0.21980124240300708</v>
      </c>
    </row>
    <row r="24" spans="1:66" x14ac:dyDescent="0.25">
      <c r="A24" t="s">
        <v>16</v>
      </c>
      <c r="B24" t="s">
        <v>63</v>
      </c>
      <c r="C24" t="s">
        <v>64</v>
      </c>
      <c r="D24" t="s">
        <v>440</v>
      </c>
      <c r="E24">
        <f>VLOOKUP(A24,home!$A$2:$E$405,3,FALSE)</f>
        <v>1.61481481481482</v>
      </c>
      <c r="F24">
        <f>VLOOKUP(B24,home!$B$2:$E$405,3,FALSE)</f>
        <v>1.32</v>
      </c>
      <c r="G24">
        <f>VLOOKUP(C24,away!$B$2:$E$405,4,FALSE)</f>
        <v>0.88</v>
      </c>
      <c r="H24">
        <f>VLOOKUP(A24,away!$A$2:$E$405,3,FALSE)</f>
        <v>1.31851851851852</v>
      </c>
      <c r="I24">
        <f>VLOOKUP(C24,away!$B$2:$E$405,3,FALSE)</f>
        <v>0.97</v>
      </c>
      <c r="J24">
        <f>VLOOKUP(B24,home!$B$2:$E$405,4,FALSE)</f>
        <v>0.47</v>
      </c>
      <c r="K24" s="3">
        <f t="shared" si="56"/>
        <v>1.875768888888895</v>
      </c>
      <c r="L24" s="3">
        <f t="shared" si="57"/>
        <v>0.6011125925925932</v>
      </c>
      <c r="M24" s="5">
        <f t="shared" ref="M24:M87" si="58">_xlfn.POISSON.DIST(0,K24,FALSE) * _xlfn.POISSON.DIST(0,L24,FALSE)</f>
        <v>8.4004788023670313E-2</v>
      </c>
      <c r="N24" s="5">
        <f t="shared" ref="N24:N87" si="59">_xlfn.POISSON.DIST(1,K24,FALSE) * _xlfn.POISSON.DIST(0,L24,FALSE)</f>
        <v>0.1575735678925072</v>
      </c>
      <c r="O24" s="5">
        <f t="shared" ref="O24:O87" si="60">_xlfn.POISSON.DIST(0,K24,FALSE) * _xlfn.POISSON.DIST(1,L24,FALSE)</f>
        <v>5.0496335919099689E-2</v>
      </c>
      <c r="P24" s="5">
        <f t="shared" ref="P24:P87" si="61">_xlfn.POISSON.DIST(1,K24,FALSE) * _xlfn.POISSON.DIST(1,L24,FALSE)</f>
        <v>9.4719455919930015E-2</v>
      </c>
      <c r="Q24" s="5">
        <f t="shared" ref="Q24:Q87" si="62">_xlfn.POISSON.DIST(2,K24,FALSE) * _xlfn.POISSON.DIST(0,L24,FALSE)</f>
        <v>0.14778579818199358</v>
      </c>
      <c r="R24" s="5">
        <f t="shared" ref="R24:R87" si="63">_xlfn.POISSON.DIST(0,K24,FALSE) * _xlfn.POISSON.DIST(2,L24,FALSE)</f>
        <v>1.5176991700378249E-2</v>
      </c>
      <c r="S24" s="5">
        <f t="shared" ref="S24:S87" si="64">_xlfn.POISSON.DIST(2,K24,FALSE) * _xlfn.POISSON.DIST(2,L24,FALSE)</f>
        <v>2.6700190372599828E-2</v>
      </c>
      <c r="T24" s="5">
        <f t="shared" ref="T24:T87" si="65">_xlfn.POISSON.DIST(2,K24,FALSE) * _xlfn.POISSON.DIST(1,L24,FALSE)</f>
        <v>8.8835904293543919E-2</v>
      </c>
      <c r="U24" s="5">
        <f t="shared" ref="U24:U87" si="66">_xlfn.POISSON.DIST(1,K24,FALSE) * _xlfn.POISSON.DIST(2,L24,FALSE)</f>
        <v>2.8468528858494484E-2</v>
      </c>
      <c r="V24" s="5">
        <f t="shared" ref="V24:V87" si="67">_xlfn.POISSON.DIST(3,K24,FALSE) * _xlfn.POISSON.DIST(3,L24,FALSE)</f>
        <v>3.345083806861365E-3</v>
      </c>
      <c r="W24" s="5">
        <f t="shared" ref="W24:W87" si="68">_xlfn.POISSON.DIST(3,K24,FALSE) * _xlfn.POISSON.DIST(0,L24,FALSE)</f>
        <v>9.2404000816465534E-2</v>
      </c>
      <c r="X24" s="5">
        <f t="shared" ref="X24:X87" si="69">_xlfn.POISSON.DIST(3,K24,FALSE) * _xlfn.POISSON.DIST(1,L24,FALSE)</f>
        <v>5.5545208496713704E-2</v>
      </c>
      <c r="Y24" s="5">
        <f t="shared" ref="Y24:Y87" si="70">_xlfn.POISSON.DIST(3,K24,FALSE) * _xlfn.POISSON.DIST(2,L24,FALSE)</f>
        <v>1.6694462142777852E-2</v>
      </c>
      <c r="Z24" s="5">
        <f t="shared" ref="Z24:Z87" si="71">_xlfn.POISSON.DIST(0,K24,FALSE) * _xlfn.POISSON.DIST(3,L24,FALSE)</f>
        <v>3.0410269429235466E-3</v>
      </c>
      <c r="AA24" s="5">
        <f t="shared" ref="AA24:AA87" si="72">_xlfn.POISSON.DIST(1,K24,FALSE) * _xlfn.POISSON.DIST(3,L24,FALSE)</f>
        <v>5.7042637298088932E-3</v>
      </c>
      <c r="AB24" s="5">
        <f t="shared" ref="AB24:AB87" si="73">_xlfn.POISSON.DIST(2,K24,FALSE) * _xlfn.POISSON.DIST(3,L24,FALSE)</f>
        <v>5.3499402191964276E-3</v>
      </c>
      <c r="AC24" s="5">
        <f t="shared" ref="AC24:AC87" si="74">_xlfn.POISSON.DIST(4,K24,FALSE) * _xlfn.POISSON.DIST(4,L24,FALSE)</f>
        <v>2.3573397246654443E-4</v>
      </c>
      <c r="AD24" s="5">
        <f t="shared" ref="AD24:AD87" si="75">_xlfn.POISSON.DIST(4,K24,FALSE) * _xlfn.POISSON.DIST(0,L24,FALSE)</f>
        <v>4.3332137485097538E-2</v>
      </c>
      <c r="AE24" s="5">
        <f t="shared" ref="AE24:AE87" si="76">_xlfn.POISSON.DIST(4,K24,FALSE) * _xlfn.POISSON.DIST(1,L24,FALSE)</f>
        <v>2.6047493506245675E-2</v>
      </c>
      <c r="AF24" s="5">
        <f t="shared" ref="AF24:AF87" si="77">_xlfn.POISSON.DIST(4,K24,FALSE) * _xlfn.POISSON.DIST(2,L24,FALSE)</f>
        <v>7.8287381760390358E-3</v>
      </c>
      <c r="AG24" s="5">
        <f t="shared" ref="AG24:AG87" si="78">_xlfn.POISSON.DIST(4,K24,FALSE) * _xlfn.POISSON.DIST(3,L24,FALSE)</f>
        <v>1.5686510339091449E-3</v>
      </c>
      <c r="AH24" s="5">
        <f t="shared" ref="AH24:AH87" si="79">_xlfn.POISSON.DIST(0,K24,FALSE) * _xlfn.POISSON.DIST(4,L24,FALSE)</f>
        <v>4.5699989745117515E-4</v>
      </c>
      <c r="AI24" s="5">
        <f t="shared" ref="AI24:AI87" si="80">_xlfn.POISSON.DIST(1,K24,FALSE) * _xlfn.POISSON.DIST(4,L24,FALSE)</f>
        <v>8.5722618986432966E-4</v>
      </c>
      <c r="AJ24" s="5">
        <f t="shared" ref="AJ24:AJ87" si="81">_xlfn.POISSON.DIST(2,K24,FALSE) * _xlfn.POISSON.DIST(4,L24,FALSE)</f>
        <v>8.039791088441375E-4</v>
      </c>
      <c r="AK24" s="5">
        <f t="shared" ref="AK24:AK87" si="82">_xlfn.POISSON.DIST(3,K24,FALSE) * _xlfn.POISSON.DIST(4,L24,FALSE)</f>
        <v>5.0269299989548391E-4</v>
      </c>
      <c r="AL24" s="5">
        <f t="shared" ref="AL24:AL87" si="83">_xlfn.POISSON.DIST(5,K24,FALSE) * _xlfn.POISSON.DIST(5,L24,FALSE)</f>
        <v>1.063205759537575E-5</v>
      </c>
      <c r="AM24" s="5">
        <f t="shared" ref="AM24:AM87" si="84">_xlfn.POISSON.DIST(5,K24,FALSE) * _xlfn.POISSON.DIST(0,L24,FALSE)</f>
        <v>1.6256215076720443E-2</v>
      </c>
      <c r="AN24" s="5">
        <f t="shared" ref="AN24:AN87" si="85">_xlfn.POISSON.DIST(5,K24,FALSE) * _xlfn.POISSON.DIST(1,L24,FALSE)</f>
        <v>9.7718155905102289E-3</v>
      </c>
      <c r="AO24" s="5">
        <f t="shared" ref="AO24:AO87" si="86">_xlfn.POISSON.DIST(5,K24,FALSE) * _xlfn.POISSON.DIST(2,L24,FALSE)</f>
        <v>2.936980701974162E-3</v>
      </c>
      <c r="AP24" s="5">
        <f t="shared" ref="AP24:AP87" si="87">_xlfn.POISSON.DIST(5,K24,FALSE) * _xlfn.POISSON.DIST(3,L24,FALSE)</f>
        <v>5.8848536138603441E-4</v>
      </c>
      <c r="AQ24" s="5">
        <f t="shared" ref="AQ24:AQ87" si="88">_xlfn.POISSON.DIST(5,K24,FALSE) * _xlfn.POISSON.DIST(4,L24,FALSE)</f>
        <v>8.843649032138704E-5</v>
      </c>
      <c r="AR24" s="5">
        <f t="shared" ref="AR24:AR87" si="89">_xlfn.POISSON.DIST(0,K24,FALSE) * _xlfn.POISSON.DIST(5,L24,FALSE)</f>
        <v>5.494167863428504E-5</v>
      </c>
      <c r="AS24" s="5">
        <f t="shared" ref="AS24:AS87" si="90">_xlfn.POISSON.DIST(1,K24,FALSE) * _xlfn.POISSON.DIST(5,L24,FALSE)</f>
        <v>1.0305789148552357E-4</v>
      </c>
      <c r="AT24" s="5">
        <f t="shared" ref="AT24:AT87" si="91">_xlfn.POISSON.DIST(2,K24,FALSE) * _xlfn.POISSON.DIST(5,L24,FALSE)</f>
        <v>9.6656393301516468E-5</v>
      </c>
      <c r="AU24" s="5">
        <f t="shared" ref="AU24:AU87" si="92">_xlfn.POISSON.DIST(3,K24,FALSE) * _xlfn.POISSON.DIST(5,L24,FALSE)</f>
        <v>6.0435018489064527E-5</v>
      </c>
      <c r="AV24" s="5">
        <f t="shared" ref="AV24:AV87" si="93">_xlfn.POISSON.DIST(4,K24,FALSE) * _xlfn.POISSON.DIST(5,L24,FALSE)</f>
        <v>2.8340531870303106E-5</v>
      </c>
      <c r="AW24" s="5">
        <f t="shared" ref="AW24:AW87" si="94">_xlfn.POISSON.DIST(6,K24,FALSE) * _xlfn.POISSON.DIST(6,L24,FALSE)</f>
        <v>3.3300440183758308E-7</v>
      </c>
      <c r="AX24" s="5">
        <f t="shared" ref="AX24:AX87" si="95">_xlfn.POISSON.DIST(6,K24,FALSE) * _xlfn.POISSON.DIST(0,L24,FALSE)</f>
        <v>5.0821504153331356E-3</v>
      </c>
      <c r="AY24" s="5">
        <f t="shared" ref="AY24:AY87" si="96">_xlfn.POISSON.DIST(6,K24,FALSE) * _xlfn.POISSON.DIST(1,L24,FALSE)</f>
        <v>3.0549446121064259E-3</v>
      </c>
      <c r="AZ24" s="5">
        <f t="shared" ref="AZ24:AZ87" si="97">_xlfn.POISSON.DIST(6,K24,FALSE) * _xlfn.POISSON.DIST(2,L24,FALSE)</f>
        <v>9.1818283800503356E-4</v>
      </c>
      <c r="BA24" s="5">
        <f t="shared" ref="BA24:BA87" si="98">_xlfn.POISSON.DIST(6,K24,FALSE) * _xlfn.POISSON.DIST(3,L24,FALSE)</f>
        <v>1.8397708874241027E-4</v>
      </c>
      <c r="BB24" s="5">
        <f t="shared" ref="BB24:BB87" si="99">_xlfn.POISSON.DIST(6,K24,FALSE) * _xlfn.POISSON.DIST(4,L24,FALSE)</f>
        <v>2.7647736197896951E-5</v>
      </c>
      <c r="BC24" s="5">
        <f t="shared" ref="BC24:BC87" si="100">_xlfn.POISSON.DIST(6,K24,FALSE) * _xlfn.POISSON.DIST(5,L24,FALSE)</f>
        <v>3.3238804770467853E-6</v>
      </c>
      <c r="BD24" s="5">
        <f t="shared" ref="BD24:BD87" si="101">_xlfn.POISSON.DIST(0,K24,FALSE) * _xlfn.POISSON.DIST(6,L24,FALSE)</f>
        <v>5.5043558142073606E-6</v>
      </c>
      <c r="BE24" s="5">
        <f t="shared" ref="BE24:BE87" si="102">_xlfn.POISSON.DIST(1,K24,FALSE) * _xlfn.POISSON.DIST(6,L24,FALSE)</f>
        <v>1.0324899389664869E-5</v>
      </c>
      <c r="BF24" s="5">
        <f t="shared" ref="BF24:BF87" si="103">_xlfn.POISSON.DIST(2,K24,FALSE) * _xlfn.POISSON.DIST(6,L24,FALSE)</f>
        <v>9.6835625280206519E-6</v>
      </c>
      <c r="BG24" s="5">
        <f t="shared" ref="BG24:BG87" si="104">_xlfn.POISSON.DIST(3,K24,FALSE) * _xlfn.POISSON.DIST(6,L24,FALSE)</f>
        <v>6.0547084412238126E-6</v>
      </c>
      <c r="BH24" s="5">
        <f t="shared" ref="BH24:BH87" si="105">_xlfn.POISSON.DIST(4,K24,FALSE) * _xlfn.POISSON.DIST(6,L24,FALSE)</f>
        <v>2.8393084313351521E-6</v>
      </c>
      <c r="BI24" s="5">
        <f t="shared" ref="BI24:BI87" si="106">_xlfn.POISSON.DIST(5,K24,FALSE) * _xlfn.POISSON.DIST(6,L24,FALSE)</f>
        <v>1.0651772842916817E-6</v>
      </c>
      <c r="BJ24" s="8">
        <f t="shared" ref="BJ24:BJ87" si="107">SUM(N24,Q24,T24,W24,X24,Y24,AD24,AE24,AF24,AG24,AM24,AN24,AO24,AP24,AQ24,AX24,AY24,AZ24,BA24,BB24,BC24)</f>
        <v>0.67652812181706734</v>
      </c>
      <c r="BK24" s="8">
        <f t="shared" ref="BK24:BK87" si="108">SUM(M24,P24,S24,V24,AC24,AL24,AY24)</f>
        <v>0.21207082876522984</v>
      </c>
      <c r="BL24" s="8">
        <f t="shared" ref="BL24:BL87" si="109">SUM(O24,R24,U24,AA24,AB24,AH24,AI24,AJ24,AK24,AR24,AS24,AT24,AU24,AV24,BD24,BE24,BF24,BG24,BH24,BI24)</f>
        <v>0.10819586214870233</v>
      </c>
      <c r="BM24" s="8">
        <f t="shared" ref="BM24:BM87" si="110">SUM(S24:BI24)</f>
        <v>0.44702429042863928</v>
      </c>
      <c r="BN24" s="8">
        <f t="shared" ref="BN24:BN87" si="111">SUM(M24:R24)</f>
        <v>0.54975693763757905</v>
      </c>
    </row>
    <row r="25" spans="1:66" x14ac:dyDescent="0.25">
      <c r="A25" t="s">
        <v>16</v>
      </c>
      <c r="B25" t="s">
        <v>65</v>
      </c>
      <c r="C25" t="s">
        <v>66</v>
      </c>
      <c r="D25" t="s">
        <v>440</v>
      </c>
      <c r="E25">
        <f>VLOOKUP(A25,home!$A$2:$E$405,3,FALSE)</f>
        <v>1.61481481481482</v>
      </c>
      <c r="F25">
        <f>VLOOKUP(B25,home!$B$2:$E$405,3,FALSE)</f>
        <v>1.24</v>
      </c>
      <c r="G25">
        <f>VLOOKUP(C25,away!$B$2:$E$405,4,FALSE)</f>
        <v>1.08</v>
      </c>
      <c r="H25">
        <f>VLOOKUP(A25,away!$A$2:$E$405,3,FALSE)</f>
        <v>1.31851851851852</v>
      </c>
      <c r="I25">
        <f>VLOOKUP(C25,away!$B$2:$E$405,3,FALSE)</f>
        <v>0.62</v>
      </c>
      <c r="J25">
        <f>VLOOKUP(B25,home!$B$2:$E$405,4,FALSE)</f>
        <v>0.76</v>
      </c>
      <c r="K25" s="3">
        <f t="shared" si="56"/>
        <v>2.1625600000000071</v>
      </c>
      <c r="L25" s="3">
        <f t="shared" si="57"/>
        <v>0.62128592592592657</v>
      </c>
      <c r="M25" s="5">
        <f t="shared" si="58"/>
        <v>6.1800370096128272E-2</v>
      </c>
      <c r="N25" s="5">
        <f t="shared" si="59"/>
        <v>0.13364700835508359</v>
      </c>
      <c r="O25" s="5">
        <f t="shared" si="60"/>
        <v>3.8395700157738001E-2</v>
      </c>
      <c r="P25" s="5">
        <f t="shared" si="61"/>
        <v>8.3033005333118151E-2</v>
      </c>
      <c r="Q25" s="5">
        <f t="shared" si="62"/>
        <v>0.14450983719418531</v>
      </c>
      <c r="R25" s="5">
        <f t="shared" si="63"/>
        <v>1.1927354062037246E-2</v>
      </c>
      <c r="S25" s="5">
        <f t="shared" si="64"/>
        <v>2.7890124136495914E-2</v>
      </c>
      <c r="T25" s="5">
        <f t="shared" si="65"/>
        <v>8.9781928006594333E-2</v>
      </c>
      <c r="U25" s="5">
        <f t="shared" si="66"/>
        <v>2.5793618800399352E-2</v>
      </c>
      <c r="V25" s="5">
        <f t="shared" si="67"/>
        <v>4.1635867634320835E-3</v>
      </c>
      <c r="W25" s="5">
        <f t="shared" si="68"/>
        <v>0.10417039784088612</v>
      </c>
      <c r="X25" s="5">
        <f t="shared" si="69"/>
        <v>6.4719602076647079E-2</v>
      </c>
      <c r="Y25" s="5">
        <f t="shared" si="70"/>
        <v>2.0104688950873598E-2</v>
      </c>
      <c r="Z25" s="5">
        <f t="shared" si="71"/>
        <v>2.4700990707597244E-3</v>
      </c>
      <c r="AA25" s="5">
        <f t="shared" si="72"/>
        <v>5.3417374464621668E-3</v>
      </c>
      <c r="AB25" s="5">
        <f t="shared" si="73"/>
        <v>5.7759138661106326E-3</v>
      </c>
      <c r="AC25" s="5">
        <f t="shared" si="74"/>
        <v>3.4962889521859749E-4</v>
      </c>
      <c r="AD25" s="5">
        <f t="shared" si="75"/>
        <v>5.6318683888696881E-2</v>
      </c>
      <c r="AE25" s="5">
        <f t="shared" si="76"/>
        <v>3.4990005666718609E-2</v>
      </c>
      <c r="AF25" s="5">
        <f t="shared" si="77"/>
        <v>1.0869399034400342E-2</v>
      </c>
      <c r="AG25" s="5">
        <f t="shared" si="78"/>
        <v>2.2510015477819299E-3</v>
      </c>
      <c r="AH25" s="5">
        <f t="shared" si="79"/>
        <v>3.8365944707643149E-4</v>
      </c>
      <c r="AI25" s="5">
        <f t="shared" si="80"/>
        <v>8.2968657386961041E-4</v>
      </c>
      <c r="AJ25" s="5">
        <f t="shared" si="81"/>
        <v>8.9712349859373563E-4</v>
      </c>
      <c r="AK25" s="5">
        <f t="shared" si="82"/>
        <v>6.4669446437295834E-4</v>
      </c>
      <c r="AL25" s="5">
        <f t="shared" si="83"/>
        <v>1.8790009105862468E-5</v>
      </c>
      <c r="AM25" s="5">
        <f t="shared" si="84"/>
        <v>2.4358506606068142E-2</v>
      </c>
      <c r="AN25" s="5">
        <f t="shared" si="85"/>
        <v>1.5133597330923844E-2</v>
      </c>
      <c r="AO25" s="5">
        <f t="shared" si="86"/>
        <v>4.7011455151665747E-3</v>
      </c>
      <c r="AP25" s="5">
        <f t="shared" si="87"/>
        <v>9.7358518143426096E-4</v>
      </c>
      <c r="AQ25" s="5">
        <f t="shared" si="88"/>
        <v>1.512186927287865E-4</v>
      </c>
      <c r="AR25" s="5">
        <f t="shared" si="89"/>
        <v>4.7672442963421979E-5</v>
      </c>
      <c r="AS25" s="5">
        <f t="shared" si="90"/>
        <v>1.0309451825497816E-4</v>
      </c>
      <c r="AT25" s="5">
        <f t="shared" si="91"/>
        <v>1.114740406987432E-4</v>
      </c>
      <c r="AU25" s="5">
        <f t="shared" si="92"/>
        <v>8.0356433817824953E-5</v>
      </c>
      <c r="AV25" s="5">
        <f t="shared" si="93"/>
        <v>4.3443902379269043E-5</v>
      </c>
      <c r="AW25" s="5">
        <f t="shared" si="94"/>
        <v>7.0126824117971123E-7</v>
      </c>
      <c r="AX25" s="5">
        <f t="shared" si="95"/>
        <v>8.7794553410031444E-3</v>
      </c>
      <c r="AY25" s="5">
        <f t="shared" si="96"/>
        <v>5.4545520406604608E-3</v>
      </c>
      <c r="AZ25" s="5">
        <f t="shared" si="97"/>
        <v>1.694418207546443E-3</v>
      </c>
      <c r="BA25" s="5">
        <f t="shared" si="98"/>
        <v>3.509060616604136E-4</v>
      </c>
      <c r="BB25" s="5">
        <f t="shared" si="99"/>
        <v>5.4503249357927579E-5</v>
      </c>
      <c r="BC25" s="5">
        <f t="shared" si="100"/>
        <v>6.7724203486623428E-6</v>
      </c>
      <c r="BD25" s="5">
        <f t="shared" si="101"/>
        <v>4.9363696446134207E-6</v>
      </c>
      <c r="BE25" s="5">
        <f t="shared" si="102"/>
        <v>1.0675195538655233E-5</v>
      </c>
      <c r="BF25" s="5">
        <f t="shared" si="103"/>
        <v>1.1542875432037174E-5</v>
      </c>
      <c r="BG25" s="5">
        <f t="shared" si="104"/>
        <v>8.3207202314354622E-6</v>
      </c>
      <c r="BH25" s="5">
        <f t="shared" si="105"/>
        <v>4.4985141859232849E-6</v>
      </c>
      <c r="BI25" s="5">
        <f t="shared" si="106"/>
        <v>1.9456613675820578E-6</v>
      </c>
      <c r="BJ25" s="8">
        <f t="shared" si="107"/>
        <v>0.72302121320876656</v>
      </c>
      <c r="BK25" s="8">
        <f t="shared" si="108"/>
        <v>0.18271005727415934</v>
      </c>
      <c r="BL25" s="8">
        <f t="shared" si="109"/>
        <v>9.0419448991174628E-2</v>
      </c>
      <c r="BM25" s="8">
        <f t="shared" si="110"/>
        <v>0.51985369257415037</v>
      </c>
      <c r="BN25" s="8">
        <f t="shared" si="111"/>
        <v>0.47331327519829058</v>
      </c>
    </row>
    <row r="26" spans="1:66" x14ac:dyDescent="0.25">
      <c r="A26" t="s">
        <v>16</v>
      </c>
      <c r="B26" t="s">
        <v>67</v>
      </c>
      <c r="C26" t="s">
        <v>68</v>
      </c>
      <c r="D26" t="s">
        <v>440</v>
      </c>
      <c r="E26">
        <f>VLOOKUP(A26,home!$A$2:$E$405,3,FALSE)</f>
        <v>1.61481481481482</v>
      </c>
      <c r="F26">
        <f>VLOOKUP(B26,home!$B$2:$E$405,3,FALSE)</f>
        <v>1.33</v>
      </c>
      <c r="G26">
        <f>VLOOKUP(C26,away!$B$2:$E$405,4,FALSE)</f>
        <v>1.08</v>
      </c>
      <c r="H26">
        <f>VLOOKUP(A26,away!$A$2:$E$405,3,FALSE)</f>
        <v>1.31851851851852</v>
      </c>
      <c r="I26">
        <f>VLOOKUP(C26,away!$B$2:$E$405,3,FALSE)</f>
        <v>0.7</v>
      </c>
      <c r="J26">
        <f>VLOOKUP(B26,home!$B$2:$E$405,4,FALSE)</f>
        <v>0.43</v>
      </c>
      <c r="K26" s="3">
        <f t="shared" si="56"/>
        <v>2.3195200000000078</v>
      </c>
      <c r="L26" s="3">
        <f t="shared" si="57"/>
        <v>0.39687407407407443</v>
      </c>
      <c r="M26" s="5">
        <f t="shared" si="58"/>
        <v>6.6112722701386267E-2</v>
      </c>
      <c r="N26" s="5">
        <f t="shared" si="59"/>
        <v>0.15334978256031997</v>
      </c>
      <c r="O26" s="5">
        <f t="shared" si="60"/>
        <v>2.6238425606628715E-2</v>
      </c>
      <c r="P26" s="5">
        <f t="shared" si="61"/>
        <v>6.0860552963087643E-2</v>
      </c>
      <c r="Q26" s="5">
        <f t="shared" si="62"/>
        <v>0.17784894382215732</v>
      </c>
      <c r="R26" s="5">
        <f t="shared" si="63"/>
        <v>5.2066754338961282E-3</v>
      </c>
      <c r="S26" s="5">
        <f t="shared" si="64"/>
        <v>1.4006407373747179E-2</v>
      </c>
      <c r="T26" s="5">
        <f t="shared" si="65"/>
        <v>7.0583634904470768E-2</v>
      </c>
      <c r="U26" s="5">
        <f t="shared" si="66"/>
        <v>1.2076987802430788E-2</v>
      </c>
      <c r="V26" s="5">
        <f t="shared" si="67"/>
        <v>1.43263347635112E-3</v>
      </c>
      <c r="W26" s="5">
        <f t="shared" si="68"/>
        <v>0.13750806072479058</v>
      </c>
      <c r="X26" s="5">
        <f t="shared" si="69"/>
        <v>5.4573384277872859E-2</v>
      </c>
      <c r="Y26" s="5">
        <f t="shared" si="70"/>
        <v>1.0829380677184721E-2</v>
      </c>
      <c r="Z26" s="5">
        <f t="shared" si="71"/>
        <v>6.8879816394391857E-4</v>
      </c>
      <c r="AA26" s="5">
        <f t="shared" si="72"/>
        <v>1.5976811172312036E-3</v>
      </c>
      <c r="AB26" s="5">
        <f t="shared" si="73"/>
        <v>1.852926652520067E-3</v>
      </c>
      <c r="AC26" s="5">
        <f t="shared" si="74"/>
        <v>8.2426329987552E-5</v>
      </c>
      <c r="AD26" s="5">
        <f t="shared" si="75"/>
        <v>7.9738174253091876E-2</v>
      </c>
      <c r="AE26" s="5">
        <f t="shared" si="76"/>
        <v>3.164601407505304E-2</v>
      </c>
      <c r="AF26" s="5">
        <f t="shared" si="77"/>
        <v>6.2797412670859013E-3</v>
      </c>
      <c r="AG26" s="5">
        <f t="shared" si="78"/>
        <v>8.3075550026649075E-4</v>
      </c>
      <c r="AH26" s="5">
        <f t="shared" si="79"/>
        <v>6.8341533384791293E-5</v>
      </c>
      <c r="AI26" s="5">
        <f t="shared" si="80"/>
        <v>1.5851955351669166E-4</v>
      </c>
      <c r="AJ26" s="5">
        <f t="shared" si="81"/>
        <v>1.8384463738651893E-4</v>
      </c>
      <c r="AK26" s="5">
        <f t="shared" si="82"/>
        <v>1.4214377110359326E-4</v>
      </c>
      <c r="AL26" s="5">
        <f t="shared" si="83"/>
        <v>3.0351265637136785E-6</v>
      </c>
      <c r="AM26" s="5">
        <f t="shared" si="84"/>
        <v>3.6990857988706445E-2</v>
      </c>
      <c r="AN26" s="5">
        <f t="shared" si="85"/>
        <v>1.4680712513473448E-2</v>
      </c>
      <c r="AO26" s="5">
        <f t="shared" si="86"/>
        <v>2.9131970927662263E-3</v>
      </c>
      <c r="AP26" s="5">
        <f t="shared" si="87"/>
        <v>3.8539079959562728E-4</v>
      </c>
      <c r="AQ26" s="5">
        <f t="shared" si="88"/>
        <v>3.8237904186545433E-5</v>
      </c>
      <c r="AR26" s="5">
        <f t="shared" si="89"/>
        <v>5.4245965565782977E-6</v>
      </c>
      <c r="AS26" s="5">
        <f t="shared" si="90"/>
        <v>1.2582460204914537E-5</v>
      </c>
      <c r="AT26" s="5">
        <f t="shared" si="91"/>
        <v>1.4592634047251734E-5</v>
      </c>
      <c r="AU26" s="5">
        <f t="shared" si="92"/>
        <v>1.1282635508427151E-5</v>
      </c>
      <c r="AV26" s="5">
        <f t="shared" si="93"/>
        <v>6.5425746786267625E-6</v>
      </c>
      <c r="AW26" s="5">
        <f t="shared" si="94"/>
        <v>7.761133537156751E-8</v>
      </c>
      <c r="AX26" s="5">
        <f t="shared" si="95"/>
        <v>1.4300172486994099E-2</v>
      </c>
      <c r="AY26" s="5">
        <f t="shared" si="96"/>
        <v>5.6753677148753375E-3</v>
      </c>
      <c r="AZ26" s="5">
        <f t="shared" si="97"/>
        <v>1.1262031534355226E-3</v>
      </c>
      <c r="BA26" s="5">
        <f t="shared" si="98"/>
        <v>1.4898694457967531E-4</v>
      </c>
      <c r="BB26" s="5">
        <f t="shared" si="99"/>
        <v>1.4782263919796018E-5</v>
      </c>
      <c r="BC26" s="5">
        <f t="shared" si="100"/>
        <v>1.1733394611775285E-6</v>
      </c>
      <c r="BD26" s="5">
        <f t="shared" si="101"/>
        <v>3.5881362260290411E-7</v>
      </c>
      <c r="BE26" s="5">
        <f t="shared" si="102"/>
        <v>8.3227537389989096E-7</v>
      </c>
      <c r="BF26" s="5">
        <f t="shared" si="103"/>
        <v>9.6523968763414091E-7</v>
      </c>
      <c r="BG26" s="5">
        <f t="shared" si="104"/>
        <v>7.4629758675371658E-7</v>
      </c>
      <c r="BH26" s="5">
        <f t="shared" si="105"/>
        <v>4.3276304460674695E-7</v>
      </c>
      <c r="BI26" s="5">
        <f t="shared" si="106"/>
        <v>2.0076050744524892E-7</v>
      </c>
      <c r="BJ26" s="8">
        <f t="shared" si="107"/>
        <v>0.79946295426428737</v>
      </c>
      <c r="BK26" s="8">
        <f t="shared" si="108"/>
        <v>0.14817314568599882</v>
      </c>
      <c r="BL26" s="8">
        <f t="shared" si="109"/>
        <v>4.7579507158917247E-2</v>
      </c>
      <c r="BM26" s="8">
        <f t="shared" si="110"/>
        <v>0.50061201208213135</v>
      </c>
      <c r="BN26" s="8">
        <f t="shared" si="111"/>
        <v>0.48961710308747602</v>
      </c>
    </row>
    <row r="27" spans="1:66" x14ac:dyDescent="0.25">
      <c r="A27" t="s">
        <v>69</v>
      </c>
      <c r="B27" t="s">
        <v>70</v>
      </c>
      <c r="C27" t="s">
        <v>71</v>
      </c>
      <c r="D27" t="s">
        <v>440</v>
      </c>
      <c r="E27">
        <f>VLOOKUP(A27,home!$A$2:$E$405,3,FALSE)</f>
        <v>1.3647058823529401</v>
      </c>
      <c r="F27">
        <f>VLOOKUP(B27,home!$B$2:$E$405,3,FALSE)</f>
        <v>0.81</v>
      </c>
      <c r="G27">
        <f>VLOOKUP(C27,away!$B$2:$E$405,4,FALSE)</f>
        <v>1.37</v>
      </c>
      <c r="H27">
        <f>VLOOKUP(A27,away!$A$2:$E$405,3,FALSE)</f>
        <v>1.3941176470588199</v>
      </c>
      <c r="I27">
        <f>VLOOKUP(C27,away!$B$2:$E$405,3,FALSE)</f>
        <v>0.55000000000000004</v>
      </c>
      <c r="J27">
        <f>VLOOKUP(B27,home!$B$2:$E$405,4,FALSE)</f>
        <v>0.8</v>
      </c>
      <c r="K27" s="3">
        <f t="shared" si="56"/>
        <v>1.514414117647058</v>
      </c>
      <c r="L27" s="3">
        <f t="shared" si="57"/>
        <v>0.61341176470588088</v>
      </c>
      <c r="M27" s="5">
        <f t="shared" si="58"/>
        <v>0.11909594117307437</v>
      </c>
      <c r="N27" s="5">
        <f t="shared" si="59"/>
        <v>0.18036057466696734</v>
      </c>
      <c r="O27" s="5">
        <f t="shared" si="60"/>
        <v>7.3054851444283322E-2</v>
      </c>
      <c r="P27" s="5">
        <f t="shared" si="61"/>
        <v>0.11063529838983122</v>
      </c>
      <c r="Q27" s="5">
        <f t="shared" si="62"/>
        <v>0.13657030027129588</v>
      </c>
      <c r="R27" s="5">
        <f t="shared" si="63"/>
        <v>2.2406352672381901E-2</v>
      </c>
      <c r="S27" s="5">
        <f t="shared" si="64"/>
        <v>2.5693926109579077E-2</v>
      </c>
      <c r="T27" s="5">
        <f t="shared" si="65"/>
        <v>8.3773828895827643E-2</v>
      </c>
      <c r="U27" s="5">
        <f t="shared" si="66"/>
        <v>3.3932496812034037E-2</v>
      </c>
      <c r="V27" s="5">
        <f t="shared" si="67"/>
        <v>2.6520683464103679E-3</v>
      </c>
      <c r="W27" s="5">
        <f t="shared" si="68"/>
        <v>6.8941330260716097E-2</v>
      </c>
      <c r="X27" s="5">
        <f t="shared" si="69"/>
        <v>4.2289423056396797E-2</v>
      </c>
      <c r="Y27" s="5">
        <f t="shared" si="70"/>
        <v>1.2970414812708964E-2</v>
      </c>
      <c r="Z27" s="5">
        <f t="shared" si="71"/>
        <v>4.5814401111293705E-3</v>
      </c>
      <c r="AA27" s="5">
        <f t="shared" si="72"/>
        <v>6.938197583448825E-3</v>
      </c>
      <c r="AB27" s="5">
        <f t="shared" si="73"/>
        <v>5.2536521856998029E-3</v>
      </c>
      <c r="AC27" s="5">
        <f t="shared" si="74"/>
        <v>1.5397899477370751E-4</v>
      </c>
      <c r="AD27" s="5">
        <f t="shared" si="75"/>
        <v>2.6101430959049213E-2</v>
      </c>
      <c r="AE27" s="5">
        <f t="shared" si="76"/>
        <v>1.6010924825939087E-2</v>
      </c>
      <c r="AF27" s="5">
        <f t="shared" si="77"/>
        <v>4.9106448260262479E-3</v>
      </c>
      <c r="AG27" s="5">
        <f t="shared" si="78"/>
        <v>1.0040824361921882E-3</v>
      </c>
      <c r="AH27" s="5">
        <f t="shared" si="79"/>
        <v>7.0257731586554348E-4</v>
      </c>
      <c r="AI27" s="5">
        <f t="shared" si="80"/>
        <v>1.0639930058853552E-3</v>
      </c>
      <c r="AJ27" s="5">
        <f t="shared" si="81"/>
        <v>8.0566301459525597E-4</v>
      </c>
      <c r="AK27" s="5">
        <f t="shared" si="82"/>
        <v>4.067024811230477E-4</v>
      </c>
      <c r="AL27" s="5">
        <f t="shared" si="83"/>
        <v>5.7216096081053816E-6</v>
      </c>
      <c r="AM27" s="5">
        <f t="shared" si="84"/>
        <v>7.9056751070348211E-3</v>
      </c>
      <c r="AN27" s="5">
        <f t="shared" si="85"/>
        <v>4.849434118597582E-3</v>
      </c>
      <c r="AO27" s="5">
        <f t="shared" si="86"/>
        <v>1.4873499702569256E-3</v>
      </c>
      <c r="AP27" s="5">
        <f t="shared" si="87"/>
        <v>3.0411932333018006E-4</v>
      </c>
      <c r="AQ27" s="5">
        <f t="shared" si="88"/>
        <v>4.663759270128102E-5</v>
      </c>
      <c r="AR27" s="5">
        <f t="shared" si="89"/>
        <v>8.6193838233480829E-5</v>
      </c>
      <c r="AS27" s="5">
        <f t="shared" si="90"/>
        <v>1.3053316547497013E-4</v>
      </c>
      <c r="AT27" s="5">
        <f t="shared" si="91"/>
        <v>9.8840634308227182E-5</v>
      </c>
      <c r="AU27" s="5">
        <f t="shared" si="92"/>
        <v>4.989521733118979E-5</v>
      </c>
      <c r="AV27" s="5">
        <f t="shared" si="93"/>
        <v>1.8890505382355509E-5</v>
      </c>
      <c r="AW27" s="5">
        <f t="shared" si="94"/>
        <v>1.4764286769039725E-7</v>
      </c>
      <c r="AX27" s="5">
        <f t="shared" si="95"/>
        <v>1.9954109986040744E-3</v>
      </c>
      <c r="AY27" s="5">
        <f t="shared" si="96"/>
        <v>1.2240085819672493E-3</v>
      </c>
      <c r="AZ27" s="5">
        <f t="shared" si="97"/>
        <v>3.7541063213983664E-4</v>
      </c>
      <c r="BA27" s="5">
        <f t="shared" si="98"/>
        <v>7.6760432783415825E-5</v>
      </c>
      <c r="BB27" s="5">
        <f t="shared" si="99"/>
        <v>1.177143813331556E-5</v>
      </c>
      <c r="BC27" s="5">
        <f t="shared" si="100"/>
        <v>1.44414772769664E-6</v>
      </c>
      <c r="BD27" s="5">
        <f t="shared" si="101"/>
        <v>8.8120524029287807E-6</v>
      </c>
      <c r="BE27" s="5">
        <f t="shared" si="102"/>
        <v>1.3345096564441026E-5</v>
      </c>
      <c r="BF27" s="5">
        <f t="shared" si="103"/>
        <v>1.0105001319276374E-5</v>
      </c>
      <c r="BG27" s="5">
        <f t="shared" si="104"/>
        <v>5.101052218918095E-6</v>
      </c>
      <c r="BH27" s="5">
        <f t="shared" si="105"/>
        <v>1.9312763737961049E-6</v>
      </c>
      <c r="BI27" s="5">
        <f t="shared" si="106"/>
        <v>5.8495044111100739E-7</v>
      </c>
      <c r="BJ27" s="8">
        <f t="shared" si="107"/>
        <v>0.59121097735439598</v>
      </c>
      <c r="BK27" s="8">
        <f t="shared" si="108"/>
        <v>0.2594609432052441</v>
      </c>
      <c r="BL27" s="8">
        <f t="shared" si="109"/>
        <v>0.14498871930536786</v>
      </c>
      <c r="BM27" s="8">
        <f t="shared" si="110"/>
        <v>0.35689490041920341</v>
      </c>
      <c r="BN27" s="8">
        <f t="shared" si="111"/>
        <v>0.642123318617834</v>
      </c>
    </row>
    <row r="28" spans="1:66" x14ac:dyDescent="0.25">
      <c r="A28" t="s">
        <v>69</v>
      </c>
      <c r="B28" t="s">
        <v>72</v>
      </c>
      <c r="C28" t="s">
        <v>73</v>
      </c>
      <c r="D28" t="s">
        <v>440</v>
      </c>
      <c r="E28">
        <f>VLOOKUP(A28,home!$A$2:$E$405,3,FALSE)</f>
        <v>1.3647058823529401</v>
      </c>
      <c r="F28">
        <f>VLOOKUP(B28,home!$B$2:$E$405,3,FALSE)</f>
        <v>1.19</v>
      </c>
      <c r="G28">
        <f>VLOOKUP(C28,away!$B$2:$E$405,4,FALSE)</f>
        <v>1.1399999999999999</v>
      </c>
      <c r="H28">
        <f>VLOOKUP(A28,away!$A$2:$E$405,3,FALSE)</f>
        <v>1.3941176470588199</v>
      </c>
      <c r="I28">
        <f>VLOOKUP(C28,away!$B$2:$E$405,3,FALSE)</f>
        <v>0.9</v>
      </c>
      <c r="J28">
        <f>VLOOKUP(B28,home!$B$2:$E$405,4,FALSE)</f>
        <v>1.17</v>
      </c>
      <c r="K28" s="3">
        <f t="shared" si="56"/>
        <v>1.8513599999999981</v>
      </c>
      <c r="L28" s="3">
        <f t="shared" si="57"/>
        <v>1.4680058823529374</v>
      </c>
      <c r="M28" s="5">
        <f t="shared" si="58"/>
        <v>3.6175764172810286E-2</v>
      </c>
      <c r="N28" s="5">
        <f t="shared" si="59"/>
        <v>6.697436275897399E-2</v>
      </c>
      <c r="O28" s="5">
        <f t="shared" si="60"/>
        <v>5.3106234604298141E-2</v>
      </c>
      <c r="P28" s="5">
        <f t="shared" si="61"/>
        <v>9.8318758497013312E-2</v>
      </c>
      <c r="Q28" s="5">
        <f t="shared" si="62"/>
        <v>6.1996828118726997E-2</v>
      </c>
      <c r="R28" s="5">
        <f t="shared" si="63"/>
        <v>3.8980132394362405E-2</v>
      </c>
      <c r="S28" s="5">
        <f t="shared" si="64"/>
        <v>6.6802861621783199E-2</v>
      </c>
      <c r="T28" s="5">
        <f t="shared" si="65"/>
        <v>9.1011708365515212E-2</v>
      </c>
      <c r="U28" s="5">
        <f t="shared" si="66"/>
        <v>7.2166257909626705E-2</v>
      </c>
      <c r="V28" s="5">
        <f t="shared" si="67"/>
        <v>2.0173034408483267E-2</v>
      </c>
      <c r="W28" s="5">
        <f t="shared" si="68"/>
        <v>3.825948256862876E-2</v>
      </c>
      <c r="X28" s="5">
        <f t="shared" si="69"/>
        <v>5.6165145466526685E-2</v>
      </c>
      <c r="Y28" s="5">
        <f t="shared" si="70"/>
        <v>4.1225381964034802E-2</v>
      </c>
      <c r="Z28" s="5">
        <f t="shared" si="71"/>
        <v>1.9074354549940106E-2</v>
      </c>
      <c r="AA28" s="5">
        <f t="shared" si="72"/>
        <v>3.5313497039577077E-2</v>
      </c>
      <c r="AB28" s="5">
        <f t="shared" si="73"/>
        <v>3.2688997939595683E-2</v>
      </c>
      <c r="AC28" s="5">
        <f t="shared" si="74"/>
        <v>3.4266513498599454E-3</v>
      </c>
      <c r="AD28" s="5">
        <f t="shared" si="75"/>
        <v>1.7708018912064128E-2</v>
      </c>
      <c r="AE28" s="5">
        <f t="shared" si="76"/>
        <v>2.5995475927727201E-2</v>
      </c>
      <c r="AF28" s="5">
        <f t="shared" si="77"/>
        <v>1.9080755788233858E-2</v>
      </c>
      <c r="AG28" s="5">
        <f t="shared" si="78"/>
        <v>9.3368872456223908E-3</v>
      </c>
      <c r="AH28" s="5">
        <f t="shared" si="79"/>
        <v>7.0003161703493955E-3</v>
      </c>
      <c r="AI28" s="5">
        <f t="shared" si="80"/>
        <v>1.2960105345138044E-2</v>
      </c>
      <c r="AJ28" s="5">
        <f t="shared" si="81"/>
        <v>1.1996910315887377E-2</v>
      </c>
      <c r="AK28" s="5">
        <f t="shared" si="82"/>
        <v>7.4035332941404085E-3</v>
      </c>
      <c r="AL28" s="5">
        <f t="shared" si="83"/>
        <v>3.725191317711672E-4</v>
      </c>
      <c r="AM28" s="5">
        <f t="shared" si="84"/>
        <v>6.5567835786078032E-3</v>
      </c>
      <c r="AN28" s="5">
        <f t="shared" si="85"/>
        <v>9.6253968627113967E-3</v>
      </c>
      <c r="AO28" s="5">
        <f t="shared" si="86"/>
        <v>7.0650696072209213E-3</v>
      </c>
      <c r="AP28" s="5">
        <f t="shared" si="87"/>
        <v>3.457187914211091E-3</v>
      </c>
      <c r="AQ28" s="5">
        <f t="shared" si="88"/>
        <v>1.2687930486153405E-3</v>
      </c>
      <c r="AR28" s="5">
        <f t="shared" si="89"/>
        <v>2.0553010632806596E-3</v>
      </c>
      <c r="AS28" s="5">
        <f t="shared" si="90"/>
        <v>3.8051021765152784E-3</v>
      </c>
      <c r="AT28" s="5">
        <f t="shared" si="91"/>
        <v>3.5223069827566601E-3</v>
      </c>
      <c r="AU28" s="5">
        <f t="shared" si="92"/>
        <v>2.1736860851987875E-3</v>
      </c>
      <c r="AV28" s="5">
        <f t="shared" si="93"/>
        <v>1.0060688676734064E-3</v>
      </c>
      <c r="AW28" s="5">
        <f t="shared" si="94"/>
        <v>2.8123201164587597E-5</v>
      </c>
      <c r="AX28" s="5">
        <f t="shared" si="95"/>
        <v>2.023161141015222E-3</v>
      </c>
      <c r="AY28" s="5">
        <f t="shared" si="96"/>
        <v>2.9700124559582262E-3</v>
      </c>
      <c r="AZ28" s="5">
        <f t="shared" si="97"/>
        <v>2.1799978780040856E-3</v>
      </c>
      <c r="BA28" s="5">
        <f t="shared" si="98"/>
        <v>1.0667499028089733E-3</v>
      </c>
      <c r="BB28" s="5">
        <f t="shared" si="99"/>
        <v>3.9149878308074917E-4</v>
      </c>
      <c r="BC28" s="5">
        <f t="shared" si="100"/>
        <v>1.1494450329931126E-4</v>
      </c>
      <c r="BD28" s="5">
        <f t="shared" si="101"/>
        <v>5.0286567515037595E-4</v>
      </c>
      <c r="BE28" s="5">
        <f t="shared" si="102"/>
        <v>9.3098539634639912E-4</v>
      </c>
      <c r="BF28" s="5">
        <f t="shared" si="103"/>
        <v>8.6179456168993408E-4</v>
      </c>
      <c r="BG28" s="5">
        <f t="shared" si="104"/>
        <v>5.3183065991009148E-4</v>
      </c>
      <c r="BH28" s="5">
        <f t="shared" si="105"/>
        <v>2.4615250263278665E-4</v>
      </c>
      <c r="BI28" s="5">
        <f t="shared" si="106"/>
        <v>9.1143379454847106E-5</v>
      </c>
      <c r="BJ28" s="8">
        <f t="shared" si="107"/>
        <v>0.46447364279158709</v>
      </c>
      <c r="BK28" s="8">
        <f t="shared" si="108"/>
        <v>0.2282396016376794</v>
      </c>
      <c r="BL28" s="8">
        <f t="shared" si="109"/>
        <v>0.28734322236358451</v>
      </c>
      <c r="BM28" s="8">
        <f t="shared" si="110"/>
        <v>0.64063685154181238</v>
      </c>
      <c r="BN28" s="8">
        <f t="shared" si="111"/>
        <v>0.35555208054618515</v>
      </c>
    </row>
    <row r="29" spans="1:66" x14ac:dyDescent="0.25">
      <c r="A29" t="s">
        <v>69</v>
      </c>
      <c r="B29" t="s">
        <v>74</v>
      </c>
      <c r="C29" t="s">
        <v>75</v>
      </c>
      <c r="D29" t="s">
        <v>440</v>
      </c>
      <c r="E29">
        <f>VLOOKUP(A29,home!$A$2:$E$405,3,FALSE)</f>
        <v>1.3647058823529401</v>
      </c>
      <c r="F29">
        <f>VLOOKUP(B29,home!$B$2:$E$405,3,FALSE)</f>
        <v>1.1000000000000001</v>
      </c>
      <c r="G29">
        <f>VLOOKUP(C29,away!$B$2:$E$405,4,FALSE)</f>
        <v>1.19</v>
      </c>
      <c r="H29">
        <f>VLOOKUP(A29,away!$A$2:$E$405,3,FALSE)</f>
        <v>1.3941176470588199</v>
      </c>
      <c r="I29">
        <f>VLOOKUP(C29,away!$B$2:$E$405,3,FALSE)</f>
        <v>0.37</v>
      </c>
      <c r="J29">
        <f>VLOOKUP(B29,home!$B$2:$E$405,4,FALSE)</f>
        <v>0.9</v>
      </c>
      <c r="K29" s="3">
        <f t="shared" si="56"/>
        <v>1.7863999999999987</v>
      </c>
      <c r="L29" s="3">
        <f t="shared" si="57"/>
        <v>0.46424117647058705</v>
      </c>
      <c r="M29" s="5">
        <f t="shared" si="58"/>
        <v>0.10533166671962117</v>
      </c>
      <c r="N29" s="5">
        <f t="shared" si="59"/>
        <v>0.1881644894279311</v>
      </c>
      <c r="O29" s="5">
        <f t="shared" si="60"/>
        <v>4.8899296877524707E-2</v>
      </c>
      <c r="P29" s="5">
        <f t="shared" si="61"/>
        <v>8.7353703942010072E-2</v>
      </c>
      <c r="Q29" s="5">
        <f t="shared" si="62"/>
        <v>0.16806852195702798</v>
      </c>
      <c r="R29" s="5">
        <f t="shared" si="63"/>
        <v>1.1350533555503287E-2</v>
      </c>
      <c r="S29" s="5">
        <f t="shared" si="64"/>
        <v>1.8111052995819794E-2</v>
      </c>
      <c r="T29" s="5">
        <f t="shared" si="65"/>
        <v>7.8024328361003356E-2</v>
      </c>
      <c r="U29" s="5">
        <f t="shared" si="66"/>
        <v>2.0276593143551055E-2</v>
      </c>
      <c r="V29" s="5">
        <f t="shared" si="67"/>
        <v>1.6688740440824773E-3</v>
      </c>
      <c r="W29" s="5">
        <f t="shared" si="68"/>
        <v>0.10007920254134486</v>
      </c>
      <c r="X29" s="5">
        <f t="shared" si="69"/>
        <v>4.64608867280321E-2</v>
      </c>
      <c r="Y29" s="5">
        <f t="shared" si="70"/>
        <v>1.0784528357244152E-2</v>
      </c>
      <c r="Z29" s="5">
        <f t="shared" si="71"/>
        <v>1.756461683791907E-3</v>
      </c>
      <c r="AA29" s="5">
        <f t="shared" si="72"/>
        <v>3.13774315192586E-3</v>
      </c>
      <c r="AB29" s="5">
        <f t="shared" si="73"/>
        <v>2.8026321833001769E-3</v>
      </c>
      <c r="AC29" s="5">
        <f t="shared" si="74"/>
        <v>8.6501959538518253E-5</v>
      </c>
      <c r="AD29" s="5">
        <f t="shared" si="75"/>
        <v>4.4695371854964569E-2</v>
      </c>
      <c r="AE29" s="5">
        <f t="shared" si="76"/>
        <v>2.0749432012739114E-2</v>
      </c>
      <c r="AF29" s="5">
        <f t="shared" si="77"/>
        <v>4.8163703643452332E-3</v>
      </c>
      <c r="AG29" s="5">
        <f t="shared" si="78"/>
        <v>7.4531914808723359E-4</v>
      </c>
      <c r="AH29" s="5">
        <f t="shared" si="79"/>
        <v>2.0385545962726576E-4</v>
      </c>
      <c r="AI29" s="5">
        <f t="shared" si="80"/>
        <v>3.6416739307814727E-4</v>
      </c>
      <c r="AJ29" s="5">
        <f t="shared" si="81"/>
        <v>3.2527431549740095E-4</v>
      </c>
      <c r="AK29" s="5">
        <f t="shared" si="82"/>
        <v>1.9369001240151891E-4</v>
      </c>
      <c r="AL29" s="5">
        <f t="shared" si="83"/>
        <v>2.8695137176724776E-6</v>
      </c>
      <c r="AM29" s="5">
        <f t="shared" si="84"/>
        <v>1.5968762456341729E-2</v>
      </c>
      <c r="AN29" s="5">
        <f t="shared" si="85"/>
        <v>7.4133570695114242E-3</v>
      </c>
      <c r="AO29" s="5">
        <f t="shared" si="86"/>
        <v>1.7207928037732635E-3</v>
      </c>
      <c r="AP29" s="5">
        <f t="shared" si="87"/>
        <v>2.6628762522860661E-4</v>
      </c>
      <c r="AQ29" s="5">
        <f t="shared" si="88"/>
        <v>3.090542010392178E-5</v>
      </c>
      <c r="AR29" s="5">
        <f t="shared" si="89"/>
        <v>1.8927619681462838E-5</v>
      </c>
      <c r="AS29" s="5">
        <f t="shared" si="90"/>
        <v>3.3812299798965181E-5</v>
      </c>
      <c r="AT29" s="5">
        <f t="shared" si="91"/>
        <v>3.0201146180435687E-5</v>
      </c>
      <c r="AU29" s="5">
        <f t="shared" si="92"/>
        <v>1.7983775845576759E-5</v>
      </c>
      <c r="AV29" s="5">
        <f t="shared" si="93"/>
        <v>8.0315542926345726E-6</v>
      </c>
      <c r="AW29" s="5">
        <f t="shared" si="94"/>
        <v>6.6104065893732433E-8</v>
      </c>
      <c r="AX29" s="5">
        <f t="shared" si="95"/>
        <v>4.7544328753348075E-3</v>
      </c>
      <c r="AY29" s="5">
        <f t="shared" si="96"/>
        <v>2.207203511495867E-3</v>
      </c>
      <c r="AZ29" s="5">
        <f t="shared" si="97"/>
        <v>5.1233737744342609E-4</v>
      </c>
      <c r="BA29" s="5">
        <f t="shared" si="98"/>
        <v>7.9282702284730442E-5</v>
      </c>
      <c r="BB29" s="5">
        <f t="shared" si="99"/>
        <v>9.2015737456076378E-6</v>
      </c>
      <c r="BC29" s="5">
        <f t="shared" si="100"/>
        <v>8.5434988420835181E-7</v>
      </c>
      <c r="BD29" s="5">
        <f t="shared" si="101"/>
        <v>1.4644967381183559E-6</v>
      </c>
      <c r="BE29" s="5">
        <f t="shared" si="102"/>
        <v>2.6161769729746287E-6</v>
      </c>
      <c r="BF29" s="5">
        <f t="shared" si="103"/>
        <v>2.3367692722609371E-6</v>
      </c>
      <c r="BG29" s="5">
        <f t="shared" si="104"/>
        <v>1.3914682093223118E-6</v>
      </c>
      <c r="BH29" s="5">
        <f t="shared" si="105"/>
        <v>6.214297022833438E-7</v>
      </c>
      <c r="BI29" s="5">
        <f t="shared" si="106"/>
        <v>2.2202440403179289E-7</v>
      </c>
      <c r="BJ29" s="8">
        <f t="shared" si="107"/>
        <v>0.69555186851786732</v>
      </c>
      <c r="BK29" s="8">
        <f t="shared" si="108"/>
        <v>0.21476187268628558</v>
      </c>
      <c r="BL29" s="8">
        <f t="shared" si="109"/>
        <v>8.76713948535075E-2</v>
      </c>
      <c r="BM29" s="8">
        <f t="shared" si="110"/>
        <v>0.38836624785440399</v>
      </c>
      <c r="BN29" s="8">
        <f t="shared" si="111"/>
        <v>0.60916821247961828</v>
      </c>
    </row>
    <row r="30" spans="1:66" x14ac:dyDescent="0.25">
      <c r="A30" t="s">
        <v>69</v>
      </c>
      <c r="B30" t="s">
        <v>76</v>
      </c>
      <c r="C30" t="s">
        <v>77</v>
      </c>
      <c r="D30" t="s">
        <v>440</v>
      </c>
      <c r="E30">
        <f>VLOOKUP(A30,home!$A$2:$E$405,3,FALSE)</f>
        <v>1.3647058823529401</v>
      </c>
      <c r="F30">
        <f>VLOOKUP(B30,home!$B$2:$E$405,3,FALSE)</f>
        <v>0.55000000000000004</v>
      </c>
      <c r="G30">
        <f>VLOOKUP(C30,away!$B$2:$E$405,4,FALSE)</f>
        <v>0.92</v>
      </c>
      <c r="H30">
        <f>VLOOKUP(A30,away!$A$2:$E$405,3,FALSE)</f>
        <v>1.3941176470588199</v>
      </c>
      <c r="I30">
        <f>VLOOKUP(C30,away!$B$2:$E$405,3,FALSE)</f>
        <v>1.19</v>
      </c>
      <c r="J30">
        <f>VLOOKUP(B30,home!$B$2:$E$405,4,FALSE)</f>
        <v>1.08</v>
      </c>
      <c r="K30" s="3">
        <f t="shared" si="56"/>
        <v>0.69054117647058777</v>
      </c>
      <c r="L30" s="3">
        <f t="shared" si="57"/>
        <v>1.7917199999999953</v>
      </c>
      <c r="M30" s="5">
        <f t="shared" si="58"/>
        <v>8.3554081305811059E-2</v>
      </c>
      <c r="N30" s="5">
        <f t="shared" si="59"/>
        <v>5.7697533603833916E-2</v>
      </c>
      <c r="O30" s="5">
        <f t="shared" si="60"/>
        <v>0.1497055185572474</v>
      </c>
      <c r="P30" s="5">
        <f t="shared" si="61"/>
        <v>0.10337782490866103</v>
      </c>
      <c r="Q30" s="5">
        <f t="shared" si="62"/>
        <v>1.9921261367121367E-2</v>
      </c>
      <c r="R30" s="5">
        <f t="shared" si="63"/>
        <v>0.13411518585469534</v>
      </c>
      <c r="S30" s="5">
        <f t="shared" si="64"/>
        <v>3.1976219820223535E-2</v>
      </c>
      <c r="T30" s="5">
        <f t="shared" si="65"/>
        <v>3.5693322416698606E-2</v>
      </c>
      <c r="U30" s="5">
        <f t="shared" si="66"/>
        <v>9.2612058222672849E-2</v>
      </c>
      <c r="V30" s="5">
        <f t="shared" si="67"/>
        <v>4.3958648660104051E-3</v>
      </c>
      <c r="W30" s="5">
        <f t="shared" si="68"/>
        <v>4.5854837537433538E-3</v>
      </c>
      <c r="X30" s="5">
        <f t="shared" si="69"/>
        <v>8.21590295125702E-3</v>
      </c>
      <c r="Y30" s="5">
        <f t="shared" si="70"/>
        <v>7.360298817913097E-3</v>
      </c>
      <c r="Z30" s="5">
        <f t="shared" si="71"/>
        <v>8.0098953599858011E-2</v>
      </c>
      <c r="AA30" s="5">
        <f t="shared" si="72"/>
        <v>5.5311625652908973E-2</v>
      </c>
      <c r="AB30" s="5">
        <f t="shared" si="73"/>
        <v>1.9097477525430246E-2</v>
      </c>
      <c r="AC30" s="5">
        <f t="shared" si="74"/>
        <v>3.3992575627253731E-4</v>
      </c>
      <c r="AD30" s="5">
        <f t="shared" si="75"/>
        <v>7.9161633649917562E-4</v>
      </c>
      <c r="AE30" s="5">
        <f t="shared" si="76"/>
        <v>1.4183548224322991E-3</v>
      </c>
      <c r="AF30" s="5">
        <f t="shared" si="77"/>
        <v>1.2706473512241964E-3</v>
      </c>
      <c r="AG30" s="5">
        <f t="shared" si="78"/>
        <v>7.5888142404513688E-4</v>
      </c>
      <c r="AH30" s="5">
        <f t="shared" si="79"/>
        <v>3.5878724285984313E-2</v>
      </c>
      <c r="AI30" s="5">
        <f t="shared" si="80"/>
        <v>2.4775736478707455E-2</v>
      </c>
      <c r="AJ30" s="5">
        <f t="shared" si="81"/>
        <v>8.5543331079659495E-3</v>
      </c>
      <c r="AK30" s="5">
        <f t="shared" si="82"/>
        <v>1.9690397494320361E-3</v>
      </c>
      <c r="AL30" s="5">
        <f t="shared" si="83"/>
        <v>1.682301319801242E-5</v>
      </c>
      <c r="AM30" s="5">
        <f t="shared" si="84"/>
        <v>1.0932873526389551E-4</v>
      </c>
      <c r="AN30" s="5">
        <f t="shared" si="85"/>
        <v>1.9588648154702634E-4</v>
      </c>
      <c r="AO30" s="5">
        <f t="shared" si="86"/>
        <v>1.7548686335871862E-4</v>
      </c>
      <c r="AP30" s="5">
        <f t="shared" si="87"/>
        <v>1.048077742723608E-4</v>
      </c>
      <c r="AQ30" s="5">
        <f t="shared" si="88"/>
        <v>4.6946546329818456E-5</v>
      </c>
      <c r="AR30" s="5">
        <f t="shared" si="89"/>
        <v>1.2856925575536728E-2</v>
      </c>
      <c r="AS30" s="5">
        <f t="shared" si="90"/>
        <v>8.8782365127259202E-3</v>
      </c>
      <c r="AT30" s="5">
        <f t="shared" si="91"/>
        <v>3.065393943240942E-3</v>
      </c>
      <c r="AU30" s="5">
        <f t="shared" si="92"/>
        <v>7.0559357997047152E-4</v>
      </c>
      <c r="AV30" s="5">
        <f t="shared" si="93"/>
        <v>1.2181035520572578E-4</v>
      </c>
      <c r="AW30" s="5">
        <f t="shared" si="94"/>
        <v>5.7817726011191118E-7</v>
      </c>
      <c r="AX30" s="5">
        <f t="shared" si="95"/>
        <v>1.2582665578528633E-5</v>
      </c>
      <c r="AY30" s="5">
        <f t="shared" si="96"/>
        <v>2.2544613570361263E-5</v>
      </c>
      <c r="AZ30" s="5">
        <f t="shared" si="97"/>
        <v>2.0196817513143794E-5</v>
      </c>
      <c r="BA30" s="5">
        <f t="shared" si="98"/>
        <v>1.2062347291549963E-5</v>
      </c>
      <c r="BB30" s="5">
        <f t="shared" si="99"/>
        <v>5.4030872223039616E-6</v>
      </c>
      <c r="BC30" s="5">
        <f t="shared" si="100"/>
        <v>1.9361638875892857E-6</v>
      </c>
      <c r="BD30" s="5">
        <f t="shared" si="101"/>
        <v>3.8393351153667688E-3</v>
      </c>
      <c r="BE30" s="5">
        <f t="shared" si="102"/>
        <v>2.6512189874302082E-3</v>
      </c>
      <c r="BF30" s="5">
        <f t="shared" si="103"/>
        <v>9.1538793933060802E-4</v>
      </c>
      <c r="BG30" s="5">
        <f t="shared" si="104"/>
        <v>2.1070435485078174E-4</v>
      </c>
      <c r="BH30" s="5">
        <f t="shared" si="105"/>
        <v>3.637500827153375E-5</v>
      </c>
      <c r="BI30" s="5">
        <f t="shared" si="106"/>
        <v>5.0236882011904576E-6</v>
      </c>
      <c r="BJ30" s="8">
        <f t="shared" si="107"/>
        <v>0.13842048494060347</v>
      </c>
      <c r="BK30" s="8">
        <f t="shared" si="108"/>
        <v>0.22368328428374695</v>
      </c>
      <c r="BL30" s="8">
        <f t="shared" si="109"/>
        <v>0.55530570449517558</v>
      </c>
      <c r="BM30" s="8">
        <f t="shared" si="110"/>
        <v>0.44911505528570334</v>
      </c>
      <c r="BN30" s="8">
        <f t="shared" si="111"/>
        <v>0.54837140559737008</v>
      </c>
    </row>
    <row r="31" spans="1:66" x14ac:dyDescent="0.25">
      <c r="A31" t="s">
        <v>69</v>
      </c>
      <c r="B31" t="s">
        <v>78</v>
      </c>
      <c r="C31" t="s">
        <v>79</v>
      </c>
      <c r="D31" t="s">
        <v>440</v>
      </c>
      <c r="E31">
        <f>VLOOKUP(A31,home!$A$2:$E$405,3,FALSE)</f>
        <v>1.3647058823529401</v>
      </c>
      <c r="F31">
        <f>VLOOKUP(B31,home!$B$2:$E$405,3,FALSE)</f>
        <v>1.01</v>
      </c>
      <c r="G31">
        <f>VLOOKUP(C31,away!$B$2:$E$405,4,FALSE)</f>
        <v>0.92</v>
      </c>
      <c r="H31">
        <f>VLOOKUP(A31,away!$A$2:$E$405,3,FALSE)</f>
        <v>1.3941176470588199</v>
      </c>
      <c r="I31">
        <f>VLOOKUP(C31,away!$B$2:$E$405,3,FALSE)</f>
        <v>1.1000000000000001</v>
      </c>
      <c r="J31">
        <f>VLOOKUP(B31,home!$B$2:$E$405,4,FALSE)</f>
        <v>1.08</v>
      </c>
      <c r="K31" s="3">
        <f t="shared" si="56"/>
        <v>1.2680847058823519</v>
      </c>
      <c r="L31" s="3">
        <f t="shared" si="57"/>
        <v>1.6562117647058783</v>
      </c>
      <c r="M31" s="5">
        <f t="shared" si="58"/>
        <v>5.3702459885746436E-2</v>
      </c>
      <c r="N31" s="5">
        <f t="shared" si="59"/>
        <v>6.8099268049375564E-2</v>
      </c>
      <c r="O31" s="5">
        <f t="shared" si="60"/>
        <v>8.8942645856418742E-2</v>
      </c>
      <c r="P31" s="5">
        <f t="shared" si="61"/>
        <v>0.11278680891123492</v>
      </c>
      <c r="Q31" s="5">
        <f t="shared" si="62"/>
        <v>4.3177820147597933E-2</v>
      </c>
      <c r="R31" s="5">
        <f t="shared" si="63"/>
        <v>7.3653928225734633E-2</v>
      </c>
      <c r="S31" s="5">
        <f t="shared" si="64"/>
        <v>5.9219187963844865E-2</v>
      </c>
      <c r="T31" s="5">
        <f t="shared" si="65"/>
        <v>7.151161370280619E-2</v>
      </c>
      <c r="U31" s="5">
        <f t="shared" si="66"/>
        <v>9.3399419911210549E-2</v>
      </c>
      <c r="V31" s="5">
        <f t="shared" si="67"/>
        <v>1.381923710543603E-2</v>
      </c>
      <c r="W31" s="5">
        <f t="shared" si="68"/>
        <v>1.8251044454169269E-2</v>
      </c>
      <c r="X31" s="5">
        <f t="shared" si="69"/>
        <v>3.0227594543165117E-2</v>
      </c>
      <c r="Y31" s="5">
        <f t="shared" si="70"/>
        <v>2.5031648850574642E-2</v>
      </c>
      <c r="Z31" s="5">
        <f t="shared" si="71"/>
        <v>4.0662167481421346E-2</v>
      </c>
      <c r="AA31" s="5">
        <f t="shared" si="72"/>
        <v>5.156307269121712E-2</v>
      </c>
      <c r="AB31" s="5">
        <f t="shared" si="73"/>
        <v>3.2693171934016198E-2</v>
      </c>
      <c r="AC31" s="5">
        <f t="shared" si="74"/>
        <v>1.8139621281151371E-3</v>
      </c>
      <c r="AD31" s="5">
        <f t="shared" si="75"/>
        <v>5.785967584677745E-3</v>
      </c>
      <c r="AE31" s="5">
        <f t="shared" si="76"/>
        <v>9.5827875839501371E-3</v>
      </c>
      <c r="AF31" s="5">
        <f t="shared" si="77"/>
        <v>7.9355627676078195E-3</v>
      </c>
      <c r="AG31" s="5">
        <f t="shared" si="78"/>
        <v>4.380990805091336E-3</v>
      </c>
      <c r="AH31" s="5">
        <f t="shared" si="79"/>
        <v>1.6836290040292707E-2</v>
      </c>
      <c r="AI31" s="5">
        <f t="shared" si="80"/>
        <v>2.1349841903894547E-2</v>
      </c>
      <c r="AJ31" s="5">
        <f t="shared" si="81"/>
        <v>1.3536703995667417E-2</v>
      </c>
      <c r="AK31" s="5">
        <f t="shared" si="82"/>
        <v>5.7218957683207909E-3</v>
      </c>
      <c r="AL31" s="5">
        <f t="shared" si="83"/>
        <v>1.5238855005987619E-4</v>
      </c>
      <c r="AM31" s="5">
        <f t="shared" si="84"/>
        <v>1.4674194005721798E-3</v>
      </c>
      <c r="AN31" s="5">
        <f t="shared" si="85"/>
        <v>2.4303572749852917E-3</v>
      </c>
      <c r="AO31" s="5">
        <f t="shared" si="86"/>
        <v>2.0125931556345803E-3</v>
      </c>
      <c r="AP31" s="5">
        <f t="shared" si="87"/>
        <v>1.1110934873095066E-3</v>
      </c>
      <c r="AQ31" s="5">
        <f t="shared" si="88"/>
        <v>4.600515263425216E-4</v>
      </c>
      <c r="AR31" s="5">
        <f t="shared" si="89"/>
        <v>5.5768923277466406E-3</v>
      </c>
      <c r="AS31" s="5">
        <f t="shared" si="90"/>
        <v>7.0719718671681427E-3</v>
      </c>
      <c r="AT31" s="5">
        <f t="shared" si="91"/>
        <v>4.4839296825930916E-3</v>
      </c>
      <c r="AU31" s="5">
        <f t="shared" si="92"/>
        <v>1.8953342175827359E-3</v>
      </c>
      <c r="AV31" s="5">
        <f t="shared" si="93"/>
        <v>6.0086108346304068E-4</v>
      </c>
      <c r="AW31" s="5">
        <f t="shared" si="94"/>
        <v>8.890249840629135E-6</v>
      </c>
      <c r="AX31" s="5">
        <f t="shared" si="95"/>
        <v>3.1013534983010462E-4</v>
      </c>
      <c r="AY31" s="5">
        <f t="shared" si="96"/>
        <v>5.1364981503979241E-4</v>
      </c>
      <c r="AZ31" s="5">
        <f t="shared" si="97"/>
        <v>4.2535643330395137E-4</v>
      </c>
      <c r="BA31" s="5">
        <f t="shared" si="98"/>
        <v>2.3482677634377848E-4</v>
      </c>
      <c r="BB31" s="5">
        <f t="shared" si="99"/>
        <v>9.7230717412130491E-5</v>
      </c>
      <c r="BC31" s="5">
        <f t="shared" si="100"/>
        <v>3.2206931613752657E-5</v>
      </c>
      <c r="BD31" s="5">
        <f t="shared" si="101"/>
        <v>1.5394191139519889E-3</v>
      </c>
      <c r="BE31" s="5">
        <f t="shared" si="102"/>
        <v>1.9521138343454785E-3</v>
      </c>
      <c r="BF31" s="5">
        <f t="shared" si="103"/>
        <v>1.2377228487374283E-3</v>
      </c>
      <c r="BG31" s="5">
        <f t="shared" si="104"/>
        <v>5.2317913820168949E-4</v>
      </c>
      <c r="BH31" s="5">
        <f t="shared" si="105"/>
        <v>1.6585886589756804E-4</v>
      </c>
      <c r="BI31" s="5">
        <f t="shared" si="106"/>
        <v>4.2064618235939591E-5</v>
      </c>
      <c r="BJ31" s="8">
        <f t="shared" si="107"/>
        <v>0.29307921935740344</v>
      </c>
      <c r="BK31" s="8">
        <f t="shared" si="108"/>
        <v>0.24200769435947708</v>
      </c>
      <c r="BL31" s="8">
        <f t="shared" si="109"/>
        <v>0.42278631792469645</v>
      </c>
      <c r="BM31" s="8">
        <f t="shared" si="110"/>
        <v>0.55766770848169078</v>
      </c>
      <c r="BN31" s="8">
        <f t="shared" si="111"/>
        <v>0.44036293107610824</v>
      </c>
    </row>
    <row r="32" spans="1:66" x14ac:dyDescent="0.25">
      <c r="A32" t="s">
        <v>80</v>
      </c>
      <c r="B32" t="s">
        <v>81</v>
      </c>
      <c r="C32" t="s">
        <v>82</v>
      </c>
      <c r="D32" t="s">
        <v>440</v>
      </c>
      <c r="E32">
        <f>VLOOKUP(A32,home!$A$2:$E$405,3,FALSE)</f>
        <v>1.19188191881919</v>
      </c>
      <c r="F32">
        <f>VLOOKUP(B32,home!$B$2:$E$405,3,FALSE)</f>
        <v>1.26</v>
      </c>
      <c r="G32">
        <f>VLOOKUP(C32,away!$B$2:$E$405,4,FALSE)</f>
        <v>0.61</v>
      </c>
      <c r="H32">
        <f>VLOOKUP(A32,away!$A$2:$E$405,3,FALSE)</f>
        <v>1.0221402214022099</v>
      </c>
      <c r="I32">
        <f>VLOOKUP(C32,away!$B$2:$E$405,3,FALSE)</f>
        <v>0.69</v>
      </c>
      <c r="J32">
        <f>VLOOKUP(B32,home!$B$2:$E$405,4,FALSE)</f>
        <v>0.39</v>
      </c>
      <c r="K32" s="3">
        <f t="shared" si="56"/>
        <v>0.91608044280442935</v>
      </c>
      <c r="L32" s="3">
        <f t="shared" si="57"/>
        <v>0.27505793357933467</v>
      </c>
      <c r="M32" s="5">
        <f t="shared" si="58"/>
        <v>0.30387514280976236</v>
      </c>
      <c r="N32" s="5">
        <f t="shared" si="59"/>
        <v>0.27837407538242631</v>
      </c>
      <c r="O32" s="5">
        <f t="shared" si="60"/>
        <v>8.3583268847378434E-2</v>
      </c>
      <c r="P32" s="5">
        <f t="shared" si="61"/>
        <v>7.6568997936748109E-2</v>
      </c>
      <c r="Q32" s="5">
        <f t="shared" si="62"/>
        <v>0.12750652312080332</v>
      </c>
      <c r="R32" s="5">
        <f t="shared" si="63"/>
        <v>1.1495120605482944E-2</v>
      </c>
      <c r="S32" s="5">
        <f t="shared" si="64"/>
        <v>4.8233720195304712E-3</v>
      </c>
      <c r="T32" s="5">
        <f t="shared" si="65"/>
        <v>3.5071680767493819E-2</v>
      </c>
      <c r="U32" s="5">
        <f t="shared" si="66"/>
        <v>1.0530455174361136E-2</v>
      </c>
      <c r="V32" s="5">
        <f t="shared" si="67"/>
        <v>1.3504112204209789E-4</v>
      </c>
      <c r="W32" s="5">
        <f t="shared" si="68"/>
        <v>3.8935410720319572E-2</v>
      </c>
      <c r="X32" s="5">
        <f t="shared" si="69"/>
        <v>1.0709493615793776E-2</v>
      </c>
      <c r="Y32" s="5">
        <f t="shared" si="70"/>
        <v>1.4728655918206564E-3</v>
      </c>
      <c r="Z32" s="5">
        <f t="shared" si="71"/>
        <v>1.0539413733297901E-3</v>
      </c>
      <c r="AA32" s="5">
        <f t="shared" si="72"/>
        <v>9.6549507996986246E-4</v>
      </c>
      <c r="AB32" s="5">
        <f t="shared" si="73"/>
        <v>4.4223558019214473E-4</v>
      </c>
      <c r="AC32" s="5">
        <f t="shared" si="74"/>
        <v>2.1266883043249517E-6</v>
      </c>
      <c r="AD32" s="5">
        <f t="shared" si="75"/>
        <v>8.9169920733606686E-3</v>
      </c>
      <c r="AE32" s="5">
        <f t="shared" si="76"/>
        <v>2.4526894134418924E-3</v>
      </c>
      <c r="AF32" s="5">
        <f t="shared" si="77"/>
        <v>3.3731584088661861E-4</v>
      </c>
      <c r="AG32" s="5">
        <f t="shared" si="78"/>
        <v>3.0927132719283003E-5</v>
      </c>
      <c r="AH32" s="5">
        <f t="shared" si="79"/>
        <v>7.2473734065464497E-5</v>
      </c>
      <c r="AI32" s="5">
        <f t="shared" si="80"/>
        <v>6.6391770394381178E-5</v>
      </c>
      <c r="AJ32" s="5">
        <f t="shared" si="81"/>
        <v>3.0410101210727352E-5</v>
      </c>
      <c r="AK32" s="5">
        <f t="shared" si="82"/>
        <v>9.2860329942835432E-6</v>
      </c>
      <c r="AL32" s="5">
        <f t="shared" si="83"/>
        <v>2.1434907887534168E-8</v>
      </c>
      <c r="AM32" s="5">
        <f t="shared" si="84"/>
        <v>1.6337364094095661E-3</v>
      </c>
      <c r="AN32" s="5">
        <f t="shared" si="85"/>
        <v>4.4937216078551714E-4</v>
      </c>
      <c r="AO32" s="5">
        <f t="shared" si="86"/>
        <v>6.1801688976872421E-5</v>
      </c>
      <c r="AP32" s="5">
        <f t="shared" si="87"/>
        <v>5.6663482872304275E-6</v>
      </c>
      <c r="AQ32" s="5">
        <f t="shared" si="88"/>
        <v>3.8964351270660068E-7</v>
      </c>
      <c r="AR32" s="5">
        <f t="shared" si="89"/>
        <v>3.9868951061649806E-6</v>
      </c>
      <c r="AS32" s="5">
        <f t="shared" si="90"/>
        <v>3.6523166342704277E-6</v>
      </c>
      <c r="AT32" s="5">
        <f t="shared" si="91"/>
        <v>1.6729079197922182E-6</v>
      </c>
      <c r="AU32" s="5">
        <f t="shared" si="92"/>
        <v>5.1083940931143068E-7</v>
      </c>
      <c r="AV32" s="5">
        <f t="shared" si="93"/>
        <v>1.1699249807099211E-7</v>
      </c>
      <c r="AW32" s="5">
        <f t="shared" si="94"/>
        <v>1.5002958512639251E-10</v>
      </c>
      <c r="AX32" s="5">
        <f t="shared" si="95"/>
        <v>2.4943899555960556E-4</v>
      </c>
      <c r="AY32" s="5">
        <f t="shared" si="96"/>
        <v>6.8610174672729929E-5</v>
      </c>
      <c r="AZ32" s="5">
        <f t="shared" si="97"/>
        <v>9.4358864339991473E-6</v>
      </c>
      <c r="BA32" s="5">
        <f t="shared" si="98"/>
        <v>8.6513847467502798E-7</v>
      </c>
      <c r="BB32" s="5">
        <f t="shared" si="99"/>
        <v>5.9490800276022655E-8</v>
      </c>
      <c r="BC32" s="5">
        <f t="shared" si="100"/>
        <v>3.2726833181807414E-9</v>
      </c>
      <c r="BD32" s="5">
        <f t="shared" si="101"/>
        <v>1.8277118821655031E-7</v>
      </c>
      <c r="BE32" s="5">
        <f t="shared" si="102"/>
        <v>1.6743311103330911E-7</v>
      </c>
      <c r="BF32" s="5">
        <f t="shared" si="103"/>
        <v>7.6691099247758497E-8</v>
      </c>
      <c r="BG32" s="5">
        <f t="shared" si="104"/>
        <v>2.3418405386015015E-8</v>
      </c>
      <c r="BH32" s="5">
        <f t="shared" si="105"/>
        <v>5.3632857939485657E-9</v>
      </c>
      <c r="BI32" s="5">
        <f t="shared" si="106"/>
        <v>9.8264024500142191E-10</v>
      </c>
      <c r="BJ32" s="8">
        <f t="shared" si="107"/>
        <v>0.50628735286866244</v>
      </c>
      <c r="BK32" s="8">
        <f t="shared" si="108"/>
        <v>0.38547331218596803</v>
      </c>
      <c r="BL32" s="8">
        <f t="shared" si="109"/>
        <v>0.10720553353734688</v>
      </c>
      <c r="BM32" s="8">
        <f t="shared" si="110"/>
        <v>0.11854840123806246</v>
      </c>
      <c r="BN32" s="8">
        <f t="shared" si="111"/>
        <v>0.88140312870260151</v>
      </c>
    </row>
    <row r="33" spans="1:66" x14ac:dyDescent="0.25">
      <c r="A33" t="s">
        <v>80</v>
      </c>
      <c r="B33" t="s">
        <v>83</v>
      </c>
      <c r="C33" t="s">
        <v>84</v>
      </c>
      <c r="D33" t="s">
        <v>440</v>
      </c>
      <c r="E33">
        <f>VLOOKUP(A33,home!$A$2:$E$405,3,FALSE)</f>
        <v>1.19188191881919</v>
      </c>
      <c r="F33">
        <f>VLOOKUP(B33,home!$B$2:$E$405,3,FALSE)</f>
        <v>1.37</v>
      </c>
      <c r="G33">
        <f>VLOOKUP(C33,away!$B$2:$E$405,4,FALSE)</f>
        <v>0.38</v>
      </c>
      <c r="H33">
        <f>VLOOKUP(A33,away!$A$2:$E$405,3,FALSE)</f>
        <v>1.0221402214022099</v>
      </c>
      <c r="I33">
        <f>VLOOKUP(C33,away!$B$2:$E$405,3,FALSE)</f>
        <v>0.69</v>
      </c>
      <c r="J33">
        <f>VLOOKUP(B33,home!$B$2:$E$405,4,FALSE)</f>
        <v>1.07</v>
      </c>
      <c r="K33" s="3">
        <f t="shared" si="56"/>
        <v>0.62049372693727045</v>
      </c>
      <c r="L33" s="3">
        <f t="shared" si="57"/>
        <v>0.75464612546125154</v>
      </c>
      <c r="M33" s="5">
        <f t="shared" si="58"/>
        <v>0.25280423805332264</v>
      </c>
      <c r="N33" s="5">
        <f t="shared" si="59"/>
        <v>0.15686344385524309</v>
      </c>
      <c r="O33" s="5">
        <f t="shared" si="60"/>
        <v>0.19077773874712381</v>
      </c>
      <c r="P33" s="5">
        <f t="shared" si="61"/>
        <v>0.11837639013186776</v>
      </c>
      <c r="Q33" s="5">
        <f t="shared" si="62"/>
        <v>4.8666391448977532E-2</v>
      </c>
      <c r="R33" s="5">
        <f t="shared" si="63"/>
        <v>7.1984840684887946E-2</v>
      </c>
      <c r="S33" s="5">
        <f t="shared" si="64"/>
        <v>1.385753048342536E-2</v>
      </c>
      <c r="T33" s="5">
        <f t="shared" si="65"/>
        <v>3.672590374715147E-2</v>
      </c>
      <c r="U33" s="5">
        <f t="shared" si="66"/>
        <v>4.4666142079551774E-2</v>
      </c>
      <c r="V33" s="5">
        <f t="shared" si="67"/>
        <v>7.2098142350156204E-4</v>
      </c>
      <c r="W33" s="5">
        <f t="shared" si="68"/>
        <v>1.0065730202254727E-2</v>
      </c>
      <c r="X33" s="5">
        <f t="shared" si="69"/>
        <v>7.5960642970698284E-3</v>
      </c>
      <c r="Y33" s="5">
        <f t="shared" si="70"/>
        <v>2.8661702452691461E-3</v>
      </c>
      <c r="Z33" s="5">
        <f t="shared" si="71"/>
        <v>1.8107693704932051E-2</v>
      </c>
      <c r="AA33" s="5">
        <f t="shared" si="72"/>
        <v>1.1235710353211838E-2</v>
      </c>
      <c r="AB33" s="5">
        <f t="shared" si="73"/>
        <v>3.485843895926044E-3</v>
      </c>
      <c r="AC33" s="5">
        <f t="shared" si="74"/>
        <v>2.110011557842447E-5</v>
      </c>
      <c r="AD33" s="5">
        <f t="shared" si="75"/>
        <v>1.5614306118855201E-3</v>
      </c>
      <c r="AE33" s="5">
        <f t="shared" si="76"/>
        <v>1.1783275614359989E-3</v>
      </c>
      <c r="AF33" s="5">
        <f t="shared" si="77"/>
        <v>4.4461016438094073E-4</v>
      </c>
      <c r="AG33" s="5">
        <f t="shared" si="78"/>
        <v>1.1184111263025568E-4</v>
      </c>
      <c r="AH33" s="5">
        <f t="shared" si="79"/>
        <v>3.4162252238665162E-3</v>
      </c>
      <c r="AI33" s="5">
        <f t="shared" si="80"/>
        <v>2.1197463212140454E-3</v>
      </c>
      <c r="AJ33" s="5">
        <f t="shared" si="81"/>
        <v>6.5764464750583571E-4</v>
      </c>
      <c r="AK33" s="5">
        <f t="shared" si="82"/>
        <v>1.3602145944374784E-4</v>
      </c>
      <c r="AL33" s="5">
        <f t="shared" si="83"/>
        <v>3.9520785454747625E-7</v>
      </c>
      <c r="AM33" s="5">
        <f t="shared" si="84"/>
        <v>1.9377157994455784E-4</v>
      </c>
      <c r="AN33" s="5">
        <f t="shared" si="85"/>
        <v>1.4622897202966573E-4</v>
      </c>
      <c r="AO33" s="5">
        <f t="shared" si="86"/>
        <v>5.5175563586184489E-5</v>
      </c>
      <c r="AP33" s="5">
        <f t="shared" si="87"/>
        <v>1.387934176015168E-5</v>
      </c>
      <c r="AQ33" s="5">
        <f t="shared" si="88"/>
        <v>2.6184978708127528E-6</v>
      </c>
      <c r="AR33" s="5">
        <f t="shared" si="89"/>
        <v>5.1560822577877282E-4</v>
      </c>
      <c r="AS33" s="5">
        <f t="shared" si="90"/>
        <v>3.1993166965298429E-4</v>
      </c>
      <c r="AT33" s="5">
        <f t="shared" si="91"/>
        <v>9.9257797034121918E-5</v>
      </c>
      <c r="AU33" s="5">
        <f t="shared" si="92"/>
        <v>2.0529613469761823E-5</v>
      </c>
      <c r="AV33" s="5">
        <f t="shared" si="93"/>
        <v>3.184624093608525E-6</v>
      </c>
      <c r="AW33" s="5">
        <f t="shared" si="94"/>
        <v>5.1404815939507385E-9</v>
      </c>
      <c r="AX33" s="5">
        <f t="shared" si="95"/>
        <v>2.0039008302386979E-5</v>
      </c>
      <c r="AY33" s="5">
        <f t="shared" si="96"/>
        <v>1.5122359973482185E-5</v>
      </c>
      <c r="AZ33" s="5">
        <f t="shared" si="97"/>
        <v>5.7060151809093234E-6</v>
      </c>
      <c r="BA33" s="5">
        <f t="shared" si="98"/>
        <v>1.4353407493654343E-6</v>
      </c>
      <c r="BB33" s="5">
        <f t="shared" si="99"/>
        <v>2.7079358380631854E-7</v>
      </c>
      <c r="BC33" s="5">
        <f t="shared" si="100"/>
        <v>4.0870665763841016E-8</v>
      </c>
      <c r="BD33" s="5">
        <f t="shared" si="101"/>
        <v>6.4850291639983489E-5</v>
      </c>
      <c r="BE33" s="5">
        <f t="shared" si="102"/>
        <v>4.0239199152662262E-5</v>
      </c>
      <c r="BF33" s="5">
        <f t="shared" si="103"/>
        <v>1.2484085325603231E-5</v>
      </c>
      <c r="BG33" s="5">
        <f t="shared" si="104"/>
        <v>2.5820988770288121E-6</v>
      </c>
      <c r="BH33" s="5">
        <f t="shared" si="105"/>
        <v>4.0054403888203711E-7</v>
      </c>
      <c r="BI33" s="5">
        <f t="shared" si="106"/>
        <v>4.9707012697684449E-8</v>
      </c>
      <c r="BJ33" s="8">
        <f t="shared" si="107"/>
        <v>0.26653420158994551</v>
      </c>
      <c r="BK33" s="8">
        <f t="shared" si="108"/>
        <v>0.38579575777552377</v>
      </c>
      <c r="BL33" s="8">
        <f t="shared" si="109"/>
        <v>0.3295590312688077</v>
      </c>
      <c r="BM33" s="8">
        <f t="shared" si="110"/>
        <v>0.16050852419829442</v>
      </c>
      <c r="BN33" s="8">
        <f t="shared" si="111"/>
        <v>0.83947304292142277</v>
      </c>
    </row>
    <row r="34" spans="1:66" x14ac:dyDescent="0.25">
      <c r="A34" t="s">
        <v>80</v>
      </c>
      <c r="B34" t="s">
        <v>85</v>
      </c>
      <c r="C34" t="s">
        <v>86</v>
      </c>
      <c r="D34" t="s">
        <v>440</v>
      </c>
      <c r="E34">
        <f>VLOOKUP(A34,home!$A$2:$E$405,3,FALSE)</f>
        <v>1.19188191881919</v>
      </c>
      <c r="F34">
        <f>VLOOKUP(B34,home!$B$2:$E$405,3,FALSE)</f>
        <v>1.6</v>
      </c>
      <c r="G34">
        <f>VLOOKUP(C34,away!$B$2:$E$405,4,FALSE)</f>
        <v>0.99</v>
      </c>
      <c r="H34">
        <f>VLOOKUP(A34,away!$A$2:$E$405,3,FALSE)</f>
        <v>1.0221402214022099</v>
      </c>
      <c r="I34">
        <f>VLOOKUP(C34,away!$B$2:$E$405,3,FALSE)</f>
        <v>0.38</v>
      </c>
      <c r="J34">
        <f>VLOOKUP(B34,home!$B$2:$E$405,4,FALSE)</f>
        <v>0.8</v>
      </c>
      <c r="K34" s="3">
        <f t="shared" si="56"/>
        <v>1.8879409594095971</v>
      </c>
      <c r="L34" s="3">
        <f t="shared" si="57"/>
        <v>0.31073062730627182</v>
      </c>
      <c r="M34" s="5">
        <f t="shared" si="58"/>
        <v>0.11095044855929319</v>
      </c>
      <c r="N34" s="5">
        <f t="shared" si="59"/>
        <v>0.2094678962999571</v>
      </c>
      <c r="O34" s="5">
        <f t="shared" si="60"/>
        <v>3.4475702480741423E-2</v>
      </c>
      <c r="P34" s="5">
        <f t="shared" si="61"/>
        <v>6.5088090817810779E-2</v>
      </c>
      <c r="Q34" s="5">
        <f t="shared" si="62"/>
        <v>0.19773151055302557</v>
      </c>
      <c r="R34" s="5">
        <f t="shared" si="63"/>
        <v>5.356328329332586E-3</v>
      </c>
      <c r="S34" s="5">
        <f t="shared" si="64"/>
        <v>9.5458369509059983E-3</v>
      </c>
      <c r="T34" s="5">
        <f t="shared" si="65"/>
        <v>6.1441236312358351E-2</v>
      </c>
      <c r="U34" s="5">
        <f t="shared" si="66"/>
        <v>1.0112431644992965E-2</v>
      </c>
      <c r="V34" s="5">
        <f t="shared" si="67"/>
        <v>6.2222000948322545E-4</v>
      </c>
      <c r="W34" s="5">
        <f t="shared" si="68"/>
        <v>0.1244351392463293</v>
      </c>
      <c r="X34" s="5">
        <f t="shared" si="69"/>
        <v>3.8665808876955192E-2</v>
      </c>
      <c r="Y34" s="5">
        <f t="shared" si="70"/>
        <v>6.0073255238203499E-3</v>
      </c>
      <c r="Z34" s="5">
        <f t="shared" si="71"/>
        <v>5.5479175394395675E-4</v>
      </c>
      <c r="AA34" s="5">
        <f t="shared" si="72"/>
        <v>1.0474140762134867E-3</v>
      </c>
      <c r="AB34" s="5">
        <f t="shared" si="73"/>
        <v>9.887279679728037E-4</v>
      </c>
      <c r="AC34" s="5">
        <f t="shared" si="74"/>
        <v>2.281373859445241E-5</v>
      </c>
      <c r="AD34" s="5">
        <f t="shared" si="75"/>
        <v>5.8731549043245471E-2</v>
      </c>
      <c r="AE34" s="5">
        <f t="shared" si="76"/>
        <v>1.8249691076876736E-2</v>
      </c>
      <c r="AF34" s="5">
        <f t="shared" si="77"/>
        <v>2.8353689782317898E-3</v>
      </c>
      <c r="AG34" s="5">
        <f t="shared" si="78"/>
        <v>2.936786604169025E-4</v>
      </c>
      <c r="AH34" s="5">
        <f t="shared" si="79"/>
        <v>4.3097697431838102E-5</v>
      </c>
      <c r="AI34" s="5">
        <f t="shared" si="80"/>
        <v>8.1365908237808954E-5</v>
      </c>
      <c r="AJ34" s="5">
        <f t="shared" si="81"/>
        <v>7.680701543086115E-5</v>
      </c>
      <c r="AK34" s="5">
        <f t="shared" si="82"/>
        <v>4.8335703467309236E-5</v>
      </c>
      <c r="AL34" s="5">
        <f t="shared" si="83"/>
        <v>5.3533904866944758E-7</v>
      </c>
      <c r="AM34" s="5">
        <f t="shared" si="84"/>
        <v>2.2176339409663313E-2</v>
      </c>
      <c r="AN34" s="5">
        <f t="shared" si="85"/>
        <v>6.8908678561214803E-3</v>
      </c>
      <c r="AO34" s="5">
        <f t="shared" si="86"/>
        <v>1.0706018458086258E-3</v>
      </c>
      <c r="AP34" s="5">
        <f t="shared" si="87"/>
        <v>1.1088959438112233E-4</v>
      </c>
      <c r="AQ34" s="5">
        <f t="shared" si="88"/>
        <v>8.6141983059460398E-6</v>
      </c>
      <c r="AR34" s="5">
        <f t="shared" si="89"/>
        <v>2.6783549116901917E-6</v>
      </c>
      <c r="AS34" s="5">
        <f t="shared" si="90"/>
        <v>5.056575941615786E-6</v>
      </c>
      <c r="AT34" s="5">
        <f t="shared" si="91"/>
        <v>4.7732584172707989E-6</v>
      </c>
      <c r="AU34" s="5">
        <f t="shared" si="92"/>
        <v>3.0038766919373885E-6</v>
      </c>
      <c r="AV34" s="5">
        <f t="shared" si="93"/>
        <v>1.4177854609311007E-6</v>
      </c>
      <c r="AW34" s="5">
        <f t="shared" si="94"/>
        <v>8.7236632485177207E-9</v>
      </c>
      <c r="AX34" s="5">
        <f t="shared" si="95"/>
        <v>6.9779365835454348E-3</v>
      </c>
      <c r="AY34" s="5">
        <f t="shared" si="96"/>
        <v>2.1682586119084564E-3</v>
      </c>
      <c r="AZ34" s="5">
        <f t="shared" si="97"/>
        <v>3.3687217932027038E-4</v>
      </c>
      <c r="BA34" s="5">
        <f t="shared" si="98"/>
        <v>3.4892167867406184E-5</v>
      </c>
      <c r="BB34" s="5">
        <f t="shared" si="99"/>
        <v>2.710516302378715E-6</v>
      </c>
      <c r="BC34" s="5">
        <f t="shared" si="100"/>
        <v>1.6844808619240295E-7</v>
      </c>
      <c r="BD34" s="5">
        <f t="shared" si="101"/>
        <v>1.3870781697638795E-7</v>
      </c>
      <c r="BE34" s="5">
        <f t="shared" si="102"/>
        <v>2.6187216906001264E-7</v>
      </c>
      <c r="BF34" s="5">
        <f t="shared" si="103"/>
        <v>2.4719959704891632E-7</v>
      </c>
      <c r="BG34" s="5">
        <f t="shared" si="104"/>
        <v>1.5556608147273227E-7</v>
      </c>
      <c r="BH34" s="5">
        <f t="shared" si="105"/>
        <v>7.3424894276805467E-8</v>
      </c>
      <c r="BI34" s="5">
        <f t="shared" si="106"/>
        <v>2.7724373069100045E-8</v>
      </c>
      <c r="BJ34" s="8">
        <f t="shared" si="107"/>
        <v>0.75763735598252746</v>
      </c>
      <c r="BK34" s="8">
        <f t="shared" si="108"/>
        <v>0.18839820402704474</v>
      </c>
      <c r="BL34" s="8">
        <f t="shared" si="109"/>
        <v>5.2248045170176435E-2</v>
      </c>
      <c r="BM34" s="8">
        <f t="shared" si="110"/>
        <v>0.37360017000528656</v>
      </c>
      <c r="BN34" s="8">
        <f t="shared" si="111"/>
        <v>0.62306997704016076</v>
      </c>
    </row>
    <row r="35" spans="1:66" x14ac:dyDescent="0.25">
      <c r="A35" t="s">
        <v>80</v>
      </c>
      <c r="B35" t="s">
        <v>87</v>
      </c>
      <c r="C35" t="s">
        <v>88</v>
      </c>
      <c r="D35" t="s">
        <v>440</v>
      </c>
      <c r="E35">
        <f>VLOOKUP(A35,home!$A$2:$E$405,3,FALSE)</f>
        <v>1.19188191881919</v>
      </c>
      <c r="F35">
        <f>VLOOKUP(B35,home!$B$2:$E$405,3,FALSE)</f>
        <v>0.76</v>
      </c>
      <c r="G35">
        <f>VLOOKUP(C35,away!$B$2:$E$405,4,FALSE)</f>
        <v>1.37</v>
      </c>
      <c r="H35">
        <f>VLOOKUP(A35,away!$A$2:$E$405,3,FALSE)</f>
        <v>1.0221402214022099</v>
      </c>
      <c r="I35">
        <f>VLOOKUP(C35,away!$B$2:$E$405,3,FALSE)</f>
        <v>1.53</v>
      </c>
      <c r="J35">
        <f>VLOOKUP(B35,home!$B$2:$E$405,4,FALSE)</f>
        <v>0.89</v>
      </c>
      <c r="K35" s="3">
        <f t="shared" si="56"/>
        <v>1.2409874538745409</v>
      </c>
      <c r="L35" s="3">
        <f t="shared" si="57"/>
        <v>1.3918483394833894</v>
      </c>
      <c r="M35" s="5">
        <f t="shared" si="58"/>
        <v>7.187435215808817E-2</v>
      </c>
      <c r="N35" s="5">
        <f t="shared" si="59"/>
        <v>8.9195169283547954E-2</v>
      </c>
      <c r="O35" s="5">
        <f t="shared" si="60"/>
        <v>0.10003819770267935</v>
      </c>
      <c r="P35" s="5">
        <f t="shared" si="61"/>
        <v>0.12414614825724601</v>
      </c>
      <c r="Q35" s="5">
        <f t="shared" si="62"/>
        <v>5.5345043013549422E-2</v>
      </c>
      <c r="R35" s="5">
        <f t="shared" si="63"/>
        <v>6.9618999678692672E-2</v>
      </c>
      <c r="S35" s="5">
        <f t="shared" si="64"/>
        <v>5.3608365377717501E-2</v>
      </c>
      <c r="T35" s="5">
        <f t="shared" si="65"/>
        <v>7.7031906217045504E-2</v>
      </c>
      <c r="U35" s="5">
        <f t="shared" si="66"/>
        <v>8.6396305152553296E-2</v>
      </c>
      <c r="V35" s="5">
        <f t="shared" si="67"/>
        <v>1.028843604024177E-2</v>
      </c>
      <c r="W35" s="5">
        <f t="shared" si="68"/>
        <v>2.2894168004653877E-2</v>
      </c>
      <c r="X35" s="5">
        <f t="shared" si="69"/>
        <v>3.1865209721131237E-2</v>
      </c>
      <c r="Y35" s="5">
        <f t="shared" si="70"/>
        <v>2.2175769618823241E-2</v>
      </c>
      <c r="Z35" s="5">
        <f t="shared" si="71"/>
        <v>3.2299696366427655E-2</v>
      </c>
      <c r="AA35" s="5">
        <f t="shared" si="72"/>
        <v>4.0083517954693823E-2</v>
      </c>
      <c r="AB35" s="5">
        <f t="shared" si="73"/>
        <v>2.4871571444464967E-2</v>
      </c>
      <c r="AC35" s="5">
        <f t="shared" si="74"/>
        <v>1.1106793206094613E-3</v>
      </c>
      <c r="AD35" s="5">
        <f t="shared" si="75"/>
        <v>7.1028438151678492E-3</v>
      </c>
      <c r="AE35" s="5">
        <f t="shared" si="76"/>
        <v>9.8860813697512311E-3</v>
      </c>
      <c r="AF35" s="5">
        <f t="shared" si="77"/>
        <v>6.8799629692429644E-3</v>
      </c>
      <c r="AG35" s="5">
        <f t="shared" si="78"/>
        <v>3.1919550114826753E-3</v>
      </c>
      <c r="AH35" s="5">
        <f t="shared" si="79"/>
        <v>1.1239069688357504E-2</v>
      </c>
      <c r="AI35" s="5">
        <f t="shared" si="80"/>
        <v>1.3947544476473308E-2</v>
      </c>
      <c r="AJ35" s="5">
        <f t="shared" si="81"/>
        <v>8.6543638538302652E-3</v>
      </c>
      <c r="AK35" s="5">
        <f t="shared" si="82"/>
        <v>3.5799856546228927E-3</v>
      </c>
      <c r="AL35" s="5">
        <f t="shared" si="83"/>
        <v>7.6737559623136156E-5</v>
      </c>
      <c r="AM35" s="5">
        <f t="shared" si="84"/>
        <v>1.7629080122907354E-3</v>
      </c>
      <c r="AN35" s="5">
        <f t="shared" si="85"/>
        <v>2.4537005895688222E-3</v>
      </c>
      <c r="AO35" s="5">
        <f t="shared" si="86"/>
        <v>1.7075895455903899E-3</v>
      </c>
      <c r="AP35" s="5">
        <f t="shared" si="87"/>
        <v>7.9223522451639286E-4</v>
      </c>
      <c r="AQ35" s="5">
        <f t="shared" si="88"/>
        <v>2.7566782043084799E-4</v>
      </c>
      <c r="AR35" s="5">
        <f t="shared" si="89"/>
        <v>3.1286160966156958E-3</v>
      </c>
      <c r="AS35" s="5">
        <f t="shared" si="90"/>
        <v>3.8825733238900171E-3</v>
      </c>
      <c r="AT35" s="5">
        <f t="shared" si="91"/>
        <v>2.4091123918477432E-3</v>
      </c>
      <c r="AU35" s="5">
        <f t="shared" si="92"/>
        <v>9.9655941775224507E-4</v>
      </c>
      <c r="AV35" s="5">
        <f t="shared" si="93"/>
        <v>3.0917943361776347E-4</v>
      </c>
      <c r="AW35" s="5">
        <f t="shared" si="94"/>
        <v>3.681838965355946E-6</v>
      </c>
      <c r="AX35" s="5">
        <f t="shared" si="95"/>
        <v>3.6462445426461813E-4</v>
      </c>
      <c r="AY35" s="5">
        <f t="shared" si="96"/>
        <v>5.075019412032457E-4</v>
      </c>
      <c r="AZ35" s="5">
        <f t="shared" si="97"/>
        <v>3.5318286707416725E-4</v>
      </c>
      <c r="BA35" s="5">
        <f t="shared" si="98"/>
        <v>1.6385899569038739E-4</v>
      </c>
      <c r="BB35" s="5">
        <f t="shared" si="99"/>
        <v>5.7016717765270401E-5</v>
      </c>
      <c r="BC35" s="5">
        <f t="shared" si="100"/>
        <v>1.5871724788876927E-5</v>
      </c>
      <c r="BD35" s="5">
        <f t="shared" si="101"/>
        <v>7.2575985315925903E-4</v>
      </c>
      <c r="BE35" s="5">
        <f t="shared" si="102"/>
        <v>9.0065887229646958E-4</v>
      </c>
      <c r="BF35" s="5">
        <f t="shared" si="103"/>
        <v>5.5885318037035558E-4</v>
      </c>
      <c r="BG35" s="5">
        <f t="shared" si="104"/>
        <v>2.3117659513249901E-4</v>
      </c>
      <c r="BH35" s="5">
        <f t="shared" si="105"/>
        <v>7.1721813547216397E-5</v>
      </c>
      <c r="BI35" s="5">
        <f t="shared" si="106"/>
        <v>1.7801174156244918E-5</v>
      </c>
      <c r="BJ35" s="8">
        <f t="shared" si="107"/>
        <v>0.33402226691757969</v>
      </c>
      <c r="BK35" s="8">
        <f t="shared" si="108"/>
        <v>0.26161222065472933</v>
      </c>
      <c r="BL35" s="8">
        <f t="shared" si="109"/>
        <v>0.37166156775875359</v>
      </c>
      <c r="BM35" s="8">
        <f t="shared" si="110"/>
        <v>0.48887402150144876</v>
      </c>
      <c r="BN35" s="8">
        <f t="shared" si="111"/>
        <v>0.51021791009380357</v>
      </c>
    </row>
    <row r="36" spans="1:66" x14ac:dyDescent="0.25">
      <c r="A36" t="s">
        <v>80</v>
      </c>
      <c r="B36" t="s">
        <v>89</v>
      </c>
      <c r="C36" t="s">
        <v>90</v>
      </c>
      <c r="D36" t="s">
        <v>440</v>
      </c>
      <c r="E36">
        <f>VLOOKUP(A36,home!$A$2:$E$405,3,FALSE)</f>
        <v>1.19188191881919</v>
      </c>
      <c r="F36">
        <f>VLOOKUP(B36,home!$B$2:$E$405,3,FALSE)</f>
        <v>1.37</v>
      </c>
      <c r="G36">
        <f>VLOOKUP(C36,away!$B$2:$E$405,4,FALSE)</f>
        <v>0.92</v>
      </c>
      <c r="H36">
        <f>VLOOKUP(A36,away!$A$2:$E$405,3,FALSE)</f>
        <v>1.0221402214022099</v>
      </c>
      <c r="I36">
        <f>VLOOKUP(C36,away!$B$2:$E$405,3,FALSE)</f>
        <v>1.22</v>
      </c>
      <c r="J36">
        <f>VLOOKUP(B36,home!$B$2:$E$405,4,FALSE)</f>
        <v>1.25</v>
      </c>
      <c r="K36" s="3">
        <f t="shared" si="56"/>
        <v>1.5022479704797074</v>
      </c>
      <c r="L36" s="3">
        <f t="shared" si="57"/>
        <v>1.5587638376383701</v>
      </c>
      <c r="M36" s="5">
        <f t="shared" si="58"/>
        <v>4.6840277862006154E-2</v>
      </c>
      <c r="N36" s="5">
        <f t="shared" si="59"/>
        <v>7.0365712354904311E-2</v>
      </c>
      <c r="O36" s="5">
        <f t="shared" si="60"/>
        <v>7.3012931276228293E-2</v>
      </c>
      <c r="P36" s="5">
        <f t="shared" si="61"/>
        <v>0.10968352782848831</v>
      </c>
      <c r="Q36" s="5">
        <f t="shared" si="62"/>
        <v>5.2853374288256948E-2</v>
      </c>
      <c r="R36" s="5">
        <f t="shared" si="63"/>
        <v>5.6904958476680104E-2</v>
      </c>
      <c r="S36" s="5">
        <f t="shared" si="64"/>
        <v>6.4210103067413316E-2</v>
      </c>
      <c r="T36" s="5">
        <f t="shared" si="65"/>
        <v>8.2385928537700548E-2</v>
      </c>
      <c r="U36" s="5">
        <f t="shared" si="66"/>
        <v>8.5485358381824708E-2</v>
      </c>
      <c r="V36" s="5">
        <f t="shared" si="67"/>
        <v>1.6706397305264013E-2</v>
      </c>
      <c r="W36" s="5">
        <f t="shared" si="68"/>
        <v>2.6466291419179458E-2</v>
      </c>
      <c r="X36" s="5">
        <f t="shared" si="69"/>
        <v>4.125469798061563E-2</v>
      </c>
      <c r="Y36" s="5">
        <f t="shared" si="70"/>
        <v>3.2153165672438172E-2</v>
      </c>
      <c r="Z36" s="5">
        <f t="shared" si="71"/>
        <v>2.9567130485253997E-2</v>
      </c>
      <c r="AA36" s="5">
        <f t="shared" si="72"/>
        <v>4.4417161764381499E-2</v>
      </c>
      <c r="AB36" s="5">
        <f t="shared" si="73"/>
        <v>3.3362795557505494E-2</v>
      </c>
      <c r="AC36" s="5">
        <f t="shared" si="74"/>
        <v>2.4450332563463058E-3</v>
      </c>
      <c r="AD36" s="5">
        <f t="shared" si="75"/>
        <v>9.9397331426467027E-3</v>
      </c>
      <c r="AE36" s="5">
        <f t="shared" si="76"/>
        <v>1.5493696578533271E-2</v>
      </c>
      <c r="AF36" s="5">
        <f t="shared" si="77"/>
        <v>1.2075506968979504E-2</v>
      </c>
      <c r="AG36" s="5">
        <f t="shared" si="78"/>
        <v>6.2742878614651257E-3</v>
      </c>
      <c r="AH36" s="5">
        <f t="shared" si="79"/>
        <v>1.1522043445787241E-2</v>
      </c>
      <c r="AI36" s="5">
        <f t="shared" si="80"/>
        <v>1.7308966382212899E-2</v>
      </c>
      <c r="AJ36" s="5">
        <f t="shared" si="81"/>
        <v>1.3001179809390409E-2</v>
      </c>
      <c r="AK36" s="5">
        <f t="shared" si="82"/>
        <v>6.5103319941661655E-3</v>
      </c>
      <c r="AL36" s="5">
        <f t="shared" si="83"/>
        <v>2.2901646655821368E-4</v>
      </c>
      <c r="AM36" s="5">
        <f t="shared" si="84"/>
        <v>2.9863887881301787E-3</v>
      </c>
      <c r="AN36" s="5">
        <f t="shared" si="85"/>
        <v>4.655074848065998E-3</v>
      </c>
      <c r="AO36" s="5">
        <f t="shared" si="86"/>
        <v>3.6280811673326044E-3</v>
      </c>
      <c r="AP36" s="5">
        <f t="shared" si="87"/>
        <v>1.8851072412182895E-3</v>
      </c>
      <c r="AQ36" s="5">
        <f t="shared" si="88"/>
        <v>7.3460924942032554E-4</v>
      </c>
      <c r="AR36" s="5">
        <f t="shared" si="89"/>
        <v>3.5920289317982676E-3</v>
      </c>
      <c r="AS36" s="5">
        <f t="shared" si="90"/>
        <v>5.3961181726983384E-3</v>
      </c>
      <c r="AT36" s="5">
        <f t="shared" si="91"/>
        <v>4.0531537867023746E-3</v>
      </c>
      <c r="AU36" s="5">
        <f t="shared" si="92"/>
        <v>2.0296140167052616E-3</v>
      </c>
      <c r="AV36" s="5">
        <f t="shared" si="93"/>
        <v>7.6224588436316109E-4</v>
      </c>
      <c r="AW36" s="5">
        <f t="shared" si="94"/>
        <v>1.4896565715493113E-5</v>
      </c>
      <c r="AX36" s="5">
        <f t="shared" si="95"/>
        <v>7.4771608267198563E-4</v>
      </c>
      <c r="AY36" s="5">
        <f t="shared" si="96"/>
        <v>1.165512790489713E-3</v>
      </c>
      <c r="AZ36" s="5">
        <f t="shared" si="97"/>
        <v>9.0837959506017546E-4</v>
      </c>
      <c r="BA36" s="5">
        <f t="shared" si="98"/>
        <v>4.7198308787612932E-4</v>
      </c>
      <c r="BB36" s="5">
        <f t="shared" si="99"/>
        <v>1.8392754233955086E-4</v>
      </c>
      <c r="BC36" s="5">
        <f t="shared" si="100"/>
        <v>5.7339920348918381E-5</v>
      </c>
      <c r="BD36" s="5">
        <f t="shared" si="101"/>
        <v>9.3318746710632241E-4</v>
      </c>
      <c r="BE36" s="5">
        <f t="shared" si="102"/>
        <v>1.4018789785375716E-3</v>
      </c>
      <c r="BF36" s="5">
        <f t="shared" si="103"/>
        <v>1.0529849251831164E-3</v>
      </c>
      <c r="BG36" s="5">
        <f t="shared" si="104"/>
        <v>5.272814889340212E-4</v>
      </c>
      <c r="BH36" s="5">
        <f t="shared" si="105"/>
        <v>1.9802688665566281E-4</v>
      </c>
      <c r="BI36" s="5">
        <f t="shared" si="106"/>
        <v>5.9497097715776893E-5</v>
      </c>
      <c r="BJ36" s="8">
        <f t="shared" si="107"/>
        <v>0.36668651511767347</v>
      </c>
      <c r="BK36" s="8">
        <f t="shared" si="108"/>
        <v>0.24127986857656603</v>
      </c>
      <c r="BL36" s="8">
        <f t="shared" si="109"/>
        <v>0.36153174472457672</v>
      </c>
      <c r="BM36" s="8">
        <f t="shared" si="110"/>
        <v>0.5882538605927321</v>
      </c>
      <c r="BN36" s="8">
        <f t="shared" si="111"/>
        <v>0.40966078208656409</v>
      </c>
    </row>
    <row r="37" spans="1:66" x14ac:dyDescent="0.25">
      <c r="A37" t="s">
        <v>80</v>
      </c>
      <c r="B37" t="s">
        <v>91</v>
      </c>
      <c r="C37" t="s">
        <v>92</v>
      </c>
      <c r="D37" t="s">
        <v>440</v>
      </c>
      <c r="E37">
        <f>VLOOKUP(A37,home!$A$2:$E$405,3,FALSE)</f>
        <v>1.19188191881919</v>
      </c>
      <c r="F37">
        <f>VLOOKUP(B37,home!$B$2:$E$405,3,FALSE)</f>
        <v>0.38</v>
      </c>
      <c r="G37">
        <f>VLOOKUP(C37,away!$B$2:$E$405,4,FALSE)</f>
        <v>1.43</v>
      </c>
      <c r="H37">
        <f>VLOOKUP(A37,away!$A$2:$E$405,3,FALSE)</f>
        <v>1.0221402214022099</v>
      </c>
      <c r="I37">
        <f>VLOOKUP(C37,away!$B$2:$E$405,3,FALSE)</f>
        <v>0.59</v>
      </c>
      <c r="J37">
        <f>VLOOKUP(B37,home!$B$2:$E$405,4,FALSE)</f>
        <v>1.25</v>
      </c>
      <c r="K37" s="3">
        <f t="shared" si="56"/>
        <v>0.64766863468634783</v>
      </c>
      <c r="L37" s="3">
        <f t="shared" si="57"/>
        <v>0.75382841328412986</v>
      </c>
      <c r="M37" s="5">
        <f t="shared" si="58"/>
        <v>0.24622807265008656</v>
      </c>
      <c r="N37" s="5">
        <f t="shared" si="59"/>
        <v>0.15947419963473242</v>
      </c>
      <c r="O37" s="5">
        <f t="shared" si="60"/>
        <v>0.18561371731182419</v>
      </c>
      <c r="P37" s="5">
        <f t="shared" si="61"/>
        <v>0.12021618287040689</v>
      </c>
      <c r="Q37" s="5">
        <f t="shared" si="62"/>
        <v>5.1643218572562599E-2</v>
      </c>
      <c r="R37" s="5">
        <f t="shared" si="63"/>
        <v>6.9960447002470727E-2</v>
      </c>
      <c r="S37" s="5">
        <f t="shared" si="64"/>
        <v>1.4673317372374388E-2</v>
      </c>
      <c r="T37" s="5">
        <f t="shared" si="65"/>
        <v>3.893012551344037E-2</v>
      </c>
      <c r="U37" s="5">
        <f t="shared" si="66"/>
        <v>4.5311187192136816E-2</v>
      </c>
      <c r="V37" s="5">
        <f t="shared" si="67"/>
        <v>7.9599652178285172E-4</v>
      </c>
      <c r="W37" s="5">
        <f t="shared" si="68"/>
        <v>1.1149230954566755E-2</v>
      </c>
      <c r="X37" s="5">
        <f t="shared" si="69"/>
        <v>8.4046070798193609E-3</v>
      </c>
      <c r="Y37" s="5">
        <f t="shared" si="70"/>
        <v>3.1678158096283969E-3</v>
      </c>
      <c r="Z37" s="5">
        <f t="shared" si="71"/>
        <v>1.757939091884032E-2</v>
      </c>
      <c r="AA37" s="5">
        <f t="shared" si="72"/>
        <v>1.1385620115022891E-2</v>
      </c>
      <c r="AB37" s="5">
        <f t="shared" si="73"/>
        <v>3.687054517477147E-3</v>
      </c>
      <c r="AC37" s="5">
        <f t="shared" si="74"/>
        <v>2.4289387070326577E-5</v>
      </c>
      <c r="AD37" s="5">
        <f t="shared" si="75"/>
        <v>1.805251797536754E-3</v>
      </c>
      <c r="AE37" s="5">
        <f t="shared" si="76"/>
        <v>1.3608500981154544E-3</v>
      </c>
      <c r="AF37" s="5">
        <f t="shared" si="77"/>
        <v>5.1292373508996273E-4</v>
      </c>
      <c r="AG37" s="5">
        <f t="shared" si="78"/>
        <v>1.2888549511954532E-4</v>
      </c>
      <c r="AH37" s="5">
        <f t="shared" si="79"/>
        <v>3.31296109071271E-3</v>
      </c>
      <c r="AI37" s="5">
        <f t="shared" si="80"/>
        <v>2.1457009863908947E-3</v>
      </c>
      <c r="AJ37" s="5">
        <f t="shared" si="81"/>
        <v>6.9485161415047019E-4</v>
      </c>
      <c r="AK37" s="5">
        <f t="shared" si="82"/>
        <v>1.5001119874881336E-4</v>
      </c>
      <c r="AL37" s="5">
        <f t="shared" si="83"/>
        <v>4.743532882225079E-7</v>
      </c>
      <c r="AM37" s="5">
        <f t="shared" si="84"/>
        <v>2.3384099339514094E-4</v>
      </c>
      <c r="AN37" s="5">
        <f t="shared" si="85"/>
        <v>1.7627598501184378E-4</v>
      </c>
      <c r="AO37" s="5">
        <f t="shared" si="86"/>
        <v>6.6440923040787624E-5</v>
      </c>
      <c r="AP37" s="5">
        <f t="shared" si="87"/>
        <v>1.669501853098997E-5</v>
      </c>
      <c r="AQ37" s="5">
        <f t="shared" si="88"/>
        <v>3.1462948322413287E-6</v>
      </c>
      <c r="AR37" s="5">
        <f t="shared" si="89"/>
        <v>4.994808404568048E-4</v>
      </c>
      <c r="AS37" s="5">
        <f t="shared" si="90"/>
        <v>3.2349807399064827E-4</v>
      </c>
      <c r="AT37" s="5">
        <f t="shared" si="91"/>
        <v>1.0475977795259314E-4</v>
      </c>
      <c r="AU37" s="5">
        <f t="shared" si="92"/>
        <v>2.2616540785533655E-5</v>
      </c>
      <c r="AV37" s="5">
        <f t="shared" si="93"/>
        <v>3.6620060229736706E-6</v>
      </c>
      <c r="AW37" s="5">
        <f t="shared" si="94"/>
        <v>6.4331663716388898E-9</v>
      </c>
      <c r="AX37" s="5">
        <f t="shared" si="95"/>
        <v>2.5241912820988364E-5</v>
      </c>
      <c r="AY37" s="5">
        <f t="shared" si="96"/>
        <v>1.902807109010199E-5</v>
      </c>
      <c r="AZ37" s="5">
        <f t="shared" si="97"/>
        <v>7.1719503188546042E-6</v>
      </c>
      <c r="BA37" s="5">
        <f t="shared" si="98"/>
        <v>1.8021399763382582E-6</v>
      </c>
      <c r="BB37" s="5">
        <f t="shared" si="99"/>
        <v>3.396260797197421E-7</v>
      </c>
      <c r="BC37" s="5">
        <f t="shared" si="100"/>
        <v>5.1203957757008548E-8</v>
      </c>
      <c r="BD37" s="5">
        <f t="shared" si="101"/>
        <v>6.2753808237896085E-5</v>
      </c>
      <c r="BE37" s="5">
        <f t="shared" si="102"/>
        <v>4.064367330280704E-5</v>
      </c>
      <c r="BF37" s="5">
        <f t="shared" si="103"/>
        <v>1.31618161983335E-5</v>
      </c>
      <c r="BG37" s="5">
        <f t="shared" si="104"/>
        <v>2.8414985090557718E-6</v>
      </c>
      <c r="BH37" s="5">
        <f t="shared" si="105"/>
        <v>4.6008736495586112E-7</v>
      </c>
      <c r="BI37" s="5">
        <f t="shared" si="106"/>
        <v>5.9596831099480403E-8</v>
      </c>
      <c r="BJ37" s="8">
        <f t="shared" si="107"/>
        <v>0.27712714280966638</v>
      </c>
      <c r="BK37" s="8">
        <f t="shared" si="108"/>
        <v>0.3819573612260993</v>
      </c>
      <c r="BL37" s="8">
        <f t="shared" si="109"/>
        <v>0.32333548874858725</v>
      </c>
      <c r="BM37" s="8">
        <f t="shared" si="110"/>
        <v>0.16684452402318634</v>
      </c>
      <c r="BN37" s="8">
        <f t="shared" si="111"/>
        <v>0.83313583804208335</v>
      </c>
    </row>
    <row r="38" spans="1:66" x14ac:dyDescent="0.25">
      <c r="A38" t="s">
        <v>80</v>
      </c>
      <c r="B38" t="s">
        <v>93</v>
      </c>
      <c r="C38" t="s">
        <v>94</v>
      </c>
      <c r="D38" t="s">
        <v>440</v>
      </c>
      <c r="E38">
        <f>VLOOKUP(A38,home!$A$2:$E$405,3,FALSE)</f>
        <v>1.19188191881919</v>
      </c>
      <c r="F38">
        <f>VLOOKUP(B38,home!$B$2:$E$405,3,FALSE)</f>
        <v>0.76</v>
      </c>
      <c r="G38">
        <f>VLOOKUP(C38,away!$B$2:$E$405,4,FALSE)</f>
        <v>0.69</v>
      </c>
      <c r="H38">
        <f>VLOOKUP(A38,away!$A$2:$E$405,3,FALSE)</f>
        <v>1.0221402214022099</v>
      </c>
      <c r="I38">
        <f>VLOOKUP(C38,away!$B$2:$E$405,3,FALSE)</f>
        <v>0.76</v>
      </c>
      <c r="J38">
        <f>VLOOKUP(B38,home!$B$2:$E$405,4,FALSE)</f>
        <v>0.98</v>
      </c>
      <c r="K38" s="3">
        <f t="shared" si="56"/>
        <v>0.62502287822878322</v>
      </c>
      <c r="L38" s="3">
        <f t="shared" si="57"/>
        <v>0.7612900369003659</v>
      </c>
      <c r="M38" s="5">
        <f t="shared" si="58"/>
        <v>0.24999536154071653</v>
      </c>
      <c r="N38" s="5">
        <f t="shared" si="59"/>
        <v>0.15625282041402391</v>
      </c>
      <c r="O38" s="5">
        <f t="shared" si="60"/>
        <v>0.19031897801225239</v>
      </c>
      <c r="P38" s="5">
        <f t="shared" si="61"/>
        <v>0.11895371541877849</v>
      </c>
      <c r="Q38" s="5">
        <f t="shared" si="62"/>
        <v>4.8830793773269196E-2</v>
      </c>
      <c r="R38" s="5">
        <f t="shared" si="63"/>
        <v>7.2443970896893764E-2</v>
      </c>
      <c r="S38" s="5">
        <f t="shared" si="64"/>
        <v>1.4150248953346224E-2</v>
      </c>
      <c r="T38" s="5">
        <f t="shared" si="65"/>
        <v>3.7174396793526264E-2</v>
      </c>
      <c r="U38" s="5">
        <f t="shared" si="66"/>
        <v>4.5279139200298746E-2</v>
      </c>
      <c r="V38" s="5">
        <f t="shared" si="67"/>
        <v>7.4811374131438771E-4</v>
      </c>
      <c r="W38" s="5">
        <f t="shared" si="68"/>
        <v>1.0173454423454955E-2</v>
      </c>
      <c r="X38" s="5">
        <f t="shared" si="69"/>
        <v>7.744949493436213E-3</v>
      </c>
      <c r="Y38" s="5">
        <f t="shared" si="70"/>
        <v>2.9480764428247621E-3</v>
      </c>
      <c r="Z38" s="5">
        <f t="shared" si="71"/>
        <v>1.8383624425768432E-2</v>
      </c>
      <c r="AA38" s="5">
        <f t="shared" si="72"/>
        <v>1.1490185850870749E-2</v>
      </c>
      <c r="AB38" s="5">
        <f t="shared" si="73"/>
        <v>3.5908145159474379E-3</v>
      </c>
      <c r="AC38" s="5">
        <f t="shared" si="74"/>
        <v>2.224814005966452E-5</v>
      </c>
      <c r="AD38" s="5">
        <f t="shared" si="75"/>
        <v>1.58966044131929E-3</v>
      </c>
      <c r="AE38" s="5">
        <f t="shared" si="76"/>
        <v>1.2101926560310141E-3</v>
      </c>
      <c r="AF38" s="5">
        <f t="shared" si="77"/>
        <v>4.606538058832012E-4</v>
      </c>
      <c r="AG38" s="5">
        <f t="shared" si="78"/>
        <v>1.1689705095970544E-4</v>
      </c>
      <c r="AH38" s="5">
        <f t="shared" si="79"/>
        <v>3.4988175293639281E-3</v>
      </c>
      <c r="AI38" s="5">
        <f t="shared" si="80"/>
        <v>2.1868410026003628E-3</v>
      </c>
      <c r="AJ38" s="5">
        <f t="shared" si="81"/>
        <v>6.8341282883699838E-4</v>
      </c>
      <c r="AK38" s="5">
        <f t="shared" si="82"/>
        <v>1.423828844327252E-4</v>
      </c>
      <c r="AL38" s="5">
        <f t="shared" si="83"/>
        <v>4.23447683980077E-7</v>
      </c>
      <c r="AM38" s="5">
        <f t="shared" si="84"/>
        <v>1.9871482888796413E-4</v>
      </c>
      <c r="AN38" s="5">
        <f t="shared" si="85"/>
        <v>1.5127961941676811E-4</v>
      </c>
      <c r="AO38" s="5">
        <f t="shared" si="86"/>
        <v>5.7583833524032341E-5</v>
      </c>
      <c r="AP38" s="5">
        <f t="shared" si="87"/>
        <v>1.4612666249458372E-5</v>
      </c>
      <c r="AQ38" s="5">
        <f t="shared" si="88"/>
        <v>2.7811193070657232E-6</v>
      </c>
      <c r="AR38" s="5">
        <f t="shared" si="89"/>
        <v>5.327229852074226E-4</v>
      </c>
      <c r="AS38" s="5">
        <f t="shared" si="90"/>
        <v>3.3296405351297275E-4</v>
      </c>
      <c r="AT38" s="5">
        <f t="shared" si="91"/>
        <v>1.0405507553670042E-4</v>
      </c>
      <c r="AU38" s="5">
        <f t="shared" si="92"/>
        <v>2.1678934268753986E-5</v>
      </c>
      <c r="AV38" s="5">
        <f t="shared" si="93"/>
        <v>3.3874574733973033E-6</v>
      </c>
      <c r="AW38" s="5">
        <f t="shared" si="94"/>
        <v>5.5968455423947575E-9</v>
      </c>
      <c r="AX38" s="5">
        <f t="shared" si="95"/>
        <v>2.0700219049715912E-5</v>
      </c>
      <c r="AY38" s="5">
        <f t="shared" si="96"/>
        <v>1.5758870524203884E-5</v>
      </c>
      <c r="AZ38" s="5">
        <f t="shared" si="97"/>
        <v>5.9985355614396304E-6</v>
      </c>
      <c r="BA38" s="5">
        <f t="shared" si="98"/>
        <v>1.5222084529721782E-6</v>
      </c>
      <c r="BB38" s="5">
        <f t="shared" si="99"/>
        <v>2.8971053233330952E-7</v>
      </c>
      <c r="BC38" s="5">
        <f t="shared" si="100"/>
        <v>4.4110748370089979E-8</v>
      </c>
      <c r="BD38" s="5">
        <f t="shared" si="101"/>
        <v>6.7592783511038614E-5</v>
      </c>
      <c r="BE38" s="5">
        <f t="shared" si="102"/>
        <v>4.2247036097564388E-5</v>
      </c>
      <c r="BF38" s="5">
        <f t="shared" si="103"/>
        <v>1.3202682049167498E-5</v>
      </c>
      <c r="BG38" s="5">
        <f t="shared" si="104"/>
        <v>2.7506594449033869E-6</v>
      </c>
      <c r="BH38" s="5">
        <f t="shared" si="105"/>
        <v>4.2980627082017536E-7</v>
      </c>
      <c r="BI38" s="5">
        <f t="shared" si="106"/>
        <v>5.3727750493761197E-8</v>
      </c>
      <c r="BJ38" s="8">
        <f t="shared" si="107"/>
        <v>0.26697118101698281</v>
      </c>
      <c r="BK38" s="8">
        <f t="shared" si="108"/>
        <v>0.38388587011242348</v>
      </c>
      <c r="BL38" s="8">
        <f t="shared" si="109"/>
        <v>0.33075562792262025</v>
      </c>
      <c r="BM38" s="8">
        <f t="shared" si="110"/>
        <v>0.16318491014818212</v>
      </c>
      <c r="BN38" s="8">
        <f t="shared" si="111"/>
        <v>0.83679564005593432</v>
      </c>
    </row>
    <row r="39" spans="1:66" x14ac:dyDescent="0.25">
      <c r="A39" t="s">
        <v>80</v>
      </c>
      <c r="B39" t="s">
        <v>95</v>
      </c>
      <c r="C39" t="s">
        <v>96</v>
      </c>
      <c r="D39" t="s">
        <v>440</v>
      </c>
      <c r="E39">
        <f>VLOOKUP(A39,home!$A$2:$E$405,3,FALSE)</f>
        <v>1.19188191881919</v>
      </c>
      <c r="F39">
        <f>VLOOKUP(B39,home!$B$2:$E$405,3,FALSE)</f>
        <v>1.53</v>
      </c>
      <c r="G39">
        <f>VLOOKUP(C39,away!$B$2:$E$405,4,FALSE)</f>
        <v>1.6</v>
      </c>
      <c r="H39">
        <f>VLOOKUP(A39,away!$A$2:$E$405,3,FALSE)</f>
        <v>1.0221402214022099</v>
      </c>
      <c r="I39">
        <f>VLOOKUP(C39,away!$B$2:$E$405,3,FALSE)</f>
        <v>0.84</v>
      </c>
      <c r="J39">
        <f>VLOOKUP(B39,home!$B$2:$E$405,4,FALSE)</f>
        <v>0.8</v>
      </c>
      <c r="K39" s="3">
        <f t="shared" si="56"/>
        <v>2.9177269372693773</v>
      </c>
      <c r="L39" s="3">
        <f t="shared" si="57"/>
        <v>0.68687822878228511</v>
      </c>
      <c r="M39" s="5">
        <f t="shared" si="58"/>
        <v>2.7198181458690678E-2</v>
      </c>
      <c r="N39" s="5">
        <f t="shared" si="59"/>
        <v>7.9356866686762312E-2</v>
      </c>
      <c r="O39" s="5">
        <f t="shared" si="60"/>
        <v>1.8681838706444638E-2</v>
      </c>
      <c r="P39" s="5">
        <f t="shared" si="61"/>
        <v>5.450850403151522E-2</v>
      </c>
      <c r="Q39" s="5">
        <f t="shared" si="62"/>
        <v>0.11577083379463066</v>
      </c>
      <c r="R39" s="5">
        <f t="shared" si="63"/>
        <v>6.4160741405395148E-3</v>
      </c>
      <c r="S39" s="5">
        <f t="shared" si="64"/>
        <v>2.7310438165382624E-2</v>
      </c>
      <c r="T39" s="5">
        <f t="shared" si="65"/>
        <v>7.952046526150422E-2</v>
      </c>
      <c r="U39" s="5">
        <f t="shared" si="66"/>
        <v>1.872035235136961E-2</v>
      </c>
      <c r="V39" s="5">
        <f t="shared" si="67"/>
        <v>6.0814978101924808E-3</v>
      </c>
      <c r="W39" s="5">
        <f t="shared" si="68"/>
        <v>0.1125958934375766</v>
      </c>
      <c r="X39" s="5">
        <f t="shared" si="69"/>
        <v>7.7339667852561536E-2</v>
      </c>
      <c r="Y39" s="5">
        <f t="shared" si="70"/>
        <v>2.6561467034588851E-2</v>
      </c>
      <c r="Z39" s="5">
        <f t="shared" si="71"/>
        <v>1.4690205471298678E-3</v>
      </c>
      <c r="AA39" s="5">
        <f t="shared" si="72"/>
        <v>4.286200821763014E-3</v>
      </c>
      <c r="AB39" s="5">
        <f t="shared" si="73"/>
        <v>6.2529817981020449E-3</v>
      </c>
      <c r="AC39" s="5">
        <f t="shared" si="74"/>
        <v>7.617543943333326E-4</v>
      </c>
      <c r="AD39" s="5">
        <f t="shared" si="75"/>
        <v>8.2131017827182407E-2</v>
      </c>
      <c r="AE39" s="5">
        <f t="shared" si="76"/>
        <v>5.6414008053221332E-2</v>
      </c>
      <c r="AF39" s="5">
        <f t="shared" si="77"/>
        <v>1.9374776965053117E-2</v>
      </c>
      <c r="AG39" s="5">
        <f t="shared" si="78"/>
        <v>4.4360374949358331E-3</v>
      </c>
      <c r="AH39" s="5">
        <f t="shared" si="79"/>
        <v>2.5225955786433677E-4</v>
      </c>
      <c r="AI39" s="5">
        <f t="shared" si="80"/>
        <v>7.3602450716443854E-4</v>
      </c>
      <c r="AJ39" s="5">
        <f t="shared" si="81"/>
        <v>1.0737592655220504E-3</v>
      </c>
      <c r="AK39" s="5">
        <f t="shared" si="82"/>
        <v>1.0443121110520893E-3</v>
      </c>
      <c r="AL39" s="5">
        <f t="shared" si="83"/>
        <v>6.1065983455706803E-5</v>
      </c>
      <c r="AM39" s="5">
        <f t="shared" si="84"/>
        <v>4.7927176619944313E-2</v>
      </c>
      <c r="AN39" s="5">
        <f t="shared" si="85"/>
        <v>3.2920134187243093E-2</v>
      </c>
      <c r="AO39" s="5">
        <f t="shared" si="86"/>
        <v>1.1306061730904343E-2</v>
      </c>
      <c r="AP39" s="5">
        <f t="shared" si="87"/>
        <v>2.5886292187422503E-3</v>
      </c>
      <c r="AQ39" s="5">
        <f t="shared" si="88"/>
        <v>4.4451826318593689E-4</v>
      </c>
      <c r="AR39" s="5">
        <f t="shared" si="89"/>
        <v>3.4654319659851605E-5</v>
      </c>
      <c r="AS39" s="5">
        <f t="shared" si="90"/>
        <v>1.0111184196429279E-4</v>
      </c>
      <c r="AT39" s="5">
        <f t="shared" si="91"/>
        <v>1.4750837248807069E-4</v>
      </c>
      <c r="AU39" s="5">
        <f t="shared" si="92"/>
        <v>1.4346305062706965E-4</v>
      </c>
      <c r="AV39" s="5">
        <f t="shared" si="93"/>
        <v>1.046465018293604E-4</v>
      </c>
      <c r="AW39" s="5">
        <f t="shared" si="94"/>
        <v>3.3995485756602117E-6</v>
      </c>
      <c r="AX39" s="5">
        <f t="shared" si="95"/>
        <v>2.3306402375213114E-2</v>
      </c>
      <c r="AY39" s="5">
        <f t="shared" si="96"/>
        <v>1.6008660382773626E-2</v>
      </c>
      <c r="AZ39" s="5">
        <f t="shared" si="97"/>
        <v>5.4980001444483433E-3</v>
      </c>
      <c r="BA39" s="5">
        <f t="shared" si="98"/>
        <v>1.2588188670211418E-3</v>
      </c>
      <c r="BB39" s="5">
        <f t="shared" si="99"/>
        <v>2.1616381843430119E-4</v>
      </c>
      <c r="BC39" s="5">
        <f t="shared" si="100"/>
        <v>2.9695644146593662E-5</v>
      </c>
      <c r="BD39" s="5">
        <f t="shared" si="101"/>
        <v>3.9672162846023295E-6</v>
      </c>
      <c r="BE39" s="5">
        <f t="shared" si="102"/>
        <v>1.1575253819557952E-5</v>
      </c>
      <c r="BF39" s="5">
        <f t="shared" si="103"/>
        <v>1.6886714937527244E-5</v>
      </c>
      <c r="BG39" s="5">
        <f t="shared" si="104"/>
        <v>1.6423607685070804E-5</v>
      </c>
      <c r="BH39" s="5">
        <f t="shared" si="105"/>
        <v>1.1979900637468863E-5</v>
      </c>
      <c r="BI39" s="5">
        <f t="shared" si="106"/>
        <v>6.9908157591506975E-6</v>
      </c>
      <c r="BJ39" s="8">
        <f t="shared" si="107"/>
        <v>0.79500529566007361</v>
      </c>
      <c r="BK39" s="8">
        <f t="shared" si="108"/>
        <v>0.13193010222634366</v>
      </c>
      <c r="BL39" s="8">
        <f t="shared" si="109"/>
        <v>5.8063010855513755E-2</v>
      </c>
      <c r="BM39" s="8">
        <f t="shared" si="110"/>
        <v>0.66852986963627992</v>
      </c>
      <c r="BN39" s="8">
        <f t="shared" si="111"/>
        <v>0.30193229881858302</v>
      </c>
    </row>
    <row r="40" spans="1:66" x14ac:dyDescent="0.25">
      <c r="A40" t="s">
        <v>80</v>
      </c>
      <c r="B40" t="s">
        <v>97</v>
      </c>
      <c r="C40" t="s">
        <v>98</v>
      </c>
      <c r="D40" t="s">
        <v>440</v>
      </c>
      <c r="E40">
        <f>VLOOKUP(A40,home!$A$2:$E$405,3,FALSE)</f>
        <v>1.19188191881919</v>
      </c>
      <c r="F40">
        <f>VLOOKUP(B40,home!$B$2:$E$405,3,FALSE)</f>
        <v>1.07</v>
      </c>
      <c r="G40">
        <f>VLOOKUP(C40,away!$B$2:$E$405,4,FALSE)</f>
        <v>0.61</v>
      </c>
      <c r="H40">
        <f>VLOOKUP(A40,away!$A$2:$E$405,3,FALSE)</f>
        <v>1.0221402214022099</v>
      </c>
      <c r="I40">
        <f>VLOOKUP(C40,away!$B$2:$E$405,3,FALSE)</f>
        <v>0.92</v>
      </c>
      <c r="J40">
        <f>VLOOKUP(B40,home!$B$2:$E$405,4,FALSE)</f>
        <v>0.98</v>
      </c>
      <c r="K40" s="3">
        <f t="shared" si="56"/>
        <v>0.77794132841328534</v>
      </c>
      <c r="L40" s="3">
        <f t="shared" si="57"/>
        <v>0.92156162361623251</v>
      </c>
      <c r="M40" s="5">
        <f t="shared" si="58"/>
        <v>0.18277434909793788</v>
      </c>
      <c r="N40" s="5">
        <f t="shared" si="59"/>
        <v>0.14218771993712337</v>
      </c>
      <c r="O40" s="5">
        <f t="shared" si="60"/>
        <v>0.16843782591009571</v>
      </c>
      <c r="P40" s="5">
        <f t="shared" si="61"/>
        <v>0.13103474604354556</v>
      </c>
      <c r="Q40" s="5">
        <f t="shared" si="62"/>
        <v>5.5306851865970959E-2</v>
      </c>
      <c r="R40" s="5">
        <f t="shared" si="63"/>
        <v>7.7612918162048045E-2</v>
      </c>
      <c r="S40" s="5">
        <f t="shared" si="64"/>
        <v>2.3485386154344937E-2</v>
      </c>
      <c r="T40" s="5">
        <f t="shared" si="65"/>
        <v>5.096867220270665E-2</v>
      </c>
      <c r="U40" s="5">
        <f t="shared" si="66"/>
        <v>6.037829665701526E-2</v>
      </c>
      <c r="V40" s="5">
        <f t="shared" si="67"/>
        <v>1.8707959511929803E-3</v>
      </c>
      <c r="W40" s="5">
        <f t="shared" si="68"/>
        <v>1.4341828603656745E-2</v>
      </c>
      <c r="X40" s="5">
        <f t="shared" si="69"/>
        <v>1.3216878853611636E-2</v>
      </c>
      <c r="Y40" s="5">
        <f t="shared" si="70"/>
        <v>6.0900841677366934E-3</v>
      </c>
      <c r="Z40" s="5">
        <f t="shared" si="71"/>
        <v>2.3841695625003601E-2</v>
      </c>
      <c r="AA40" s="5">
        <f t="shared" si="72"/>
        <v>1.8547440366140512E-2</v>
      </c>
      <c r="AB40" s="5">
        <f t="shared" si="73"/>
        <v>7.2144101985507705E-3</v>
      </c>
      <c r="AC40" s="5">
        <f t="shared" si="74"/>
        <v>8.3825791739145278E-5</v>
      </c>
      <c r="AD40" s="5">
        <f t="shared" si="75"/>
        <v>2.7892752989510943E-3</v>
      </c>
      <c r="AE40" s="5">
        <f t="shared" si="76"/>
        <v>2.570489073214023E-3</v>
      </c>
      <c r="AF40" s="5">
        <f t="shared" si="77"/>
        <v>1.1844320418994496E-3</v>
      </c>
      <c r="AG40" s="5">
        <f t="shared" si="78"/>
        <v>3.6384237186531552E-4</v>
      </c>
      <c r="AH40" s="5">
        <f t="shared" si="79"/>
        <v>5.4928979324855845E-3</v>
      </c>
      <c r="AI40" s="5">
        <f t="shared" si="80"/>
        <v>4.2731523144364245E-3</v>
      </c>
      <c r="AJ40" s="5">
        <f t="shared" si="81"/>
        <v>1.6621308940024881E-3</v>
      </c>
      <c r="AK40" s="5">
        <f t="shared" si="82"/>
        <v>4.3101343855901913E-4</v>
      </c>
      <c r="AL40" s="5">
        <f t="shared" si="83"/>
        <v>2.403858394057763E-6</v>
      </c>
      <c r="AM40" s="5">
        <f t="shared" si="84"/>
        <v>4.3397850627527578E-4</v>
      </c>
      <c r="AN40" s="5">
        <f t="shared" si="85"/>
        <v>3.9993793685759048E-4</v>
      </c>
      <c r="AO40" s="5">
        <f t="shared" si="86"/>
        <v>1.8428372721810367E-4</v>
      </c>
      <c r="AP40" s="5">
        <f t="shared" si="87"/>
        <v>5.6609603620388847E-5</v>
      </c>
      <c r="AQ40" s="5">
        <f t="shared" si="88"/>
        <v>1.3042309556169223E-5</v>
      </c>
      <c r="AR40" s="5">
        <f t="shared" si="89"/>
        <v>1.0124087874039327E-3</v>
      </c>
      <c r="AS40" s="5">
        <f t="shared" si="90"/>
        <v>7.8759463697029874E-4</v>
      </c>
      <c r="AT40" s="5">
        <f t="shared" si="91"/>
        <v>3.0635120906792672E-4</v>
      </c>
      <c r="AU40" s="5">
        <f t="shared" si="92"/>
        <v>7.9441088847772998E-5</v>
      </c>
      <c r="AV40" s="5">
        <f t="shared" si="93"/>
        <v>1.5450126547208584E-5</v>
      </c>
      <c r="AW40" s="5">
        <f t="shared" si="94"/>
        <v>4.787156278046255E-8</v>
      </c>
      <c r="AX40" s="5">
        <f t="shared" si="95"/>
        <v>5.6268302612433535E-5</v>
      </c>
      <c r="AY40" s="5">
        <f t="shared" si="96"/>
        <v>5.1854708313643743E-5</v>
      </c>
      <c r="AZ40" s="5">
        <f t="shared" si="97"/>
        <v>2.3893654592833835E-5</v>
      </c>
      <c r="BA40" s="5">
        <f t="shared" si="98"/>
        <v>7.3398250402324688E-6</v>
      </c>
      <c r="BB40" s="5">
        <f t="shared" si="99"/>
        <v>1.6910252702839277E-6</v>
      </c>
      <c r="BC40" s="5">
        <f t="shared" si="100"/>
        <v>3.1167679873178705E-7</v>
      </c>
      <c r="BD40" s="5">
        <f t="shared" si="101"/>
        <v>1.5549951431388483E-4</v>
      </c>
      <c r="BE40" s="5">
        <f t="shared" si="102"/>
        <v>1.2096949873296424E-4</v>
      </c>
      <c r="BF40" s="5">
        <f t="shared" si="103"/>
        <v>4.7053586270905722E-5</v>
      </c>
      <c r="BG40" s="5">
        <f t="shared" si="104"/>
        <v>1.2201643136732508E-5</v>
      </c>
      <c r="BH40" s="5">
        <f t="shared" si="105"/>
        <v>2.3730406176536323E-6</v>
      </c>
      <c r="BI40" s="5">
        <f t="shared" si="106"/>
        <v>3.6921727409523015E-7</v>
      </c>
      <c r="BJ40" s="8">
        <f t="shared" si="107"/>
        <v>0.29024928569289171</v>
      </c>
      <c r="BK40" s="8">
        <f t="shared" si="108"/>
        <v>0.33930336160546826</v>
      </c>
      <c r="BL40" s="8">
        <f t="shared" si="109"/>
        <v>0.34658979822251718</v>
      </c>
      <c r="BM40" s="8">
        <f t="shared" si="110"/>
        <v>0.24257792329240824</v>
      </c>
      <c r="BN40" s="8">
        <f t="shared" si="111"/>
        <v>0.75735441101672152</v>
      </c>
    </row>
    <row r="41" spans="1:66" x14ac:dyDescent="0.25">
      <c r="A41" t="s">
        <v>99</v>
      </c>
      <c r="B41" t="s">
        <v>100</v>
      </c>
      <c r="C41" t="s">
        <v>101</v>
      </c>
      <c r="D41" t="s">
        <v>440</v>
      </c>
      <c r="E41">
        <f>VLOOKUP(A41,home!$A$2:$E$405,3,FALSE)</f>
        <v>1.3625</v>
      </c>
      <c r="F41">
        <f>VLOOKUP(B41,home!$B$2:$E$405,3,FALSE)</f>
        <v>1.1399999999999999</v>
      </c>
      <c r="G41">
        <f>VLOOKUP(C41,away!$B$2:$E$405,4,FALSE)</f>
        <v>0.33</v>
      </c>
      <c r="H41">
        <f>VLOOKUP(A41,away!$A$2:$E$405,3,FALSE)</f>
        <v>1.30833333333333</v>
      </c>
      <c r="I41">
        <f>VLOOKUP(C41,away!$B$2:$E$405,3,FALSE)</f>
        <v>1.1399999999999999</v>
      </c>
      <c r="J41">
        <f>VLOOKUP(B41,home!$B$2:$E$405,4,FALSE)</f>
        <v>1.53</v>
      </c>
      <c r="K41" s="3">
        <f t="shared" si="56"/>
        <v>0.51257249999999999</v>
      </c>
      <c r="L41" s="3">
        <f t="shared" si="57"/>
        <v>2.281994999999994</v>
      </c>
      <c r="M41" s="5">
        <f t="shared" si="58"/>
        <v>6.1141312232521318E-2</v>
      </c>
      <c r="N41" s="5">
        <f t="shared" si="59"/>
        <v>3.1339355264304022E-2</v>
      </c>
      <c r="O41" s="5">
        <f t="shared" si="60"/>
        <v>0.13952416880805213</v>
      </c>
      <c r="P41" s="5">
        <f t="shared" si="61"/>
        <v>7.1516252016365273E-2</v>
      </c>
      <c r="Q41" s="5">
        <f t="shared" si="62"/>
        <v>8.0318458381062365E-3</v>
      </c>
      <c r="R41" s="5">
        <f t="shared" si="63"/>
        <v>0.15919672779956506</v>
      </c>
      <c r="S41" s="5">
        <f t="shared" si="64"/>
        <v>2.091292333985845E-2</v>
      </c>
      <c r="T41" s="5">
        <f t="shared" si="65"/>
        <v>1.8328632043329192E-2</v>
      </c>
      <c r="U41" s="5">
        <f t="shared" si="66"/>
        <v>8.1599864760042537E-2</v>
      </c>
      <c r="V41" s="5">
        <f t="shared" si="67"/>
        <v>2.7179547789669841E-3</v>
      </c>
      <c r="W41" s="5">
        <f t="shared" si="68"/>
        <v>1.3723011002842362E-3</v>
      </c>
      <c r="X41" s="5">
        <f t="shared" si="69"/>
        <v>3.131584249343118E-3</v>
      </c>
      <c r="Y41" s="5">
        <f t="shared" si="70"/>
        <v>3.5731297995398653E-3</v>
      </c>
      <c r="Z41" s="5">
        <f t="shared" si="71"/>
        <v>0.12109537895165583</v>
      </c>
      <c r="AA41" s="5">
        <f t="shared" si="72"/>
        <v>6.2070161127697587E-2</v>
      </c>
      <c r="AB41" s="5">
        <f t="shared" si="73"/>
        <v>1.5907728832313384E-2</v>
      </c>
      <c r="AC41" s="5">
        <f t="shared" si="74"/>
        <v>1.9869742307221126E-4</v>
      </c>
      <c r="AD41" s="5">
        <f t="shared" si="75"/>
        <v>1.7585095143136039E-4</v>
      </c>
      <c r="AE41" s="5">
        <f t="shared" si="76"/>
        <v>4.0129099191160624E-4</v>
      </c>
      <c r="AF41" s="5">
        <f t="shared" si="77"/>
        <v>4.5787201854366184E-4</v>
      </c>
      <c r="AG41" s="5">
        <f t="shared" si="78"/>
        <v>3.4828721898551355E-4</v>
      </c>
      <c r="AH41" s="5">
        <f t="shared" si="79"/>
        <v>6.9084762322695781E-2</v>
      </c>
      <c r="AI41" s="5">
        <f t="shared" si="80"/>
        <v>3.5410949335649977E-2</v>
      </c>
      <c r="AJ41" s="5">
        <f t="shared" si="81"/>
        <v>9.0753394141737213E-3</v>
      </c>
      <c r="AK41" s="5">
        <f t="shared" si="82"/>
        <v>1.5505898039571869E-3</v>
      </c>
      <c r="AL41" s="5">
        <f t="shared" si="83"/>
        <v>9.2965587191805272E-6</v>
      </c>
      <c r="AM41" s="5">
        <f t="shared" si="84"/>
        <v>1.8027272360510198E-5</v>
      </c>
      <c r="AN41" s="5">
        <f t="shared" si="85"/>
        <v>4.1138145390322365E-5</v>
      </c>
      <c r="AO41" s="5">
        <f t="shared" si="86"/>
        <v>4.6938521044994223E-5</v>
      </c>
      <c r="AP41" s="5">
        <f t="shared" si="87"/>
        <v>3.5704490110690438E-5</v>
      </c>
      <c r="AQ41" s="5">
        <f t="shared" si="88"/>
        <v>2.0369366977536203E-5</v>
      </c>
      <c r="AR41" s="5">
        <f t="shared" si="89"/>
        <v>3.1530216439315972E-2</v>
      </c>
      <c r="AS41" s="5">
        <f t="shared" si="90"/>
        <v>1.6161521865841279E-2</v>
      </c>
      <c r="AT41" s="5">
        <f t="shared" si="91"/>
        <v>4.1419758332894643E-3</v>
      </c>
      <c r="AU41" s="5">
        <f t="shared" si="92"/>
        <v>7.0768763593625475E-4</v>
      </c>
      <c r="AV41" s="5">
        <f t="shared" si="93"/>
        <v>9.0685305192733962E-5</v>
      </c>
      <c r="AW41" s="5">
        <f t="shared" si="94"/>
        <v>3.0205755776125389E-7</v>
      </c>
      <c r="AX41" s="5">
        <f t="shared" si="95"/>
        <v>1.540047343667935E-6</v>
      </c>
      <c r="AY41" s="5">
        <f t="shared" si="96"/>
        <v>3.5143803380135002E-6</v>
      </c>
      <c r="AZ41" s="5">
        <f t="shared" si="97"/>
        <v>4.0098991797225488E-6</v>
      </c>
      <c r="BA41" s="5">
        <f t="shared" si="98"/>
        <v>3.0501899595436441E-6</v>
      </c>
      <c r="BB41" s="5">
        <f t="shared" si="99"/>
        <v>1.7401295591821954E-6</v>
      </c>
      <c r="BC41" s="5">
        <f t="shared" si="100"/>
        <v>7.9419339068119312E-7</v>
      </c>
      <c r="BD41" s="5">
        <f t="shared" si="101"/>
        <v>1.1991966043906102E-2</v>
      </c>
      <c r="BE41" s="5">
        <f t="shared" si="102"/>
        <v>6.1467520150400587E-3</v>
      </c>
      <c r="BF41" s="5">
        <f t="shared" si="103"/>
        <v>1.5753280236145601E-3</v>
      </c>
      <c r="BG41" s="5">
        <f t="shared" si="104"/>
        <v>2.691566077947247E-4</v>
      </c>
      <c r="BH41" s="5">
        <f t="shared" si="105"/>
        <v>3.4490568837215379E-5</v>
      </c>
      <c r="BI41" s="5">
        <f t="shared" si="106"/>
        <v>3.5357834190627162E-6</v>
      </c>
      <c r="BJ41" s="8">
        <f t="shared" si="107"/>
        <v>6.7336976111433647E-2</v>
      </c>
      <c r="BK41" s="8">
        <f t="shared" si="108"/>
        <v>0.15649995072984144</v>
      </c>
      <c r="BL41" s="8">
        <f t="shared" si="109"/>
        <v>0.64607360832633487</v>
      </c>
      <c r="BM41" s="8">
        <f t="shared" si="110"/>
        <v>0.52025303983757121</v>
      </c>
      <c r="BN41" s="8">
        <f t="shared" si="111"/>
        <v>0.47074966195891405</v>
      </c>
    </row>
    <row r="42" spans="1:66" x14ac:dyDescent="0.25">
      <c r="A42" t="s">
        <v>99</v>
      </c>
      <c r="B42" t="s">
        <v>102</v>
      </c>
      <c r="C42" t="s">
        <v>103</v>
      </c>
      <c r="D42" t="s">
        <v>440</v>
      </c>
      <c r="E42">
        <f>VLOOKUP(A42,home!$A$2:$E$405,3,FALSE)</f>
        <v>1.3625</v>
      </c>
      <c r="F42">
        <f>VLOOKUP(B42,home!$B$2:$E$405,3,FALSE)</f>
        <v>0.83</v>
      </c>
      <c r="G42">
        <f>VLOOKUP(C42,away!$B$2:$E$405,4,FALSE)</f>
        <v>0.95</v>
      </c>
      <c r="H42">
        <f>VLOOKUP(A42,away!$A$2:$E$405,3,FALSE)</f>
        <v>1.30833333333333</v>
      </c>
      <c r="I42">
        <f>VLOOKUP(C42,away!$B$2:$E$405,3,FALSE)</f>
        <v>0.95</v>
      </c>
      <c r="J42">
        <f>VLOOKUP(B42,home!$B$2:$E$405,4,FALSE)</f>
        <v>0.56999999999999995</v>
      </c>
      <c r="K42" s="3">
        <f t="shared" si="56"/>
        <v>1.07433125</v>
      </c>
      <c r="L42" s="3">
        <f t="shared" si="57"/>
        <v>0.70846249999999822</v>
      </c>
      <c r="M42" s="5">
        <f t="shared" si="58"/>
        <v>0.16816767194588708</v>
      </c>
      <c r="N42" s="5">
        <f t="shared" si="59"/>
        <v>0.18066778521121479</v>
      </c>
      <c r="O42" s="5">
        <f t="shared" si="60"/>
        <v>0.11914048928596273</v>
      </c>
      <c r="P42" s="5">
        <f t="shared" si="61"/>
        <v>0.12799635078019994</v>
      </c>
      <c r="Q42" s="5">
        <f t="shared" si="62"/>
        <v>9.7048523760347921E-2</v>
      </c>
      <c r="R42" s="5">
        <f t="shared" si="63"/>
        <v>4.2203284445378075E-2</v>
      </c>
      <c r="S42" s="5">
        <f t="shared" si="64"/>
        <v>2.4355254525851616E-2</v>
      </c>
      <c r="T42" s="5">
        <f t="shared" si="65"/>
        <v>6.8755239764565323E-2</v>
      </c>
      <c r="U42" s="5">
        <f t="shared" si="66"/>
        <v>4.534030733230858E-2</v>
      </c>
      <c r="V42" s="5">
        <f t="shared" si="67"/>
        <v>2.0597060233993837E-3</v>
      </c>
      <c r="W42" s="5">
        <f t="shared" si="68"/>
        <v>3.4754087280703096E-2</v>
      </c>
      <c r="X42" s="5">
        <f t="shared" si="69"/>
        <v>2.4621967560105054E-2</v>
      </c>
      <c r="Y42" s="5">
        <f t="shared" si="70"/>
        <v>8.7218703462754402E-3</v>
      </c>
      <c r="Z42" s="5">
        <f t="shared" si="71"/>
        <v>9.966481468794532E-3</v>
      </c>
      <c r="AA42" s="5">
        <f t="shared" si="72"/>
        <v>1.0707302494471865E-2</v>
      </c>
      <c r="AB42" s="5">
        <f t="shared" si="73"/>
        <v>5.7515948365070369E-3</v>
      </c>
      <c r="AC42" s="5">
        <f t="shared" si="74"/>
        <v>9.7980653632981867E-5</v>
      </c>
      <c r="AD42" s="5">
        <f t="shared" si="75"/>
        <v>9.3343505077217136E-3</v>
      </c>
      <c r="AE42" s="5">
        <f t="shared" si="76"/>
        <v>6.6130372965767775E-3</v>
      </c>
      <c r="AF42" s="5">
        <f t="shared" si="77"/>
        <v>2.3425444678630064E-3</v>
      </c>
      <c r="AG42" s="5">
        <f t="shared" si="78"/>
        <v>5.5320163668779712E-4</v>
      </c>
      <c r="AH42" s="5">
        <f t="shared" si="79"/>
        <v>1.7652195943964569E-3</v>
      </c>
      <c r="AI42" s="5">
        <f t="shared" si="80"/>
        <v>1.8964305733724387E-3</v>
      </c>
      <c r="AJ42" s="5">
        <f t="shared" si="81"/>
        <v>1.018697314214714E-3</v>
      </c>
      <c r="AK42" s="5">
        <f t="shared" si="82"/>
        <v>3.6480611965064547E-4</v>
      </c>
      <c r="AL42" s="5">
        <f t="shared" si="83"/>
        <v>2.9830147416480658E-6</v>
      </c>
      <c r="AM42" s="5">
        <f t="shared" si="84"/>
        <v>2.0056368897797615E-3</v>
      </c>
      <c r="AN42" s="5">
        <f t="shared" si="85"/>
        <v>1.4209185250255905E-3</v>
      </c>
      <c r="AO42" s="5">
        <f t="shared" si="86"/>
        <v>5.0333374526796986E-4</v>
      </c>
      <c r="AP42" s="5">
        <f t="shared" si="87"/>
        <v>1.1886436116896944E-4</v>
      </c>
      <c r="AQ42" s="5">
        <f t="shared" si="88"/>
        <v>2.1052735618667699E-5</v>
      </c>
      <c r="AR42" s="5">
        <f t="shared" si="89"/>
        <v>2.5011837737901938E-4</v>
      </c>
      <c r="AS42" s="5">
        <f t="shared" si="90"/>
        <v>2.6870998901757363E-4</v>
      </c>
      <c r="AT42" s="5">
        <f t="shared" si="91"/>
        <v>1.4434176919436804E-4</v>
      </c>
      <c r="AU42" s="5">
        <f t="shared" si="92"/>
        <v>5.1690291108598966E-5</v>
      </c>
      <c r="AV42" s="5">
        <f t="shared" si="93"/>
        <v>1.3883123764891252E-5</v>
      </c>
      <c r="AW42" s="5">
        <f t="shared" si="94"/>
        <v>6.3067842554673876E-8</v>
      </c>
      <c r="AX42" s="5">
        <f t="shared" si="95"/>
        <v>3.5911973114053372E-4</v>
      </c>
      <c r="AY42" s="5">
        <f t="shared" si="96"/>
        <v>2.5442286252314972E-4</v>
      </c>
      <c r="AZ42" s="5">
        <f t="shared" si="97"/>
        <v>9.0124528620153245E-5</v>
      </c>
      <c r="BA42" s="5">
        <f t="shared" si="98"/>
        <v>2.1283282952518389E-5</v>
      </c>
      <c r="BB42" s="5">
        <f t="shared" si="99"/>
        <v>3.7696019621871303E-6</v>
      </c>
      <c r="BC42" s="5">
        <f t="shared" si="100"/>
        <v>5.341243260271988E-7</v>
      </c>
      <c r="BD42" s="5">
        <f t="shared" si="101"/>
        <v>2.9533248488980508E-5</v>
      </c>
      <c r="BE42" s="5">
        <f t="shared" si="102"/>
        <v>3.1728491765727042E-5</v>
      </c>
      <c r="BF42" s="5">
        <f t="shared" si="103"/>
        <v>1.7043455109644113E-5</v>
      </c>
      <c r="BG42" s="5">
        <f t="shared" si="104"/>
        <v>6.1034388107542827E-6</v>
      </c>
      <c r="BH42" s="5">
        <f t="shared" si="105"/>
        <v>1.6392787617140401E-6</v>
      </c>
      <c r="BI42" s="5">
        <f t="shared" si="106"/>
        <v>3.5222568023413952E-7</v>
      </c>
      <c r="BJ42" s="8">
        <f t="shared" si="107"/>
        <v>0.43821166822044649</v>
      </c>
      <c r="BK42" s="8">
        <f t="shared" si="108"/>
        <v>0.3229343698062358</v>
      </c>
      <c r="BL42" s="8">
        <f t="shared" si="109"/>
        <v>0.22900327568534398</v>
      </c>
      <c r="BM42" s="8">
        <f t="shared" si="110"/>
        <v>0.26463732995714978</v>
      </c>
      <c r="BN42" s="8">
        <f t="shared" si="111"/>
        <v>0.73522410542899053</v>
      </c>
    </row>
    <row r="43" spans="1:66" x14ac:dyDescent="0.25">
      <c r="A43" t="s">
        <v>99</v>
      </c>
      <c r="B43" t="s">
        <v>104</v>
      </c>
      <c r="C43" t="s">
        <v>105</v>
      </c>
      <c r="D43" t="s">
        <v>440</v>
      </c>
      <c r="E43">
        <f>VLOOKUP(A43,home!$A$2:$E$405,3,FALSE)</f>
        <v>1.3625</v>
      </c>
      <c r="F43">
        <f>VLOOKUP(B43,home!$B$2:$E$405,3,FALSE)</f>
        <v>0.82</v>
      </c>
      <c r="G43">
        <f>VLOOKUP(C43,away!$B$2:$E$405,4,FALSE)</f>
        <v>0.8</v>
      </c>
      <c r="H43">
        <f>VLOOKUP(A43,away!$A$2:$E$405,3,FALSE)</f>
        <v>1.30833333333333</v>
      </c>
      <c r="I43">
        <f>VLOOKUP(C43,away!$B$2:$E$405,3,FALSE)</f>
        <v>1</v>
      </c>
      <c r="J43">
        <f>VLOOKUP(B43,home!$B$2:$E$405,4,FALSE)</f>
        <v>1.27</v>
      </c>
      <c r="K43" s="3">
        <f t="shared" si="56"/>
        <v>0.89380000000000015</v>
      </c>
      <c r="L43" s="3">
        <f t="shared" si="57"/>
        <v>1.6615833333333292</v>
      </c>
      <c r="M43" s="5">
        <f t="shared" si="58"/>
        <v>7.766245575250183E-2</v>
      </c>
      <c r="N43" s="5">
        <f t="shared" si="59"/>
        <v>6.9414702951586166E-2</v>
      </c>
      <c r="O43" s="5">
        <f t="shared" si="60"/>
        <v>0.12904264210409419</v>
      </c>
      <c r="P43" s="5">
        <f t="shared" si="61"/>
        <v>0.11533831351263943</v>
      </c>
      <c r="Q43" s="5">
        <f t="shared" si="62"/>
        <v>3.1021430749063852E-2</v>
      </c>
      <c r="R43" s="5">
        <f t="shared" si="63"/>
        <v>0.10720755170473033</v>
      </c>
      <c r="S43" s="5">
        <f t="shared" si="64"/>
        <v>4.2822900831047159E-2</v>
      </c>
      <c r="T43" s="5">
        <f t="shared" si="65"/>
        <v>5.1544692308798552E-2</v>
      </c>
      <c r="U43" s="5">
        <f t="shared" si="66"/>
        <v>9.5822109713687986E-2</v>
      </c>
      <c r="V43" s="5">
        <f t="shared" si="67"/>
        <v>7.0663647557524739E-3</v>
      </c>
      <c r="W43" s="5">
        <f t="shared" si="68"/>
        <v>9.24231826783776E-3</v>
      </c>
      <c r="X43" s="5">
        <f t="shared" si="69"/>
        <v>1.5356881995201388E-2</v>
      </c>
      <c r="Y43" s="5">
        <f t="shared" si="70"/>
        <v>1.2758369587596654E-2</v>
      </c>
      <c r="Z43" s="5">
        <f t="shared" si="71"/>
        <v>5.9378093706683684E-2</v>
      </c>
      <c r="AA43" s="5">
        <f t="shared" si="72"/>
        <v>5.3072140155033892E-2</v>
      </c>
      <c r="AB43" s="5">
        <f t="shared" si="73"/>
        <v>2.3717939435284646E-2</v>
      </c>
      <c r="AC43" s="5">
        <f t="shared" si="74"/>
        <v>6.5590138254109772E-4</v>
      </c>
      <c r="AD43" s="5">
        <f t="shared" si="75"/>
        <v>2.0651960169483477E-3</v>
      </c>
      <c r="AE43" s="5">
        <f t="shared" si="76"/>
        <v>3.4314952818277509E-3</v>
      </c>
      <c r="AF43" s="5">
        <f t="shared" si="77"/>
        <v>2.8508576843484729E-3</v>
      </c>
      <c r="AG43" s="5">
        <f t="shared" si="78"/>
        <v>1.5789792046728907E-3</v>
      </c>
      <c r="AH43" s="5">
        <f t="shared" si="79"/>
        <v>2.4665412717032566E-2</v>
      </c>
      <c r="AI43" s="5">
        <f t="shared" si="80"/>
        <v>2.2045945886483714E-2</v>
      </c>
      <c r="AJ43" s="5">
        <f t="shared" si="81"/>
        <v>9.8523332166695708E-3</v>
      </c>
      <c r="AK43" s="5">
        <f t="shared" si="82"/>
        <v>2.9353384763530885E-3</v>
      </c>
      <c r="AL43" s="5">
        <f t="shared" si="83"/>
        <v>3.8963773967686666E-5</v>
      </c>
      <c r="AM43" s="5">
        <f t="shared" si="84"/>
        <v>3.6917443998968683E-4</v>
      </c>
      <c r="AN43" s="5">
        <f t="shared" si="85"/>
        <v>6.1341409657952894E-4</v>
      </c>
      <c r="AO43" s="5">
        <f t="shared" si="86"/>
        <v>5.0961931965413324E-4</v>
      </c>
      <c r="AP43" s="5">
        <f t="shared" si="87"/>
        <v>2.8225832262732603E-4</v>
      </c>
      <c r="AQ43" s="5">
        <f t="shared" si="88"/>
        <v>1.1724893114304667E-4</v>
      </c>
      <c r="AR43" s="5">
        <f t="shared" si="89"/>
        <v>8.1967277360818457E-3</v>
      </c>
      <c r="AS43" s="5">
        <f t="shared" si="90"/>
        <v>7.3262352505099552E-3</v>
      </c>
      <c r="AT43" s="5">
        <f t="shared" si="91"/>
        <v>3.2740945334528986E-3</v>
      </c>
      <c r="AU43" s="5">
        <f t="shared" si="92"/>
        <v>9.7546189800006727E-4</v>
      </c>
      <c r="AV43" s="5">
        <f t="shared" si="93"/>
        <v>2.1796696110811507E-4</v>
      </c>
      <c r="AW43" s="5">
        <f t="shared" si="94"/>
        <v>1.6073890008214218E-6</v>
      </c>
      <c r="AX43" s="5">
        <f t="shared" si="95"/>
        <v>5.4994685743796995E-5</v>
      </c>
      <c r="AY43" s="5">
        <f t="shared" si="96"/>
        <v>9.1378253253797143E-5</v>
      </c>
      <c r="AZ43" s="5">
        <f t="shared" si="97"/>
        <v>7.5916291317810691E-5</v>
      </c>
      <c r="BA43" s="5">
        <f t="shared" si="98"/>
        <v>4.2047081460717321E-5</v>
      </c>
      <c r="BB43" s="5">
        <f t="shared" si="99"/>
        <v>1.7466182442609182E-5</v>
      </c>
      <c r="BC43" s="5">
        <f t="shared" si="100"/>
        <v>5.8043035287197219E-6</v>
      </c>
      <c r="BD43" s="5">
        <f t="shared" si="101"/>
        <v>2.2699243656907732E-3</v>
      </c>
      <c r="BE43" s="5">
        <f t="shared" si="102"/>
        <v>2.0288583980544138E-3</v>
      </c>
      <c r="BF43" s="5">
        <f t="shared" si="103"/>
        <v>9.0669681809051744E-4</v>
      </c>
      <c r="BG43" s="5">
        <f t="shared" si="104"/>
        <v>2.7013520533643488E-4</v>
      </c>
      <c r="BH43" s="5">
        <f t="shared" si="105"/>
        <v>6.0361711632426395E-5</v>
      </c>
      <c r="BI43" s="5">
        <f t="shared" si="106"/>
        <v>1.0790259571412546E-5</v>
      </c>
      <c r="BJ43" s="8">
        <f t="shared" si="107"/>
        <v>0.20144424595562302</v>
      </c>
      <c r="BK43" s="8">
        <f t="shared" si="108"/>
        <v>0.24367627826170352</v>
      </c>
      <c r="BL43" s="8">
        <f t="shared" si="109"/>
        <v>0.49389866654689879</v>
      </c>
      <c r="BM43" s="8">
        <f t="shared" si="110"/>
        <v>0.46862041683204009</v>
      </c>
      <c r="BN43" s="8">
        <f t="shared" si="111"/>
        <v>0.52968709677461578</v>
      </c>
    </row>
    <row r="44" spans="1:66" x14ac:dyDescent="0.25">
      <c r="A44" t="s">
        <v>99</v>
      </c>
      <c r="B44" t="s">
        <v>106</v>
      </c>
      <c r="C44" t="s">
        <v>107</v>
      </c>
      <c r="D44" t="s">
        <v>440</v>
      </c>
      <c r="E44">
        <f>VLOOKUP(A44,home!$A$2:$E$405,3,FALSE)</f>
        <v>1.3625</v>
      </c>
      <c r="F44">
        <f>VLOOKUP(B44,home!$B$2:$E$405,3,FALSE)</f>
        <v>1.1299999999999999</v>
      </c>
      <c r="G44">
        <f>VLOOKUP(C44,away!$B$2:$E$405,4,FALSE)</f>
        <v>0.92</v>
      </c>
      <c r="H44">
        <f>VLOOKUP(A44,away!$A$2:$E$405,3,FALSE)</f>
        <v>1.30833333333333</v>
      </c>
      <c r="I44">
        <f>VLOOKUP(C44,away!$B$2:$E$405,3,FALSE)</f>
        <v>1.01</v>
      </c>
      <c r="J44">
        <f>VLOOKUP(B44,home!$B$2:$E$405,4,FALSE)</f>
        <v>1.88</v>
      </c>
      <c r="K44" s="3">
        <f t="shared" si="56"/>
        <v>1.4164549999999998</v>
      </c>
      <c r="L44" s="3">
        <f t="shared" si="57"/>
        <v>2.4842633333333271</v>
      </c>
      <c r="M44" s="5">
        <f t="shared" si="58"/>
        <v>2.0227376227273625E-2</v>
      </c>
      <c r="N44" s="5">
        <f t="shared" si="59"/>
        <v>2.865116819400286E-2</v>
      </c>
      <c r="O44" s="5">
        <f t="shared" si="60"/>
        <v>5.0250129090954068E-2</v>
      </c>
      <c r="P44" s="5">
        <f t="shared" si="61"/>
        <v>7.1177046601527336E-2</v>
      </c>
      <c r="Q44" s="5">
        <f t="shared" si="62"/>
        <v>2.0291545222118158E-2</v>
      </c>
      <c r="R44" s="5">
        <f t="shared" si="63"/>
        <v>6.2417276597961792E-2</v>
      </c>
      <c r="S44" s="5">
        <f t="shared" si="64"/>
        <v>6.2615288137136307E-2</v>
      </c>
      <c r="T44" s="5">
        <f t="shared" si="65"/>
        <v>5.0409541771983202E-2</v>
      </c>
      <c r="U44" s="5">
        <f t="shared" si="66"/>
        <v>8.8411263523565958E-2</v>
      </c>
      <c r="V44" s="5">
        <f t="shared" si="67"/>
        <v>2.4481514731042341E-2</v>
      </c>
      <c r="W44" s="5">
        <f t="shared" si="68"/>
        <v>9.5806868958651283E-3</v>
      </c>
      <c r="X44" s="5">
        <f t="shared" si="69"/>
        <v>2.3800949163544829E-2</v>
      </c>
      <c r="Y44" s="5">
        <f t="shared" si="70"/>
        <v>2.9563912652762477E-2</v>
      </c>
      <c r="Z44" s="5">
        <f t="shared" si="71"/>
        <v>5.1686983872946936E-2</v>
      </c>
      <c r="AA44" s="5">
        <f t="shared" si="72"/>
        <v>7.3212286741755048E-2</v>
      </c>
      <c r="AB44" s="5">
        <f t="shared" si="73"/>
        <v>5.185095480839632E-2</v>
      </c>
      <c r="AC44" s="5">
        <f t="shared" si="74"/>
        <v>5.3841693780142998E-3</v>
      </c>
      <c r="AD44" s="5">
        <f t="shared" si="75"/>
        <v>3.3926529642706559E-3</v>
      </c>
      <c r="AE44" s="5">
        <f t="shared" si="76"/>
        <v>8.4282433618622123E-3</v>
      </c>
      <c r="AF44" s="5">
        <f t="shared" si="77"/>
        <v>1.0468987974142157E-2</v>
      </c>
      <c r="AG44" s="5">
        <f t="shared" si="78"/>
        <v>8.6692409870896357E-3</v>
      </c>
      <c r="AH44" s="5">
        <f t="shared" si="79"/>
        <v>3.2101019711538267E-2</v>
      </c>
      <c r="AI44" s="5">
        <f t="shared" si="80"/>
        <v>4.5469649875506932E-2</v>
      </c>
      <c r="AJ44" s="5">
        <f t="shared" si="81"/>
        <v>3.2202856457205581E-2</v>
      </c>
      <c r="AK44" s="5">
        <f t="shared" si="82"/>
        <v>1.5204632347697049E-2</v>
      </c>
      <c r="AL44" s="5">
        <f t="shared" si="83"/>
        <v>7.5784277787390364E-4</v>
      </c>
      <c r="AM44" s="5">
        <f t="shared" si="84"/>
        <v>9.6110805090119798E-4</v>
      </c>
      <c r="AN44" s="5">
        <f t="shared" si="85"/>
        <v>2.3876454902253068E-3</v>
      </c>
      <c r="AO44" s="5">
        <f t="shared" si="86"/>
        <v>2.9657700721827042E-3</v>
      </c>
      <c r="AP44" s="5">
        <f t="shared" si="87"/>
        <v>2.4559179484736089E-3</v>
      </c>
      <c r="AQ44" s="5">
        <f t="shared" si="88"/>
        <v>1.5252867272670483E-3</v>
      </c>
      <c r="AR44" s="5">
        <f t="shared" si="89"/>
        <v>1.5949477246396976E-2</v>
      </c>
      <c r="AS44" s="5">
        <f t="shared" si="90"/>
        <v>2.2591716793045228E-2</v>
      </c>
      <c r="AT44" s="5">
        <f t="shared" si="91"/>
        <v>1.6000075105046436E-2</v>
      </c>
      <c r="AU44" s="5">
        <f t="shared" si="92"/>
        <v>7.5544621276395192E-3</v>
      </c>
      <c r="AV44" s="5">
        <f t="shared" si="93"/>
        <v>2.6751389132514056E-3</v>
      </c>
      <c r="AW44" s="5">
        <f t="shared" si="94"/>
        <v>7.4075915332770054E-5</v>
      </c>
      <c r="AX44" s="5">
        <f t="shared" si="95"/>
        <v>2.2689438403987613E-4</v>
      </c>
      <c r="AY44" s="5">
        <f t="shared" si="96"/>
        <v>5.6366539880951469E-4</v>
      </c>
      <c r="AZ44" s="5">
        <f t="shared" si="97"/>
        <v>7.0014664126559229E-4</v>
      </c>
      <c r="BA44" s="5">
        <f t="shared" si="98"/>
        <v>5.7978287628419781E-4</v>
      </c>
      <c r="BB44" s="5">
        <f t="shared" si="99"/>
        <v>3.6008333521184122E-4</v>
      </c>
      <c r="BC44" s="5">
        <f t="shared" si="100"/>
        <v>1.7890836532223007E-4</v>
      </c>
      <c r="BD44" s="5">
        <f t="shared" si="101"/>
        <v>6.6037835848430414E-3</v>
      </c>
      <c r="BE44" s="5">
        <f t="shared" si="102"/>
        <v>9.3539622776688484E-3</v>
      </c>
      <c r="BF44" s="5">
        <f t="shared" si="103"/>
        <v>6.6247333190077142E-3</v>
      </c>
      <c r="BG44" s="5">
        <f t="shared" si="104"/>
        <v>3.1278788777916911E-3</v>
      </c>
      <c r="BH44" s="5">
        <f t="shared" si="105"/>
        <v>1.1076249189606062E-3</v>
      </c>
      <c r="BI44" s="5">
        <f t="shared" si="106"/>
        <v>3.1378017091726899E-4</v>
      </c>
      <c r="BJ44" s="8">
        <f t="shared" si="107"/>
        <v>0.20616213847762438</v>
      </c>
      <c r="BK44" s="8">
        <f t="shared" si="108"/>
        <v>0.18520690325167732</v>
      </c>
      <c r="BL44" s="8">
        <f t="shared" si="109"/>
        <v>0.54302270248914986</v>
      </c>
      <c r="BM44" s="8">
        <f t="shared" si="110"/>
        <v>0.73257459667408409</v>
      </c>
      <c r="BN44" s="8">
        <f t="shared" si="111"/>
        <v>0.25301454193383782</v>
      </c>
    </row>
    <row r="45" spans="1:66" x14ac:dyDescent="0.25">
      <c r="A45" t="s">
        <v>99</v>
      </c>
      <c r="B45" t="s">
        <v>108</v>
      </c>
      <c r="C45" t="s">
        <v>109</v>
      </c>
      <c r="D45" t="s">
        <v>440</v>
      </c>
      <c r="E45">
        <f>VLOOKUP(A45,home!$A$2:$E$405,3,FALSE)</f>
        <v>1.3625</v>
      </c>
      <c r="F45">
        <f>VLOOKUP(B45,home!$B$2:$E$405,3,FALSE)</f>
        <v>1.17</v>
      </c>
      <c r="G45">
        <f>VLOOKUP(C45,away!$B$2:$E$405,4,FALSE)</f>
        <v>0.56999999999999995</v>
      </c>
      <c r="H45">
        <f>VLOOKUP(A45,away!$A$2:$E$405,3,FALSE)</f>
        <v>1.30833333333333</v>
      </c>
      <c r="I45">
        <f>VLOOKUP(C45,away!$B$2:$E$405,3,FALSE)</f>
        <v>1.47</v>
      </c>
      <c r="J45">
        <f>VLOOKUP(B45,home!$B$2:$E$405,4,FALSE)</f>
        <v>0.54</v>
      </c>
      <c r="K45" s="3">
        <f t="shared" si="56"/>
        <v>0.90865124999999991</v>
      </c>
      <c r="L45" s="3">
        <f t="shared" si="57"/>
        <v>1.0385549999999975</v>
      </c>
      <c r="M45" s="5">
        <f t="shared" si="58"/>
        <v>0.14267210551876872</v>
      </c>
      <c r="N45" s="5">
        <f t="shared" si="59"/>
        <v>0.12963918701976107</v>
      </c>
      <c r="O45" s="5">
        <f t="shared" si="60"/>
        <v>0.14817282854704447</v>
      </c>
      <c r="P45" s="5">
        <f t="shared" si="61"/>
        <v>0.13463742587530764</v>
      </c>
      <c r="Q45" s="5">
        <f t="shared" si="62"/>
        <v>5.8898404667244837E-2</v>
      </c>
      <c r="R45" s="5">
        <f t="shared" si="63"/>
        <v>7.6942815975837686E-2</v>
      </c>
      <c r="S45" s="5">
        <f t="shared" si="64"/>
        <v>3.176380621218261E-2</v>
      </c>
      <c r="T45" s="5">
        <f t="shared" si="65"/>
        <v>6.116923265919031E-2</v>
      </c>
      <c r="U45" s="5">
        <f t="shared" si="66"/>
        <v>6.9914185914964871E-2</v>
      </c>
      <c r="V45" s="5">
        <f t="shared" si="67"/>
        <v>3.3305561330142903E-3</v>
      </c>
      <c r="W45" s="5">
        <f t="shared" si="68"/>
        <v>1.7839369674632614E-2</v>
      </c>
      <c r="X45" s="5">
        <f t="shared" si="69"/>
        <v>1.8527166572438029E-2</v>
      </c>
      <c r="Y45" s="5">
        <f t="shared" si="70"/>
        <v>9.6207407398191634E-3</v>
      </c>
      <c r="Z45" s="5">
        <f t="shared" si="71"/>
        <v>2.6636448748595314E-2</v>
      </c>
      <c r="AA45" s="5">
        <f t="shared" si="72"/>
        <v>2.4203242450972065E-2</v>
      </c>
      <c r="AB45" s="5">
        <f t="shared" si="73"/>
        <v>1.0996153253564414E-2</v>
      </c>
      <c r="AC45" s="5">
        <f t="shared" si="74"/>
        <v>1.9643709559227424E-4</v>
      </c>
      <c r="AD45" s="5">
        <f t="shared" si="75"/>
        <v>4.0524413885167539E-3</v>
      </c>
      <c r="AE45" s="5">
        <f t="shared" si="76"/>
        <v>4.2086832662510069E-3</v>
      </c>
      <c r="AF45" s="5">
        <f t="shared" si="77"/>
        <v>2.1854745247906517E-3</v>
      </c>
      <c r="AG45" s="5">
        <f t="shared" si="78"/>
        <v>7.5657849836465016E-4</v>
      </c>
      <c r="AH45" s="5">
        <f t="shared" si="79"/>
        <v>6.9158542575243316E-3</v>
      </c>
      <c r="AI45" s="5">
        <f t="shared" si="80"/>
        <v>6.2840996159173055E-3</v>
      </c>
      <c r="AJ45" s="5">
        <f t="shared" si="81"/>
        <v>2.8550274855638894E-3</v>
      </c>
      <c r="AK45" s="5">
        <f t="shared" si="82"/>
        <v>8.6474143118066152E-4</v>
      </c>
      <c r="AL45" s="5">
        <f t="shared" si="83"/>
        <v>7.4149841136216566E-6</v>
      </c>
      <c r="AM45" s="5">
        <f t="shared" si="84"/>
        <v>7.3645118664549696E-4</v>
      </c>
      <c r="AN45" s="5">
        <f t="shared" si="85"/>
        <v>7.6484506214661218E-4</v>
      </c>
      <c r="AO45" s="5">
        <f t="shared" si="86"/>
        <v>3.9716683175883635E-4</v>
      </c>
      <c r="AP45" s="5">
        <f t="shared" si="87"/>
        <v>1.3749319965243248E-4</v>
      </c>
      <c r="AQ45" s="5">
        <f t="shared" si="88"/>
        <v>3.56985624912579E-5</v>
      </c>
      <c r="AR45" s="5">
        <f t="shared" si="89"/>
        <v>1.4364990036846339E-3</v>
      </c>
      <c r="AS45" s="5">
        <f t="shared" si="90"/>
        <v>1.3052766153217969E-3</v>
      </c>
      <c r="AT45" s="5">
        <f t="shared" si="91"/>
        <v>5.9302061405396001E-4</v>
      </c>
      <c r="AU45" s="5">
        <f t="shared" si="92"/>
        <v>1.7961630741196606E-4</v>
      </c>
      <c r="AV45" s="5">
        <f t="shared" si="93"/>
        <v>4.0802145562566802E-5</v>
      </c>
      <c r="AW45" s="5">
        <f t="shared" si="94"/>
        <v>1.9437233569283532E-7</v>
      </c>
      <c r="AX45" s="5">
        <f t="shared" si="95"/>
        <v>1.1152954855156898E-4</v>
      </c>
      <c r="AY45" s="5">
        <f t="shared" si="96"/>
        <v>1.1582957029597443E-4</v>
      </c>
      <c r="AZ45" s="5">
        <f t="shared" si="97"/>
        <v>6.0147689689367702E-5</v>
      </c>
      <c r="BA45" s="5">
        <f t="shared" si="98"/>
        <v>2.0822227955113713E-5</v>
      </c>
      <c r="BB45" s="5">
        <f t="shared" si="99"/>
        <v>5.4062572384807652E-6</v>
      </c>
      <c r="BC45" s="5">
        <f t="shared" si="100"/>
        <v>1.1229390972620762E-6</v>
      </c>
      <c r="BD45" s="5">
        <f t="shared" si="101"/>
        <v>2.4864720379528171E-4</v>
      </c>
      <c r="BE45" s="5">
        <f t="shared" si="102"/>
        <v>2.2593359253758746E-4</v>
      </c>
      <c r="BF45" s="5">
        <f t="shared" si="103"/>
        <v>1.0264742063813475E-4</v>
      </c>
      <c r="BG45" s="5">
        <f t="shared" si="104"/>
        <v>3.1090235690705643E-5</v>
      </c>
      <c r="BH45" s="5">
        <f t="shared" si="105"/>
        <v>7.0625453807885729E-6</v>
      </c>
      <c r="BI45" s="5">
        <f t="shared" si="106"/>
        <v>1.2834781376870526E-6</v>
      </c>
      <c r="BJ45" s="8">
        <f t="shared" si="107"/>
        <v>0.30928379208653156</v>
      </c>
      <c r="BK45" s="8">
        <f t="shared" si="108"/>
        <v>0.31272357538927509</v>
      </c>
      <c r="BL45" s="8">
        <f t="shared" si="109"/>
        <v>0.35132082809478488</v>
      </c>
      <c r="BM45" s="8">
        <f t="shared" si="110"/>
        <v>0.30888624151726213</v>
      </c>
      <c r="BN45" s="8">
        <f t="shared" si="111"/>
        <v>0.69096276760396447</v>
      </c>
    </row>
    <row r="46" spans="1:66" x14ac:dyDescent="0.25">
      <c r="A46" t="s">
        <v>99</v>
      </c>
      <c r="B46" t="s">
        <v>110</v>
      </c>
      <c r="C46" t="s">
        <v>111</v>
      </c>
      <c r="D46" t="s">
        <v>440</v>
      </c>
      <c r="E46">
        <f>VLOOKUP(A46,home!$A$2:$E$405,3,FALSE)</f>
        <v>1.3625</v>
      </c>
      <c r="F46">
        <f>VLOOKUP(B46,home!$B$2:$E$405,3,FALSE)</f>
        <v>0.82</v>
      </c>
      <c r="G46">
        <f>VLOOKUP(C46,away!$B$2:$E$405,4,FALSE)</f>
        <v>0.87</v>
      </c>
      <c r="H46">
        <f>VLOOKUP(A46,away!$A$2:$E$405,3,FALSE)</f>
        <v>1.30833333333333</v>
      </c>
      <c r="I46">
        <f>VLOOKUP(C46,away!$B$2:$E$405,3,FALSE)</f>
        <v>0.6</v>
      </c>
      <c r="J46">
        <f>VLOOKUP(B46,home!$B$2:$E$405,4,FALSE)</f>
        <v>0.51</v>
      </c>
      <c r="K46" s="3">
        <f t="shared" si="56"/>
        <v>0.97200750000000002</v>
      </c>
      <c r="L46" s="3">
        <f t="shared" si="57"/>
        <v>0.40034999999999898</v>
      </c>
      <c r="M46" s="5">
        <f t="shared" si="58"/>
        <v>0.25350860797969843</v>
      </c>
      <c r="N46" s="5">
        <f t="shared" si="59"/>
        <v>0.24641226827082677</v>
      </c>
      <c r="O46" s="5">
        <f t="shared" si="60"/>
        <v>0.10149217120467199</v>
      </c>
      <c r="P46" s="5">
        <f t="shared" si="61"/>
        <v>9.8651151602225234E-2</v>
      </c>
      <c r="Q46" s="5">
        <f t="shared" si="62"/>
        <v>0.1197572864256278</v>
      </c>
      <c r="R46" s="5">
        <f t="shared" si="63"/>
        <v>2.0316195370895164E-2</v>
      </c>
      <c r="S46" s="5">
        <f t="shared" si="64"/>
        <v>9.5973562692835551E-3</v>
      </c>
      <c r="T46" s="5">
        <f t="shared" si="65"/>
        <v>4.7944829620499958E-2</v>
      </c>
      <c r="U46" s="5">
        <f t="shared" si="66"/>
        <v>1.9747494271975384E-2</v>
      </c>
      <c r="V46" s="5">
        <f t="shared" si="67"/>
        <v>4.1497177281801291E-4</v>
      </c>
      <c r="W46" s="5">
        <f t="shared" si="68"/>
        <v>3.8801660195119478E-2</v>
      </c>
      <c r="X46" s="5">
        <f t="shared" si="69"/>
        <v>1.553424465911604E-2</v>
      </c>
      <c r="Y46" s="5">
        <f t="shared" si="70"/>
        <v>3.1095674246385454E-3</v>
      </c>
      <c r="Z46" s="5">
        <f t="shared" si="71"/>
        <v>2.7111962722459531E-3</v>
      </c>
      <c r="AA46" s="5">
        <f t="shared" si="72"/>
        <v>2.6353031105951089E-3</v>
      </c>
      <c r="AB46" s="5">
        <f t="shared" si="73"/>
        <v>1.2807671941358872E-3</v>
      </c>
      <c r="AC46" s="5">
        <f t="shared" si="74"/>
        <v>1.0092715292085937E-5</v>
      </c>
      <c r="AD46" s="5">
        <f t="shared" si="75"/>
        <v>9.4288761805268982E-3</v>
      </c>
      <c r="AE46" s="5">
        <f t="shared" si="76"/>
        <v>3.7748505788739333E-3</v>
      </c>
      <c r="AF46" s="5">
        <f t="shared" si="77"/>
        <v>7.5563071462608766E-4</v>
      </c>
      <c r="AG46" s="5">
        <f t="shared" si="78"/>
        <v>1.0083891886685116E-4</v>
      </c>
      <c r="AH46" s="5">
        <f t="shared" si="79"/>
        <v>2.713568568984161E-4</v>
      </c>
      <c r="AI46" s="5">
        <f t="shared" si="80"/>
        <v>2.6376090008168717E-4</v>
      </c>
      <c r="AJ46" s="5">
        <f t="shared" si="81"/>
        <v>1.2818878654307525E-4</v>
      </c>
      <c r="AK46" s="5">
        <f t="shared" si="82"/>
        <v>4.1533487311922745E-5</v>
      </c>
      <c r="AL46" s="5">
        <f t="shared" si="83"/>
        <v>1.5710046207778508E-7</v>
      </c>
      <c r="AM46" s="5">
        <f t="shared" si="84"/>
        <v>1.8329876728087004E-3</v>
      </c>
      <c r="AN46" s="5">
        <f t="shared" si="85"/>
        <v>7.3383661480896109E-4</v>
      </c>
      <c r="AO46" s="5">
        <f t="shared" si="86"/>
        <v>1.4689574436938343E-4</v>
      </c>
      <c r="AP46" s="5">
        <f t="shared" si="87"/>
        <v>1.960323708609417E-5</v>
      </c>
      <c r="AQ46" s="5">
        <f t="shared" si="88"/>
        <v>1.9620389918544446E-6</v>
      </c>
      <c r="AR46" s="5">
        <f t="shared" si="89"/>
        <v>2.1727543531856134E-5</v>
      </c>
      <c r="AS46" s="5">
        <f t="shared" si="90"/>
        <v>2.1119335269540655E-5</v>
      </c>
      <c r="AT46" s="5">
        <f t="shared" si="91"/>
        <v>1.0264076138504017E-5</v>
      </c>
      <c r="AU46" s="5">
        <f t="shared" si="92"/>
        <v>3.3255863290656483E-6</v>
      </c>
      <c r="AV46" s="5">
        <f t="shared" si="93"/>
        <v>8.0812371343731939E-7</v>
      </c>
      <c r="AW46" s="5">
        <f t="shared" si="94"/>
        <v>1.6981826929671229E-9</v>
      </c>
      <c r="AX46" s="5">
        <f t="shared" si="95"/>
        <v>2.9694629422960035E-4</v>
      </c>
      <c r="AY46" s="5">
        <f t="shared" si="96"/>
        <v>1.1888244889482016E-4</v>
      </c>
      <c r="AZ46" s="5">
        <f t="shared" si="97"/>
        <v>2.3797294207520565E-5</v>
      </c>
      <c r="BA46" s="5">
        <f t="shared" si="98"/>
        <v>3.175748911993612E-6</v>
      </c>
      <c r="BB46" s="5">
        <f t="shared" si="99"/>
        <v>3.1785276922915972E-7</v>
      </c>
      <c r="BC46" s="5">
        <f t="shared" si="100"/>
        <v>2.5450471232178769E-8</v>
      </c>
      <c r="BD46" s="5">
        <f t="shared" si="101"/>
        <v>1.4497703421630958E-6</v>
      </c>
      <c r="BE46" s="5">
        <f t="shared" si="102"/>
        <v>1.4091876458600954E-6</v>
      </c>
      <c r="BF46" s="5">
        <f t="shared" si="103"/>
        <v>6.8487048034167823E-7</v>
      </c>
      <c r="BG46" s="5">
        <f t="shared" si="104"/>
        <v>2.2189974780690463E-7</v>
      </c>
      <c r="BH46" s="5">
        <f t="shared" si="105"/>
        <v>5.3922054779104963E-8</v>
      </c>
      <c r="BI46" s="5">
        <f t="shared" si="106"/>
        <v>1.0482528332140176E-8</v>
      </c>
      <c r="BJ46" s="8">
        <f t="shared" si="107"/>
        <v>0.48879848338627174</v>
      </c>
      <c r="BK46" s="8">
        <f t="shared" si="108"/>
        <v>0.3623012198886742</v>
      </c>
      <c r="BL46" s="8">
        <f t="shared" si="109"/>
        <v>0.14623784598089035</v>
      </c>
      <c r="BM46" s="8">
        <f t="shared" si="110"/>
        <v>0.15979218392342481</v>
      </c>
      <c r="BN46" s="8">
        <f t="shared" si="111"/>
        <v>0.84013768085394536</v>
      </c>
    </row>
    <row r="47" spans="1:66" x14ac:dyDescent="0.25">
      <c r="A47" t="s">
        <v>99</v>
      </c>
      <c r="B47" t="s">
        <v>112</v>
      </c>
      <c r="C47" t="s">
        <v>113</v>
      </c>
      <c r="D47" t="s">
        <v>440</v>
      </c>
      <c r="E47">
        <f>VLOOKUP(A47,home!$A$2:$E$405,3,FALSE)</f>
        <v>1.3625</v>
      </c>
      <c r="F47">
        <f>VLOOKUP(B47,home!$B$2:$E$405,3,FALSE)</f>
        <v>0.49</v>
      </c>
      <c r="G47">
        <f>VLOOKUP(C47,away!$B$2:$E$405,4,FALSE)</f>
        <v>1.1299999999999999</v>
      </c>
      <c r="H47">
        <f>VLOOKUP(A47,away!$A$2:$E$405,3,FALSE)</f>
        <v>1.30833333333333</v>
      </c>
      <c r="I47">
        <f>VLOOKUP(C47,away!$B$2:$E$405,3,FALSE)</f>
        <v>1.07</v>
      </c>
      <c r="J47">
        <f>VLOOKUP(B47,home!$B$2:$E$405,4,FALSE)</f>
        <v>1.08</v>
      </c>
      <c r="K47" s="3">
        <f t="shared" si="56"/>
        <v>0.75441625000000001</v>
      </c>
      <c r="L47" s="3">
        <f t="shared" si="57"/>
        <v>1.5119099999999963</v>
      </c>
      <c r="M47" s="5">
        <f t="shared" si="58"/>
        <v>0.10369242123248378</v>
      </c>
      <c r="N47" s="5">
        <f t="shared" si="59"/>
        <v>7.8227247579630801E-2</v>
      </c>
      <c r="O47" s="5">
        <f t="shared" si="60"/>
        <v>0.15677360858560416</v>
      </c>
      <c r="P47" s="5">
        <f t="shared" si="61"/>
        <v>0.11827255788811929</v>
      </c>
      <c r="Q47" s="5">
        <f t="shared" si="62"/>
        <v>2.9507953383423317E-2</v>
      </c>
      <c r="R47" s="5">
        <f t="shared" si="63"/>
        <v>0.11851379327833014</v>
      </c>
      <c r="S47" s="5">
        <f t="shared" si="64"/>
        <v>3.3725699967107101E-2</v>
      </c>
      <c r="T47" s="5">
        <f t="shared" si="65"/>
        <v>4.4613369799931434E-2</v>
      </c>
      <c r="U47" s="5">
        <f t="shared" si="66"/>
        <v>8.9408731498313035E-2</v>
      </c>
      <c r="V47" s="5">
        <f t="shared" si="67"/>
        <v>4.2742058722711022E-3</v>
      </c>
      <c r="W47" s="5">
        <f t="shared" si="68"/>
        <v>7.4204265122323441E-3</v>
      </c>
      <c r="X47" s="5">
        <f t="shared" si="69"/>
        <v>1.1219017048109174E-2</v>
      </c>
      <c r="Y47" s="5">
        <f t="shared" si="70"/>
        <v>8.4810720326033533E-3</v>
      </c>
      <c r="Z47" s="5">
        <f t="shared" si="71"/>
        <v>5.9727396398479904E-2</v>
      </c>
      <c r="AA47" s="5">
        <f t="shared" si="72"/>
        <v>4.5059318413204714E-2</v>
      </c>
      <c r="AB47" s="5">
        <f t="shared" si="73"/>
        <v>1.6996741012422923E-2</v>
      </c>
      <c r="AC47" s="5">
        <f t="shared" si="74"/>
        <v>3.0469998159298828E-4</v>
      </c>
      <c r="AD47" s="5">
        <f t="shared" si="75"/>
        <v>1.3995225856897259E-3</v>
      </c>
      <c r="AE47" s="5">
        <f t="shared" si="76"/>
        <v>2.115952192530148E-3</v>
      </c>
      <c r="AF47" s="5">
        <f t="shared" si="77"/>
        <v>1.5995646397041249E-3</v>
      </c>
      <c r="AG47" s="5">
        <f t="shared" si="78"/>
        <v>8.0613259147168596E-4</v>
      </c>
      <c r="AH47" s="5">
        <f t="shared" si="79"/>
        <v>2.2575611972206373E-2</v>
      </c>
      <c r="AI47" s="5">
        <f t="shared" si="80"/>
        <v>1.7031408525527036E-2</v>
      </c>
      <c r="AJ47" s="5">
        <f t="shared" si="81"/>
        <v>6.4243856760230677E-3</v>
      </c>
      <c r="AK47" s="5">
        <f t="shared" si="82"/>
        <v>1.6155536500863459E-3</v>
      </c>
      <c r="AL47" s="5">
        <f t="shared" si="83"/>
        <v>1.3901747411478548E-5</v>
      </c>
      <c r="AM47" s="5">
        <f t="shared" si="84"/>
        <v>2.1116451617726942E-4</v>
      </c>
      <c r="AN47" s="5">
        <f t="shared" si="85"/>
        <v>3.1926174365357458E-4</v>
      </c>
      <c r="AO47" s="5">
        <f t="shared" si="86"/>
        <v>2.4134751142363751E-4</v>
      </c>
      <c r="AP47" s="5">
        <f t="shared" si="87"/>
        <v>1.216319053321703E-4</v>
      </c>
      <c r="AQ47" s="5">
        <f t="shared" si="88"/>
        <v>4.5974123497690268E-5</v>
      </c>
      <c r="AR47" s="5">
        <f t="shared" si="89"/>
        <v>6.8264586993796918E-3</v>
      </c>
      <c r="AS47" s="5">
        <f t="shared" si="90"/>
        <v>5.1499913727659045E-3</v>
      </c>
      <c r="AT47" s="5">
        <f t="shared" si="91"/>
        <v>1.9426185894872027E-3</v>
      </c>
      <c r="AU47" s="5">
        <f t="shared" si="92"/>
        <v>4.8851434382040835E-4</v>
      </c>
      <c r="AV47" s="5">
        <f t="shared" si="93"/>
        <v>9.2135789834050768E-5</v>
      </c>
      <c r="AW47" s="5">
        <f t="shared" si="94"/>
        <v>4.4045735506544632E-7</v>
      </c>
      <c r="AX47" s="5">
        <f t="shared" si="95"/>
        <v>2.6550990404586639E-5</v>
      </c>
      <c r="AY47" s="5">
        <f t="shared" si="96"/>
        <v>4.0142707902598482E-5</v>
      </c>
      <c r="AZ47" s="5">
        <f t="shared" si="97"/>
        <v>3.0346080752508776E-5</v>
      </c>
      <c r="BA47" s="5">
        <f t="shared" si="98"/>
        <v>1.5293514316841812E-5</v>
      </c>
      <c r="BB47" s="5">
        <f t="shared" si="99"/>
        <v>5.7806043076940595E-6</v>
      </c>
      <c r="BC47" s="5">
        <f t="shared" si="100"/>
        <v>1.7479506917691411E-6</v>
      </c>
      <c r="BD47" s="5">
        <f t="shared" si="101"/>
        <v>1.720165195363189E-3</v>
      </c>
      <c r="BE47" s="5">
        <f t="shared" si="102"/>
        <v>1.2977205760664144E-3</v>
      </c>
      <c r="BF47" s="5">
        <f t="shared" si="103"/>
        <v>4.8951074527193203E-4</v>
      </c>
      <c r="BG47" s="5">
        <f t="shared" si="104"/>
        <v>1.230982869275854E-4</v>
      </c>
      <c r="BH47" s="5">
        <f t="shared" si="105"/>
        <v>2.3216837001333249E-5</v>
      </c>
      <c r="BI47" s="5">
        <f t="shared" si="106"/>
        <v>3.5030318214814161E-6</v>
      </c>
      <c r="BJ47" s="8">
        <f t="shared" si="107"/>
        <v>0.18644950001378643</v>
      </c>
      <c r="BK47" s="8">
        <f t="shared" si="108"/>
        <v>0.26032362939688836</v>
      </c>
      <c r="BL47" s="8">
        <f t="shared" si="109"/>
        <v>0.49255608607945695</v>
      </c>
      <c r="BM47" s="8">
        <f t="shared" si="110"/>
        <v>0.39402932769047261</v>
      </c>
      <c r="BN47" s="8">
        <f t="shared" si="111"/>
        <v>0.6049875819475915</v>
      </c>
    </row>
    <row r="48" spans="1:66" x14ac:dyDescent="0.25">
      <c r="A48" t="s">
        <v>99</v>
      </c>
      <c r="B48" t="s">
        <v>114</v>
      </c>
      <c r="C48" t="s">
        <v>115</v>
      </c>
      <c r="D48" t="s">
        <v>440</v>
      </c>
      <c r="E48">
        <f>VLOOKUP(A48,home!$A$2:$E$405,3,FALSE)</f>
        <v>1.3625</v>
      </c>
      <c r="F48">
        <f>VLOOKUP(B48,home!$B$2:$E$405,3,FALSE)</f>
        <v>1.83</v>
      </c>
      <c r="G48">
        <f>VLOOKUP(C48,away!$B$2:$E$405,4,FALSE)</f>
        <v>0.93</v>
      </c>
      <c r="H48">
        <f>VLOOKUP(A48,away!$A$2:$E$405,3,FALSE)</f>
        <v>1.30833333333333</v>
      </c>
      <c r="I48">
        <f>VLOOKUP(C48,away!$B$2:$E$405,3,FALSE)</f>
        <v>0.8</v>
      </c>
      <c r="J48">
        <f>VLOOKUP(B48,home!$B$2:$E$405,4,FALSE)</f>
        <v>0.76</v>
      </c>
      <c r="K48" s="3">
        <f t="shared" si="56"/>
        <v>2.3188387500000003</v>
      </c>
      <c r="L48" s="3">
        <f t="shared" si="57"/>
        <v>0.79546666666666466</v>
      </c>
      <c r="M48" s="5">
        <f t="shared" si="58"/>
        <v>4.4409342426507348E-2</v>
      </c>
      <c r="N48" s="5">
        <f t="shared" si="59"/>
        <v>0.10297810408060426</v>
      </c>
      <c r="O48" s="5">
        <f t="shared" si="60"/>
        <v>3.5326151588872291E-2</v>
      </c>
      <c r="P48" s="5">
        <f t="shared" si="61"/>
        <v>8.1915649192651138E-2</v>
      </c>
      <c r="Q48" s="5">
        <f t="shared" si="62"/>
        <v>0.11939480907181919</v>
      </c>
      <c r="R48" s="5">
        <f t="shared" si="63"/>
        <v>1.4050388025280768E-2</v>
      </c>
      <c r="S48" s="5">
        <f t="shared" si="64"/>
        <v>3.7774560576741813E-2</v>
      </c>
      <c r="T48" s="5">
        <f t="shared" si="65"/>
        <v>9.4974590789662888E-2</v>
      </c>
      <c r="U48" s="5">
        <f t="shared" si="66"/>
        <v>3.2580584205557019E-2</v>
      </c>
      <c r="V48" s="5">
        <f t="shared" si="67"/>
        <v>7.7419336751588285E-3</v>
      </c>
      <c r="W48" s="5">
        <f t="shared" si="68"/>
        <v>9.2285769941528623E-2</v>
      </c>
      <c r="X48" s="5">
        <f t="shared" si="69"/>
        <v>7.3410253796154457E-2</v>
      </c>
      <c r="Y48" s="5">
        <f t="shared" si="70"/>
        <v>2.919770494319042E-2</v>
      </c>
      <c r="Z48" s="5">
        <f t="shared" si="71"/>
        <v>3.7255384426144386E-3</v>
      </c>
      <c r="AA48" s="5">
        <f t="shared" si="72"/>
        <v>8.6389229053490113E-3</v>
      </c>
      <c r="AB48" s="5">
        <f t="shared" si="73"/>
        <v>1.0016134595592939E-2</v>
      </c>
      <c r="AC48" s="5">
        <f t="shared" si="74"/>
        <v>8.9252830648273965E-4</v>
      </c>
      <c r="AD48" s="5">
        <f t="shared" si="75"/>
        <v>5.3498954853500466E-2</v>
      </c>
      <c r="AE48" s="5">
        <f t="shared" si="76"/>
        <v>4.2556635287464402E-2</v>
      </c>
      <c r="AF48" s="5">
        <f t="shared" si="77"/>
        <v>1.6926192408334127E-2</v>
      </c>
      <c r="AG48" s="5">
        <f t="shared" si="78"/>
        <v>4.4880739514720517E-3</v>
      </c>
      <c r="AH48" s="5">
        <f t="shared" si="79"/>
        <v>7.4088541162125601E-4</v>
      </c>
      <c r="AI48" s="5">
        <f t="shared" si="80"/>
        <v>1.7179938017770687E-3</v>
      </c>
      <c r="AJ48" s="5">
        <f t="shared" si="81"/>
        <v>1.9918752999102439E-3</v>
      </c>
      <c r="AK48" s="5">
        <f t="shared" si="82"/>
        <v>1.539612543533248E-3</v>
      </c>
      <c r="AL48" s="5">
        <f t="shared" si="83"/>
        <v>6.5852842355721612E-5</v>
      </c>
      <c r="AM48" s="5">
        <f t="shared" si="84"/>
        <v>2.4811089919759513E-2</v>
      </c>
      <c r="AN48" s="5">
        <f t="shared" si="85"/>
        <v>1.9736394994837987E-2</v>
      </c>
      <c r="AO48" s="5">
        <f t="shared" si="86"/>
        <v>7.8498221692802055E-3</v>
      </c>
      <c r="AP48" s="5">
        <f t="shared" si="87"/>
        <v>2.0814239583078044E-3</v>
      </c>
      <c r="AQ48" s="5">
        <f t="shared" si="88"/>
        <v>4.1392584450881091E-4</v>
      </c>
      <c r="AR48" s="5">
        <f t="shared" si="89"/>
        <v>1.1786992975286409E-4</v>
      </c>
      <c r="AS48" s="5">
        <f t="shared" si="90"/>
        <v>2.7332136057071915E-4</v>
      </c>
      <c r="AT48" s="5">
        <f t="shared" si="91"/>
        <v>3.1689408104705299E-4</v>
      </c>
      <c r="AU48" s="5">
        <f t="shared" si="92"/>
        <v>2.4494209159251569E-4</v>
      </c>
      <c r="AV48" s="5">
        <f t="shared" si="93"/>
        <v>1.4199530337269368E-4</v>
      </c>
      <c r="AW48" s="5">
        <f t="shared" si="94"/>
        <v>3.3741513471939143E-6</v>
      </c>
      <c r="AX48" s="5">
        <f t="shared" si="95"/>
        <v>9.5888194559454482E-3</v>
      </c>
      <c r="AY48" s="5">
        <f t="shared" si="96"/>
        <v>7.6275862498893883E-3</v>
      </c>
      <c r="AZ48" s="5">
        <f t="shared" si="97"/>
        <v>3.0337453044559973E-3</v>
      </c>
      <c r="BA48" s="5">
        <f t="shared" si="98"/>
        <v>8.0441442161708623E-4</v>
      </c>
      <c r="BB48" s="5">
        <f t="shared" si="99"/>
        <v>1.5997121464558409E-4</v>
      </c>
      <c r="BC48" s="5">
        <f t="shared" si="100"/>
        <v>2.5450353775348069E-5</v>
      </c>
      <c r="BD48" s="5">
        <f t="shared" si="101"/>
        <v>1.5626933353457448E-5</v>
      </c>
      <c r="BE48" s="5">
        <f t="shared" si="102"/>
        <v>3.6236338603664574E-5</v>
      </c>
      <c r="BF48" s="5">
        <f t="shared" si="103"/>
        <v>4.2013113056149172E-5</v>
      </c>
      <c r="BG48" s="5">
        <f t="shared" si="104"/>
        <v>3.2473878187576538E-5</v>
      </c>
      <c r="BH48" s="5">
        <f t="shared" si="105"/>
        <v>1.8825421776033069E-5</v>
      </c>
      <c r="BI48" s="5">
        <f t="shared" si="106"/>
        <v>8.7306234998718676E-6</v>
      </c>
      <c r="BJ48" s="8">
        <f t="shared" si="107"/>
        <v>0.7058437330107542</v>
      </c>
      <c r="BK48" s="8">
        <f t="shared" si="108"/>
        <v>0.18042745326978696</v>
      </c>
      <c r="BL48" s="8">
        <f t="shared" si="109"/>
        <v>0.10785147745230644</v>
      </c>
      <c r="BM48" s="8">
        <f t="shared" si="110"/>
        <v>0.59214954569118472</v>
      </c>
      <c r="BN48" s="8">
        <f t="shared" si="111"/>
        <v>0.39807444438573497</v>
      </c>
    </row>
    <row r="49" spans="1:66" x14ac:dyDescent="0.25">
      <c r="A49" t="s">
        <v>99</v>
      </c>
      <c r="B49" t="s">
        <v>116</v>
      </c>
      <c r="C49" t="s">
        <v>117</v>
      </c>
      <c r="D49" t="s">
        <v>440</v>
      </c>
      <c r="E49">
        <f>VLOOKUP(A49,home!$A$2:$E$405,3,FALSE)</f>
        <v>1.3625</v>
      </c>
      <c r="F49">
        <f>VLOOKUP(B49,home!$B$2:$E$405,3,FALSE)</f>
        <v>1.1599999999999999</v>
      </c>
      <c r="G49">
        <f>VLOOKUP(C49,away!$B$2:$E$405,4,FALSE)</f>
        <v>1.03</v>
      </c>
      <c r="H49">
        <f>VLOOKUP(A49,away!$A$2:$E$405,3,FALSE)</f>
        <v>1.30833333333333</v>
      </c>
      <c r="I49">
        <f>VLOOKUP(C49,away!$B$2:$E$405,3,FALSE)</f>
        <v>0.81</v>
      </c>
      <c r="J49">
        <f>VLOOKUP(B49,home!$B$2:$E$405,4,FALSE)</f>
        <v>1.02</v>
      </c>
      <c r="K49" s="3">
        <f t="shared" si="56"/>
        <v>1.627915</v>
      </c>
      <c r="L49" s="3">
        <f t="shared" si="57"/>
        <v>1.0809449999999974</v>
      </c>
      <c r="M49" s="5">
        <f t="shared" si="58"/>
        <v>6.6612701926723375E-2</v>
      </c>
      <c r="N49" s="5">
        <f t="shared" si="59"/>
        <v>0.10843981665704186</v>
      </c>
      <c r="O49" s="5">
        <f t="shared" si="60"/>
        <v>7.2004667084181823E-2</v>
      </c>
      <c r="P49" s="5">
        <f t="shared" si="61"/>
        <v>0.11721747761634584</v>
      </c>
      <c r="Q49" s="5">
        <f t="shared" si="62"/>
        <v>8.8265402066624157E-2</v>
      </c>
      <c r="R49" s="5">
        <f t="shared" si="63"/>
        <v>3.8916542430655357E-2</v>
      </c>
      <c r="S49" s="5">
        <f t="shared" si="64"/>
        <v>5.1566505566209495E-2</v>
      </c>
      <c r="T49" s="5">
        <f t="shared" si="65"/>
        <v>9.5410045036906824E-2</v>
      </c>
      <c r="U49" s="5">
        <f t="shared" si="66"/>
        <v>6.3352823171000314E-2</v>
      </c>
      <c r="V49" s="5">
        <f t="shared" si="67"/>
        <v>1.0082320867288315E-2</v>
      </c>
      <c r="W49" s="5">
        <f t="shared" si="68"/>
        <v>4.7896190668429497E-2</v>
      </c>
      <c r="X49" s="5">
        <f t="shared" si="69"/>
        <v>5.1773147822085398E-2</v>
      </c>
      <c r="Y49" s="5">
        <f t="shared" si="70"/>
        <v>2.7981962636271975E-2</v>
      </c>
      <c r="Z49" s="5">
        <f t="shared" si="71"/>
        <v>1.4022213985901553E-2</v>
      </c>
      <c r="AA49" s="5">
        <f t="shared" si="72"/>
        <v>2.2826972480858923E-2</v>
      </c>
      <c r="AB49" s="5">
        <f t="shared" si="73"/>
        <v>1.8580185453088729E-2</v>
      </c>
      <c r="AC49" s="5">
        <f t="shared" si="74"/>
        <v>1.1088577951340259E-3</v>
      </c>
      <c r="AD49" s="5">
        <f t="shared" si="75"/>
        <v>1.9492731807999111E-2</v>
      </c>
      <c r="AE49" s="5">
        <f t="shared" si="76"/>
        <v>2.1070570984197547E-2</v>
      </c>
      <c r="AF49" s="5">
        <f t="shared" si="77"/>
        <v>1.1388064176256679E-2</v>
      </c>
      <c r="AG49" s="5">
        <f t="shared" si="78"/>
        <v>4.1032903436679161E-3</v>
      </c>
      <c r="AH49" s="5">
        <f t="shared" si="79"/>
        <v>3.7893105242475787E-3</v>
      </c>
      <c r="AI49" s="5">
        <f t="shared" si="80"/>
        <v>6.1686754420804965E-3</v>
      </c>
      <c r="AJ49" s="5">
        <f t="shared" si="81"/>
        <v>5.0210396411472357E-3</v>
      </c>
      <c r="AK49" s="5">
        <f t="shared" si="82"/>
        <v>2.7246085824727344E-3</v>
      </c>
      <c r="AL49" s="5">
        <f t="shared" si="83"/>
        <v>7.8049687234614035E-5</v>
      </c>
      <c r="AM49" s="5">
        <f t="shared" si="84"/>
        <v>6.3465021002437711E-3</v>
      </c>
      <c r="AN49" s="5">
        <f t="shared" si="85"/>
        <v>6.8602197127479864E-3</v>
      </c>
      <c r="AO49" s="5">
        <f t="shared" si="86"/>
        <v>3.7077600986981764E-3</v>
      </c>
      <c r="AP49" s="5">
        <f t="shared" si="87"/>
        <v>1.3359615799624304E-3</v>
      </c>
      <c r="AQ49" s="5">
        <f t="shared" si="88"/>
        <v>3.6102524751312139E-4</v>
      </c>
      <c r="AR49" s="5">
        <f t="shared" si="89"/>
        <v>8.1920725292655813E-4</v>
      </c>
      <c r="AS49" s="5">
        <f t="shared" si="90"/>
        <v>1.3335997751479376E-3</v>
      </c>
      <c r="AT49" s="5">
        <f t="shared" si="91"/>
        <v>1.0854935389799775E-3</v>
      </c>
      <c r="AU49" s="5">
        <f t="shared" si="92"/>
        <v>5.8903040483619684E-4</v>
      </c>
      <c r="AV49" s="5">
        <f t="shared" si="93"/>
        <v>2.3972285787222946E-4</v>
      </c>
      <c r="AW49" s="5">
        <f t="shared" si="94"/>
        <v>3.8150829770716985E-6</v>
      </c>
      <c r="AX49" s="5">
        <f t="shared" si="95"/>
        <v>1.7219276610863903E-3</v>
      </c>
      <c r="AY49" s="5">
        <f t="shared" si="96"/>
        <v>1.8613090956130238E-3</v>
      </c>
      <c r="AZ49" s="5">
        <f t="shared" si="97"/>
        <v>1.0059863801787075E-3</v>
      </c>
      <c r="BA49" s="5">
        <f t="shared" si="98"/>
        <v>3.6247198257409013E-4</v>
      </c>
      <c r="BB49" s="5">
        <f t="shared" si="99"/>
        <v>9.7953069300887202E-5</v>
      </c>
      <c r="BC49" s="5">
        <f t="shared" si="100"/>
        <v>2.1176376099089459E-5</v>
      </c>
      <c r="BD49" s="5">
        <f t="shared" si="101"/>
        <v>1.4758633066911598E-4</v>
      </c>
      <c r="BE49" s="5">
        <f t="shared" si="102"/>
        <v>2.4025800149121389E-4</v>
      </c>
      <c r="BF49" s="5">
        <f t="shared" si="103"/>
        <v>1.9555980224878475E-4</v>
      </c>
      <c r="BG49" s="5">
        <f t="shared" si="104"/>
        <v>1.0611824515927682E-4</v>
      </c>
      <c r="BH49" s="5">
        <f t="shared" si="105"/>
        <v>4.3187870767116058E-5</v>
      </c>
      <c r="BI49" s="5">
        <f t="shared" si="106"/>
        <v>1.4061236527969939E-5</v>
      </c>
      <c r="BJ49" s="8">
        <f t="shared" si="107"/>
        <v>0.49950351550349859</v>
      </c>
      <c r="BK49" s="8">
        <f t="shared" si="108"/>
        <v>0.24852722255454868</v>
      </c>
      <c r="BL49" s="8">
        <f t="shared" si="109"/>
        <v>0.23819865012635957</v>
      </c>
      <c r="BM49" s="8">
        <f t="shared" si="110"/>
        <v>0.50693750037610008</v>
      </c>
      <c r="BN49" s="8">
        <f t="shared" si="111"/>
        <v>0.49145660778157241</v>
      </c>
    </row>
    <row r="50" spans="1:66" x14ac:dyDescent="0.25">
      <c r="A50" t="s">
        <v>99</v>
      </c>
      <c r="B50" t="s">
        <v>118</v>
      </c>
      <c r="C50" t="s">
        <v>119</v>
      </c>
      <c r="D50" t="s">
        <v>440</v>
      </c>
      <c r="E50">
        <f>VLOOKUP(A50,home!$A$2:$E$405,3,FALSE)</f>
        <v>1.3625</v>
      </c>
      <c r="F50">
        <f>VLOOKUP(B50,home!$B$2:$E$405,3,FALSE)</f>
        <v>0.73</v>
      </c>
      <c r="G50">
        <f>VLOOKUP(C50,away!$B$2:$E$405,4,FALSE)</f>
        <v>1.17</v>
      </c>
      <c r="H50">
        <f>VLOOKUP(A50,away!$A$2:$E$405,3,FALSE)</f>
        <v>1.30833333333333</v>
      </c>
      <c r="I50">
        <f>VLOOKUP(C50,away!$B$2:$E$405,3,FALSE)</f>
        <v>0.66</v>
      </c>
      <c r="J50">
        <f>VLOOKUP(B50,home!$B$2:$E$405,4,FALSE)</f>
        <v>1.38</v>
      </c>
      <c r="K50" s="3">
        <f t="shared" si="56"/>
        <v>1.16371125</v>
      </c>
      <c r="L50" s="3">
        <f t="shared" si="57"/>
        <v>1.1916299999999969</v>
      </c>
      <c r="M50" s="5">
        <f t="shared" si="58"/>
        <v>9.486112965013857E-2</v>
      </c>
      <c r="N50" s="5">
        <f t="shared" si="59"/>
        <v>0.11039096376157483</v>
      </c>
      <c r="O50" s="5">
        <f t="shared" si="60"/>
        <v>0.11303936792499433</v>
      </c>
      <c r="P50" s="5">
        <f t="shared" si="61"/>
        <v>0.13154518414720506</v>
      </c>
      <c r="Q50" s="5">
        <f t="shared" si="62"/>
        <v>6.4231603213843497E-2</v>
      </c>
      <c r="R50" s="5">
        <f t="shared" si="63"/>
        <v>6.7350551000230324E-2</v>
      </c>
      <c r="S50" s="5">
        <f t="shared" si="64"/>
        <v>4.5603862024788833E-2</v>
      </c>
      <c r="T50" s="5">
        <f t="shared" si="65"/>
        <v>7.6540305337712125E-2</v>
      </c>
      <c r="U50" s="5">
        <f t="shared" si="66"/>
        <v>7.8376593892666782E-2</v>
      </c>
      <c r="V50" s="5">
        <f t="shared" si="67"/>
        <v>7.026608791187273E-3</v>
      </c>
      <c r="W50" s="5">
        <f t="shared" si="68"/>
        <v>2.4915679755161933E-2</v>
      </c>
      <c r="X50" s="5">
        <f t="shared" si="69"/>
        <v>2.9690271466643534E-2</v>
      </c>
      <c r="Y50" s="5">
        <f t="shared" si="70"/>
        <v>1.7689909093898171E-2</v>
      </c>
      <c r="Z50" s="5">
        <f t="shared" si="71"/>
        <v>2.6752312362801414E-2</v>
      </c>
      <c r="AA50" s="5">
        <f t="shared" si="72"/>
        <v>3.1131966860106088E-2</v>
      </c>
      <c r="AB50" s="5">
        <f t="shared" si="73"/>
        <v>1.811431003486632E-2</v>
      </c>
      <c r="AC50" s="5">
        <f t="shared" si="74"/>
        <v>6.0899321380113278E-4</v>
      </c>
      <c r="AD50" s="5">
        <f t="shared" si="75"/>
        <v>7.2486642081198002E-3</v>
      </c>
      <c r="AE50" s="5">
        <f t="shared" si="76"/>
        <v>8.6377257303217742E-3</v>
      </c>
      <c r="AF50" s="5">
        <f t="shared" si="77"/>
        <v>5.1464865560116547E-3</v>
      </c>
      <c r="AG50" s="5">
        <f t="shared" si="78"/>
        <v>2.0442359249133839E-3</v>
      </c>
      <c r="AH50" s="5">
        <f t="shared" si="79"/>
        <v>7.969714495221247E-3</v>
      </c>
      <c r="AI50" s="5">
        <f t="shared" si="80"/>
        <v>9.2744464173770361E-3</v>
      </c>
      <c r="AJ50" s="5">
        <f t="shared" si="81"/>
        <v>5.3963888167119283E-3</v>
      </c>
      <c r="AK50" s="5">
        <f t="shared" si="82"/>
        <v>2.0932794584606188E-3</v>
      </c>
      <c r="AL50" s="5">
        <f t="shared" si="83"/>
        <v>3.3779958028889506E-5</v>
      </c>
      <c r="AM50" s="5">
        <f t="shared" si="84"/>
        <v>1.6870704172922688E-3</v>
      </c>
      <c r="AN50" s="5">
        <f t="shared" si="85"/>
        <v>2.010363721357981E-3</v>
      </c>
      <c r="AO50" s="5">
        <f t="shared" si="86"/>
        <v>1.1978048606409023E-3</v>
      </c>
      <c r="AP50" s="5">
        <f t="shared" si="87"/>
        <v>4.7578006869517149E-4</v>
      </c>
      <c r="AQ50" s="5">
        <f t="shared" si="88"/>
        <v>1.4173845081480655E-4</v>
      </c>
      <c r="AR50" s="5">
        <f t="shared" si="89"/>
        <v>1.8993901767880947E-3</v>
      </c>
      <c r="AS50" s="5">
        <f t="shared" si="90"/>
        <v>2.2103417168677949E-3</v>
      </c>
      <c r="AT50" s="5">
        <f t="shared" si="91"/>
        <v>1.2860997611316841E-3</v>
      </c>
      <c r="AU50" s="5">
        <f t="shared" si="92"/>
        <v>4.9888292021708436E-4</v>
      </c>
      <c r="AV50" s="5">
        <f t="shared" si="93"/>
        <v>1.4513891667236844E-4</v>
      </c>
      <c r="AW50" s="5">
        <f t="shared" si="94"/>
        <v>1.30119763717989E-6</v>
      </c>
      <c r="AX50" s="5">
        <f t="shared" si="95"/>
        <v>3.272104706908681E-4</v>
      </c>
      <c r="AY50" s="5">
        <f t="shared" si="96"/>
        <v>3.8991381318935811E-4</v>
      </c>
      <c r="AZ50" s="5">
        <f t="shared" si="97"/>
        <v>2.3231649860541682E-4</v>
      </c>
      <c r="BA50" s="5">
        <f t="shared" si="98"/>
        <v>9.2278436411057357E-5</v>
      </c>
      <c r="BB50" s="5">
        <f t="shared" si="99"/>
        <v>2.7490438295127018E-5</v>
      </c>
      <c r="BC50" s="5">
        <f t="shared" si="100"/>
        <v>6.5516861971244267E-6</v>
      </c>
      <c r="BD50" s="5">
        <f t="shared" si="101"/>
        <v>3.7722838606099758E-4</v>
      </c>
      <c r="BE50" s="5">
        <f t="shared" si="102"/>
        <v>4.3898491667852612E-4</v>
      </c>
      <c r="BF50" s="5">
        <f t="shared" si="103"/>
        <v>2.5542584305955683E-4</v>
      </c>
      <c r="BG50" s="5">
        <f t="shared" si="104"/>
        <v>9.9080642369713513E-5</v>
      </c>
      <c r="BH50" s="5">
        <f t="shared" si="105"/>
        <v>2.8825314545715584E-5</v>
      </c>
      <c r="BI50" s="5">
        <f t="shared" si="106"/>
        <v>6.7088685643275656E-6</v>
      </c>
      <c r="BJ50" s="8">
        <f t="shared" si="107"/>
        <v>0.35312436391039087</v>
      </c>
      <c r="BK50" s="8">
        <f t="shared" si="108"/>
        <v>0.28006947159833917</v>
      </c>
      <c r="BL50" s="8">
        <f t="shared" si="109"/>
        <v>0.33999272636359062</v>
      </c>
      <c r="BM50" s="8">
        <f t="shared" si="110"/>
        <v>0.41813146192158324</v>
      </c>
      <c r="BN50" s="8">
        <f t="shared" si="111"/>
        <v>0.5814187996979866</v>
      </c>
    </row>
    <row r="51" spans="1:66" x14ac:dyDescent="0.25">
      <c r="A51" t="s">
        <v>99</v>
      </c>
      <c r="B51" t="s">
        <v>120</v>
      </c>
      <c r="C51" t="s">
        <v>121</v>
      </c>
      <c r="D51" t="s">
        <v>440</v>
      </c>
      <c r="E51">
        <f>VLOOKUP(A51,home!$A$2:$E$405,3,FALSE)</f>
        <v>1.3625</v>
      </c>
      <c r="F51">
        <f>VLOOKUP(B51,home!$B$2:$E$405,3,FALSE)</f>
        <v>0.87</v>
      </c>
      <c r="G51">
        <f>VLOOKUP(C51,away!$B$2:$E$405,4,FALSE)</f>
        <v>0.83</v>
      </c>
      <c r="H51">
        <f>VLOOKUP(A51,away!$A$2:$E$405,3,FALSE)</f>
        <v>1.30833333333333</v>
      </c>
      <c r="I51">
        <f>VLOOKUP(C51,away!$B$2:$E$405,3,FALSE)</f>
        <v>1.19</v>
      </c>
      <c r="J51">
        <f>VLOOKUP(B51,home!$B$2:$E$405,4,FALSE)</f>
        <v>1.25</v>
      </c>
      <c r="K51" s="3">
        <f t="shared" si="56"/>
        <v>0.98386125000000002</v>
      </c>
      <c r="L51" s="3">
        <f t="shared" si="57"/>
        <v>1.9461458333333284</v>
      </c>
      <c r="M51" s="5">
        <f t="shared" si="58"/>
        <v>5.3396659917516721E-2</v>
      </c>
      <c r="N51" s="5">
        <f t="shared" si="59"/>
        <v>5.2534904572272889E-2</v>
      </c>
      <c r="O51" s="5">
        <f t="shared" si="60"/>
        <v>0.1039176872123919</v>
      </c>
      <c r="P51" s="5">
        <f t="shared" si="61"/>
        <v>0.1022405856378929</v>
      </c>
      <c r="Q51" s="5">
        <f t="shared" si="62"/>
        <v>2.584352844055356E-2</v>
      </c>
      <c r="R51" s="5">
        <f t="shared" si="63"/>
        <v>0.10111948698901634</v>
      </c>
      <c r="S51" s="5">
        <f t="shared" si="64"/>
        <v>4.8940970126813942E-2</v>
      </c>
      <c r="T51" s="5">
        <f t="shared" si="65"/>
        <v>5.0295275193214681E-2</v>
      </c>
      <c r="U51" s="5">
        <f t="shared" si="66"/>
        <v>9.948754486837233E-2</v>
      </c>
      <c r="V51" s="5">
        <f t="shared" si="67"/>
        <v>1.0412123270093665E-2</v>
      </c>
      <c r="W51" s="5">
        <f t="shared" si="68"/>
        <v>8.4754820653111951E-3</v>
      </c>
      <c r="X51" s="5">
        <f t="shared" si="69"/>
        <v>1.6494524106896731E-2</v>
      </c>
      <c r="Y51" s="5">
        <f t="shared" si="70"/>
        <v>1.6050374681726612E-2</v>
      </c>
      <c r="Z51" s="5">
        <f t="shared" si="71"/>
        <v>6.5597756090825951E-2</v>
      </c>
      <c r="AA51" s="5">
        <f t="shared" si="72"/>
        <v>6.4539090304715135E-2</v>
      </c>
      <c r="AB51" s="5">
        <f t="shared" si="73"/>
        <v>3.1748755030529957E-2</v>
      </c>
      <c r="AC51" s="5">
        <f t="shared" si="74"/>
        <v>1.246030161943574E-3</v>
      </c>
      <c r="AD51" s="5">
        <f t="shared" si="75"/>
        <v>2.0846745947824129E-3</v>
      </c>
      <c r="AE51" s="5">
        <f t="shared" si="76"/>
        <v>4.0570807764916377E-3</v>
      </c>
      <c r="AF51" s="5">
        <f t="shared" si="77"/>
        <v>3.9478354243329735E-3</v>
      </c>
      <c r="AG51" s="5">
        <f t="shared" si="78"/>
        <v>2.5610211539171101E-3</v>
      </c>
      <c r="AH51" s="5">
        <f t="shared" si="79"/>
        <v>3.1915699923044223E-2</v>
      </c>
      <c r="AI51" s="5">
        <f t="shared" si="80"/>
        <v>3.1400620420911192E-2</v>
      </c>
      <c r="AJ51" s="5">
        <f t="shared" si="81"/>
        <v>1.5446926829046604E-2</v>
      </c>
      <c r="AK51" s="5">
        <f t="shared" si="82"/>
        <v>5.0658775795614439E-3</v>
      </c>
      <c r="AL51" s="5">
        <f t="shared" si="83"/>
        <v>9.5432825705862466E-5</v>
      </c>
      <c r="AM51" s="5">
        <f t="shared" si="84"/>
        <v>4.102061105331738E-4</v>
      </c>
      <c r="AN51" s="5">
        <f t="shared" si="85"/>
        <v>7.9832091282200693E-4</v>
      </c>
      <c r="AO51" s="5">
        <f t="shared" si="86"/>
        <v>7.7682445907570417E-4</v>
      </c>
      <c r="AP51" s="5">
        <f t="shared" si="87"/>
        <v>5.0393789475386625E-4</v>
      </c>
      <c r="AQ51" s="5">
        <f t="shared" si="88"/>
        <v>2.451841585335015E-4</v>
      </c>
      <c r="AR51" s="5">
        <f t="shared" si="89"/>
        <v>1.2422521284629872E-2</v>
      </c>
      <c r="AS51" s="5">
        <f t="shared" si="90"/>
        <v>1.222203731924755E-2</v>
      </c>
      <c r="AT51" s="5">
        <f t="shared" si="91"/>
        <v>6.0123944572307714E-3</v>
      </c>
      <c r="AU51" s="5">
        <f t="shared" si="92"/>
        <v>1.9717873087280466E-3</v>
      </c>
      <c r="AV51" s="5">
        <f t="shared" si="93"/>
        <v>4.849912815748279E-4</v>
      </c>
      <c r="AW51" s="5">
        <f t="shared" si="94"/>
        <v>5.0758002073113432E-6</v>
      </c>
      <c r="AX51" s="5">
        <f t="shared" si="95"/>
        <v>6.7264316111134392E-5</v>
      </c>
      <c r="AY51" s="5">
        <f t="shared" si="96"/>
        <v>1.3090616853170004E-4</v>
      </c>
      <c r="AZ51" s="5">
        <f t="shared" si="97"/>
        <v>1.2738124722279929E-4</v>
      </c>
      <c r="BA51" s="5">
        <f t="shared" si="98"/>
        <v>8.2634161175817832E-5</v>
      </c>
      <c r="BB51" s="5">
        <f t="shared" si="99"/>
        <v>4.0204532115828136E-5</v>
      </c>
      <c r="BC51" s="5">
        <f t="shared" si="100"/>
        <v>1.5648776531666988E-5</v>
      </c>
      <c r="BD51" s="5">
        <f t="shared" si="101"/>
        <v>4.0293396729294993E-3</v>
      </c>
      <c r="BE51" s="5">
        <f t="shared" si="102"/>
        <v>3.9643111672830076E-3</v>
      </c>
      <c r="BF51" s="5">
        <f t="shared" si="103"/>
        <v>1.9501660702160096E-3</v>
      </c>
      <c r="BG51" s="5">
        <f t="shared" si="104"/>
        <v>6.3956427585010384E-4</v>
      </c>
      <c r="BH51" s="5">
        <f t="shared" si="105"/>
        <v>1.5731062697330695E-4</v>
      </c>
      <c r="BI51" s="5">
        <f t="shared" si="106"/>
        <v>3.0954366018448313E-5</v>
      </c>
      <c r="BJ51" s="8">
        <f t="shared" si="107"/>
        <v>0.18554321374690702</v>
      </c>
      <c r="BK51" s="8">
        <f t="shared" si="108"/>
        <v>0.21646270810849838</v>
      </c>
      <c r="BL51" s="8">
        <f t="shared" si="109"/>
        <v>0.52852706698827068</v>
      </c>
      <c r="BM51" s="8">
        <f t="shared" si="110"/>
        <v>0.55695206179653345</v>
      </c>
      <c r="BN51" s="8">
        <f t="shared" si="111"/>
        <v>0.43905285276964429</v>
      </c>
    </row>
    <row r="52" spans="1:66" x14ac:dyDescent="0.25">
      <c r="A52" t="s">
        <v>122</v>
      </c>
      <c r="B52" t="s">
        <v>123</v>
      </c>
      <c r="C52" t="s">
        <v>124</v>
      </c>
      <c r="D52" t="s">
        <v>440</v>
      </c>
      <c r="E52">
        <f>VLOOKUP(A52,home!$A$2:$E$405,3,FALSE)</f>
        <v>1.3696498054474699</v>
      </c>
      <c r="F52">
        <f>VLOOKUP(B52,home!$B$2:$E$405,3,FALSE)</f>
        <v>1.19</v>
      </c>
      <c r="G52">
        <f>VLOOKUP(C52,away!$B$2:$E$405,4,FALSE)</f>
        <v>1</v>
      </c>
      <c r="H52">
        <f>VLOOKUP(A52,away!$A$2:$E$405,3,FALSE)</f>
        <v>1.2023346303501901</v>
      </c>
      <c r="I52">
        <f>VLOOKUP(C52,away!$B$2:$E$405,3,FALSE)</f>
        <v>0.8</v>
      </c>
      <c r="J52">
        <f>VLOOKUP(B52,home!$B$2:$E$405,4,FALSE)</f>
        <v>1.21</v>
      </c>
      <c r="K52" s="3">
        <f t="shared" si="56"/>
        <v>1.6298832684824891</v>
      </c>
      <c r="L52" s="3">
        <f t="shared" si="57"/>
        <v>1.163859922178984</v>
      </c>
      <c r="M52" s="5">
        <f t="shared" si="58"/>
        <v>6.1191732365202131E-2</v>
      </c>
      <c r="N52" s="5">
        <f t="shared" si="59"/>
        <v>9.973538075150136E-2</v>
      </c>
      <c r="O52" s="5">
        <f t="shared" si="60"/>
        <v>7.1218604868561367E-2</v>
      </c>
      <c r="P52" s="5">
        <f t="shared" si="61"/>
        <v>0.11607801247993371</v>
      </c>
      <c r="Q52" s="5">
        <f t="shared" si="62"/>
        <v>8.1278514181301303E-2</v>
      </c>
      <c r="R52" s="5">
        <f t="shared" si="63"/>
        <v>4.1444239960009836E-2</v>
      </c>
      <c r="S52" s="5">
        <f t="shared" si="64"/>
        <v>5.5048715163332936E-2</v>
      </c>
      <c r="T52" s="5">
        <f t="shared" si="65"/>
        <v>9.4596805189872776E-2</v>
      </c>
      <c r="U52" s="5">
        <f t="shared" si="66"/>
        <v>6.754927328579341E-2</v>
      </c>
      <c r="V52" s="5">
        <f t="shared" si="67"/>
        <v>1.1602775587026928E-2</v>
      </c>
      <c r="W52" s="5">
        <f t="shared" si="68"/>
        <v>4.4158163450406553E-2</v>
      </c>
      <c r="X52" s="5">
        <f t="shared" si="69"/>
        <v>5.1393916676957023E-2</v>
      </c>
      <c r="Y52" s="5">
        <f t="shared" si="70"/>
        <v>2.9907659932058205E-2</v>
      </c>
      <c r="Z52" s="5">
        <f t="shared" si="71"/>
        <v>1.607842996487473E-2</v>
      </c>
      <c r="AA52" s="5">
        <f t="shared" si="72"/>
        <v>2.6205963983216816E-2</v>
      </c>
      <c r="AB52" s="5">
        <f t="shared" si="73"/>
        <v>2.1356331115349909E-2</v>
      </c>
      <c r="AC52" s="5">
        <f t="shared" si="74"/>
        <v>1.3756220380339748E-3</v>
      </c>
      <c r="AD52" s="5">
        <f t="shared" si="75"/>
        <v>1.7993162943683166E-2</v>
      </c>
      <c r="AE52" s="5">
        <f t="shared" si="76"/>
        <v>2.0941521223388868E-2</v>
      </c>
      <c r="AF52" s="5">
        <f t="shared" si="77"/>
        <v>1.2186498630681459E-2</v>
      </c>
      <c r="AG52" s="5">
        <f t="shared" si="78"/>
        <v>4.7277924493130726E-3</v>
      </c>
      <c r="AH52" s="5">
        <f t="shared" si="79"/>
        <v>4.6782600619198348E-3</v>
      </c>
      <c r="AI52" s="5">
        <f t="shared" si="80"/>
        <v>7.6250178005329919E-3</v>
      </c>
      <c r="AJ52" s="5">
        <f t="shared" si="81"/>
        <v>6.2139444674849369E-3</v>
      </c>
      <c r="AK52" s="5">
        <f t="shared" si="82"/>
        <v>3.3760013729443425E-3</v>
      </c>
      <c r="AL52" s="5">
        <f t="shared" si="83"/>
        <v>1.043797689175306E-4</v>
      </c>
      <c r="AM52" s="5">
        <f t="shared" si="84"/>
        <v>5.8653510457976604E-3</v>
      </c>
      <c r="AN52" s="5">
        <f t="shared" si="85"/>
        <v>6.8264470117144873E-3</v>
      </c>
      <c r="AO52" s="5">
        <f t="shared" si="86"/>
        <v>3.9725140439064921E-3</v>
      </c>
      <c r="AP52" s="5">
        <f t="shared" si="87"/>
        <v>1.5411499619986434E-3</v>
      </c>
      <c r="AQ52" s="5">
        <f t="shared" si="88"/>
        <v>4.4842066870947114E-4</v>
      </c>
      <c r="AR52" s="5">
        <f t="shared" si="89"/>
        <v>1.0889678783198133E-3</v>
      </c>
      <c r="AS52" s="5">
        <f t="shared" si="90"/>
        <v>1.7748905247883388E-3</v>
      </c>
      <c r="AT52" s="5">
        <f t="shared" si="91"/>
        <v>1.446432184870309E-3</v>
      </c>
      <c r="AU52" s="5">
        <f t="shared" si="92"/>
        <v>7.8583853903822895E-4</v>
      </c>
      <c r="AV52" s="5">
        <f t="shared" si="93"/>
        <v>3.2020627162678337E-4</v>
      </c>
      <c r="AW52" s="5">
        <f t="shared" si="94"/>
        <v>5.5001058198290582E-6</v>
      </c>
      <c r="AX52" s="5">
        <f t="shared" si="95"/>
        <v>1.5933062555536462E-3</v>
      </c>
      <c r="AY52" s="5">
        <f t="shared" si="96"/>
        <v>1.8543852945959549E-3</v>
      </c>
      <c r="AZ52" s="5">
        <f t="shared" si="97"/>
        <v>1.0791223623291505E-3</v>
      </c>
      <c r="BA52" s="5">
        <f t="shared" si="98"/>
        <v>4.1864908954733553E-4</v>
      </c>
      <c r="BB52" s="5">
        <f t="shared" si="99"/>
        <v>1.2181222419521605E-4</v>
      </c>
      <c r="BC52" s="5">
        <f t="shared" si="100"/>
        <v>2.8354473154458617E-5</v>
      </c>
      <c r="BD52" s="5">
        <f t="shared" si="101"/>
        <v>2.1123434501945222E-4</v>
      </c>
      <c r="BE52" s="5">
        <f t="shared" si="102"/>
        <v>3.4428732467606254E-4</v>
      </c>
      <c r="BF52" s="5">
        <f t="shared" si="103"/>
        <v>2.8057407502005642E-4</v>
      </c>
      <c r="BG52" s="5">
        <f t="shared" si="104"/>
        <v>1.5243433014838019E-4</v>
      </c>
      <c r="BH52" s="5">
        <f t="shared" si="105"/>
        <v>6.2112541062795212E-5</v>
      </c>
      <c r="BI52" s="5">
        <f t="shared" si="106"/>
        <v>2.0247238288236281E-5</v>
      </c>
      <c r="BJ52" s="8">
        <f t="shared" si="107"/>
        <v>0.4806689278606664</v>
      </c>
      <c r="BK52" s="8">
        <f t="shared" si="108"/>
        <v>0.24725562269704318</v>
      </c>
      <c r="BL52" s="8">
        <f t="shared" si="109"/>
        <v>0.25615486216867195</v>
      </c>
      <c r="BM52" s="8">
        <f t="shared" si="110"/>
        <v>0.52736247289596994</v>
      </c>
      <c r="BN52" s="8">
        <f t="shared" si="111"/>
        <v>0.47094648460650973</v>
      </c>
    </row>
    <row r="53" spans="1:66" x14ac:dyDescent="0.25">
      <c r="A53" t="s">
        <v>122</v>
      </c>
      <c r="B53" t="s">
        <v>125</v>
      </c>
      <c r="C53" t="s">
        <v>126</v>
      </c>
      <c r="D53" t="s">
        <v>440</v>
      </c>
      <c r="E53">
        <f>VLOOKUP(A53,home!$A$2:$E$405,3,FALSE)</f>
        <v>1.3696498054474699</v>
      </c>
      <c r="F53">
        <f>VLOOKUP(B53,home!$B$2:$E$405,3,FALSE)</f>
        <v>0.73</v>
      </c>
      <c r="G53">
        <f>VLOOKUP(C53,away!$B$2:$E$405,4,FALSE)</f>
        <v>0.66</v>
      </c>
      <c r="H53">
        <f>VLOOKUP(A53,away!$A$2:$E$405,3,FALSE)</f>
        <v>1.2023346303501901</v>
      </c>
      <c r="I53">
        <f>VLOOKUP(C53,away!$B$2:$E$405,3,FALSE)</f>
        <v>0.95</v>
      </c>
      <c r="J53">
        <f>VLOOKUP(B53,home!$B$2:$E$405,4,FALSE)</f>
        <v>1.21</v>
      </c>
      <c r="K53" s="3">
        <f t="shared" si="56"/>
        <v>0.65989727626459105</v>
      </c>
      <c r="L53" s="3">
        <f t="shared" si="57"/>
        <v>1.3820836575875435</v>
      </c>
      <c r="M53" s="5">
        <f t="shared" si="58"/>
        <v>0.12977138755768278</v>
      </c>
      <c r="N53" s="5">
        <f t="shared" si="59"/>
        <v>8.5635785186391492E-2</v>
      </c>
      <c r="O53" s="5">
        <f t="shared" si="60"/>
        <v>0.17935491396593284</v>
      </c>
      <c r="P53" s="5">
        <f t="shared" si="61"/>
        <v>0.11835581921078914</v>
      </c>
      <c r="Q53" s="5">
        <f t="shared" si="62"/>
        <v>2.825541069763968E-2</v>
      </c>
      <c r="R53" s="5">
        <f t="shared" si="63"/>
        <v>0.12394174775016784</v>
      </c>
      <c r="S53" s="5">
        <f t="shared" si="64"/>
        <v>2.6986110352774161E-2</v>
      </c>
      <c r="T53" s="5">
        <f t="shared" si="65"/>
        <v>3.9051341363632058E-2</v>
      </c>
      <c r="U53" s="5">
        <f t="shared" si="66"/>
        <v>8.178882175580876E-2</v>
      </c>
      <c r="V53" s="5">
        <f t="shared" si="67"/>
        <v>2.7346921880822862E-3</v>
      </c>
      <c r="W53" s="5">
        <f t="shared" si="68"/>
        <v>6.2152228530366052E-3</v>
      </c>
      <c r="X53" s="5">
        <f t="shared" si="69"/>
        <v>8.5899579334465185E-3</v>
      </c>
      <c r="Y53" s="5">
        <f t="shared" si="70"/>
        <v>5.936020239590451E-3</v>
      </c>
      <c r="Z53" s="5">
        <f t="shared" si="71"/>
        <v>5.7099288019448226E-2</v>
      </c>
      <c r="AA53" s="5">
        <f t="shared" si="72"/>
        <v>3.767966464068128E-2</v>
      </c>
      <c r="AB53" s="5">
        <f t="shared" si="73"/>
        <v>1.2432354033474398E-2</v>
      </c>
      <c r="AC53" s="5">
        <f t="shared" si="74"/>
        <v>1.5588313625083377E-4</v>
      </c>
      <c r="AD53" s="5">
        <f t="shared" si="75"/>
        <v>1.0253521580240741E-3</v>
      </c>
      <c r="AE53" s="5">
        <f t="shared" si="76"/>
        <v>1.4171224608771932E-3</v>
      </c>
      <c r="AF53" s="5">
        <f t="shared" si="77"/>
        <v>9.7929089698930581E-4</v>
      </c>
      <c r="AG53" s="5">
        <f t="shared" si="78"/>
        <v>4.5115398158438878E-4</v>
      </c>
      <c r="AH53" s="5">
        <f t="shared" si="79"/>
        <v>1.9728998207890893E-2</v>
      </c>
      <c r="AI53" s="5">
        <f t="shared" si="80"/>
        <v>1.3019112180816198E-2</v>
      </c>
      <c r="AJ53" s="5">
        <f t="shared" si="81"/>
        <v>4.2956383337518847E-3</v>
      </c>
      <c r="AK53" s="5">
        <f t="shared" si="82"/>
        <v>9.4489334542021178E-4</v>
      </c>
      <c r="AL53" s="5">
        <f t="shared" si="83"/>
        <v>5.6868240802044869E-6</v>
      </c>
      <c r="AM53" s="5">
        <f t="shared" si="84"/>
        <v>1.3532541925842141E-4</v>
      </c>
      <c r="AN53" s="5">
        <f t="shared" si="85"/>
        <v>1.8703105041324687E-4</v>
      </c>
      <c r="AO53" s="5">
        <f t="shared" si="86"/>
        <v>1.2924627911879024E-4</v>
      </c>
      <c r="AP53" s="5">
        <f t="shared" si="87"/>
        <v>5.9543056724692735E-5</v>
      </c>
      <c r="AQ53" s="5">
        <f t="shared" si="88"/>
        <v>2.0573371405501471E-5</v>
      </c>
      <c r="AR53" s="5">
        <f t="shared" si="89"/>
        <v>5.4534252007399841E-3</v>
      </c>
      <c r="AS53" s="5">
        <f t="shared" si="90"/>
        <v>3.5987004362809964E-3</v>
      </c>
      <c r="AT53" s="5">
        <f t="shared" si="91"/>
        <v>1.1873863079970124E-3</v>
      </c>
      <c r="AU53" s="5">
        <f t="shared" si="92"/>
        <v>2.6118433017369912E-4</v>
      </c>
      <c r="AV53" s="5">
        <f t="shared" si="93"/>
        <v>4.3088707021153922E-5</v>
      </c>
      <c r="AW53" s="5">
        <f t="shared" si="94"/>
        <v>1.4407146105750978E-7</v>
      </c>
      <c r="AX53" s="5">
        <f t="shared" si="95"/>
        <v>1.4883479262999353E-5</v>
      </c>
      <c r="AY53" s="5">
        <f t="shared" si="96"/>
        <v>2.0570213457434503E-5</v>
      </c>
      <c r="AZ53" s="5">
        <f t="shared" si="97"/>
        <v>1.4214877926303793E-5</v>
      </c>
      <c r="BA53" s="5">
        <f t="shared" si="98"/>
        <v>6.5487168255154619E-6</v>
      </c>
      <c r="BB53" s="5">
        <f t="shared" si="99"/>
        <v>2.2627186256783735E-6</v>
      </c>
      <c r="BC53" s="5">
        <f t="shared" si="100"/>
        <v>6.254532868538048E-7</v>
      </c>
      <c r="BD53" s="5">
        <f t="shared" si="101"/>
        <v>1.256181641303135E-3</v>
      </c>
      <c r="BE53" s="5">
        <f t="shared" si="102"/>
        <v>8.2895084358952219E-4</v>
      </c>
      <c r="BF53" s="5">
        <f t="shared" si="103"/>
        <v>2.7351120192098036E-4</v>
      </c>
      <c r="BG53" s="5">
        <f t="shared" si="104"/>
        <v>6.0163099058503181E-5</v>
      </c>
      <c r="BH53" s="5">
        <f t="shared" si="105"/>
        <v>9.925366300085757E-6</v>
      </c>
      <c r="BI53" s="5">
        <f t="shared" si="106"/>
        <v>1.3099444374709906E-6</v>
      </c>
      <c r="BJ53" s="8">
        <f t="shared" si="107"/>
        <v>0.17814748240751721</v>
      </c>
      <c r="BK53" s="8">
        <f t="shared" si="108"/>
        <v>0.27803014948311683</v>
      </c>
      <c r="BL53" s="8">
        <f t="shared" si="109"/>
        <v>0.48615997129276689</v>
      </c>
      <c r="BM53" s="8">
        <f t="shared" si="110"/>
        <v>0.33410140069224892</v>
      </c>
      <c r="BN53" s="8">
        <f t="shared" si="111"/>
        <v>0.66531506436860377</v>
      </c>
    </row>
    <row r="54" spans="1:66" x14ac:dyDescent="0.25">
      <c r="A54" t="s">
        <v>122</v>
      </c>
      <c r="B54" t="s">
        <v>127</v>
      </c>
      <c r="C54" t="s">
        <v>128</v>
      </c>
      <c r="D54" t="s">
        <v>440</v>
      </c>
      <c r="E54">
        <f>VLOOKUP(A54,home!$A$2:$E$405,3,FALSE)</f>
        <v>1.3696498054474699</v>
      </c>
      <c r="F54">
        <f>VLOOKUP(B54,home!$B$2:$E$405,3,FALSE)</f>
        <v>0.66</v>
      </c>
      <c r="G54">
        <f>VLOOKUP(C54,away!$B$2:$E$405,4,FALSE)</f>
        <v>1.03</v>
      </c>
      <c r="H54">
        <f>VLOOKUP(A54,away!$A$2:$E$405,3,FALSE)</f>
        <v>1.2023346303501901</v>
      </c>
      <c r="I54">
        <f>VLOOKUP(C54,away!$B$2:$E$405,3,FALSE)</f>
        <v>0.91</v>
      </c>
      <c r="J54">
        <f>VLOOKUP(B54,home!$B$2:$E$405,4,FALSE)</f>
        <v>0.83</v>
      </c>
      <c r="K54" s="3">
        <f t="shared" si="56"/>
        <v>0.93108793774319021</v>
      </c>
      <c r="L54" s="3">
        <f t="shared" si="57"/>
        <v>0.90812334630349856</v>
      </c>
      <c r="M54" s="5">
        <f t="shared" si="58"/>
        <v>0.15894273735554948</v>
      </c>
      <c r="N54" s="5">
        <f t="shared" si="59"/>
        <v>0.14798966554363607</v>
      </c>
      <c r="O54" s="5">
        <f t="shared" si="60"/>
        <v>0.14433961051795965</v>
      </c>
      <c r="P54" s="5">
        <f t="shared" si="61"/>
        <v>0.13439287029182231</v>
      </c>
      <c r="Q54" s="5">
        <f t="shared" si="62"/>
        <v>6.8895696249164265E-2</v>
      </c>
      <c r="R54" s="5">
        <f t="shared" si="63"/>
        <v>6.5539085053856583E-2</v>
      </c>
      <c r="S54" s="5">
        <f t="shared" si="64"/>
        <v>2.8408727391034779E-2</v>
      </c>
      <c r="T54" s="5">
        <f t="shared" si="65"/>
        <v>6.2565790223700443E-2</v>
      </c>
      <c r="U54" s="5">
        <f t="shared" si="66"/>
        <v>6.1022651544370865E-2</v>
      </c>
      <c r="V54" s="5">
        <f t="shared" si="67"/>
        <v>2.6689768759497745E-3</v>
      </c>
      <c r="W54" s="5">
        <f t="shared" si="68"/>
        <v>2.1382650580005207E-2</v>
      </c>
      <c r="X54" s="5">
        <f t="shared" si="69"/>
        <v>1.9418084197552768E-2</v>
      </c>
      <c r="Y54" s="5">
        <f t="shared" si="70"/>
        <v>8.8170078001423534E-3</v>
      </c>
      <c r="Z54" s="5">
        <f t="shared" si="71"/>
        <v>1.9839191077592619E-2</v>
      </c>
      <c r="AA54" s="5">
        <f t="shared" si="72"/>
        <v>1.8472031506928808E-2</v>
      </c>
      <c r="AB54" s="5">
        <f t="shared" si="73"/>
        <v>8.5995428608567886E-3</v>
      </c>
      <c r="AC54" s="5">
        <f t="shared" si="74"/>
        <v>1.4104586857396423E-4</v>
      </c>
      <c r="AD54" s="5">
        <f t="shared" si="75"/>
        <v>4.9772820080050692E-3</v>
      </c>
      <c r="AE54" s="5">
        <f t="shared" si="76"/>
        <v>4.5199859926057587E-3</v>
      </c>
      <c r="AF54" s="5">
        <f t="shared" si="77"/>
        <v>2.0523524024250411E-3</v>
      </c>
      <c r="AG54" s="5">
        <f t="shared" si="78"/>
        <v>6.2126304382808433E-4</v>
      </c>
      <c r="AH54" s="5">
        <f t="shared" si="79"/>
        <v>4.5041081473344794E-3</v>
      </c>
      <c r="AI54" s="5">
        <f t="shared" si="80"/>
        <v>4.1937207662739607E-3</v>
      </c>
      <c r="AJ54" s="5">
        <f t="shared" si="81"/>
        <v>1.9523614098704066E-3</v>
      </c>
      <c r="AK54" s="5">
        <f t="shared" si="82"/>
        <v>6.0594005294854151E-4</v>
      </c>
      <c r="AL54" s="5">
        <f t="shared" si="83"/>
        <v>4.7704121461190826E-6</v>
      </c>
      <c r="AM54" s="5">
        <f t="shared" si="84"/>
        <v>9.2685744807994512E-4</v>
      </c>
      <c r="AN54" s="5">
        <f t="shared" si="85"/>
        <v>8.4170088729668081E-4</v>
      </c>
      <c r="AO54" s="5">
        <f t="shared" si="86"/>
        <v>3.8218411317924287E-4</v>
      </c>
      <c r="AP54" s="5">
        <f t="shared" si="87"/>
        <v>1.1569010525478969E-4</v>
      </c>
      <c r="AQ54" s="5">
        <f t="shared" si="88"/>
        <v>2.626522137954589E-5</v>
      </c>
      <c r="AR54" s="5">
        <f t="shared" si="89"/>
        <v>8.1805715257404798E-4</v>
      </c>
      <c r="AS54" s="5">
        <f t="shared" si="90"/>
        <v>7.6168314714623658E-4</v>
      </c>
      <c r="AT54" s="5">
        <f t="shared" si="91"/>
        <v>3.5459699534506612E-4</v>
      </c>
      <c r="AU54" s="5">
        <f t="shared" si="92"/>
        <v>1.1005366170858976E-4</v>
      </c>
      <c r="AV54" s="5">
        <f t="shared" si="93"/>
        <v>2.5617409230334385E-5</v>
      </c>
      <c r="AW54" s="5">
        <f t="shared" si="94"/>
        <v>1.1204408711704343E-7</v>
      </c>
      <c r="AX54" s="5">
        <f t="shared" si="95"/>
        <v>1.4383096498577863E-4</v>
      </c>
      <c r="AY54" s="5">
        <f t="shared" si="96"/>
        <v>1.3061625722494659E-4</v>
      </c>
      <c r="AZ54" s="5">
        <f t="shared" si="97"/>
        <v>5.9307836296378516E-5</v>
      </c>
      <c r="BA54" s="5">
        <f t="shared" si="98"/>
        <v>1.7952943586495784E-5</v>
      </c>
      <c r="BB54" s="5">
        <f t="shared" si="99"/>
        <v>4.07587180144162E-6</v>
      </c>
      <c r="BC54" s="5">
        <f t="shared" si="100"/>
        <v>7.4027886788584688E-7</v>
      </c>
      <c r="BD54" s="5">
        <f t="shared" si="101"/>
        <v>1.2381613314384267E-4</v>
      </c>
      <c r="BE54" s="5">
        <f t="shared" si="102"/>
        <v>1.1528370806823671E-4</v>
      </c>
      <c r="BF54" s="5">
        <f t="shared" si="103"/>
        <v>5.3669635000321237E-5</v>
      </c>
      <c r="BG54" s="5">
        <f t="shared" si="104"/>
        <v>1.665704992395962E-5</v>
      </c>
      <c r="BH54" s="5">
        <f t="shared" si="105"/>
        <v>3.8772945656462309E-6</v>
      </c>
      <c r="BI54" s="5">
        <f t="shared" si="106"/>
        <v>7.2202044023008566E-7</v>
      </c>
      <c r="BJ54" s="8">
        <f t="shared" si="107"/>
        <v>0.34388899996901817</v>
      </c>
      <c r="BK54" s="8">
        <f t="shared" si="108"/>
        <v>0.32468974445230131</v>
      </c>
      <c r="BL54" s="8">
        <f t="shared" si="109"/>
        <v>0.31161308606754662</v>
      </c>
      <c r="BM54" s="8">
        <f t="shared" si="110"/>
        <v>0.27980085234133262</v>
      </c>
      <c r="BN54" s="8">
        <f t="shared" si="111"/>
        <v>0.72009966501198841</v>
      </c>
    </row>
    <row r="55" spans="1:66" x14ac:dyDescent="0.25">
      <c r="A55" t="s">
        <v>122</v>
      </c>
      <c r="B55" t="s">
        <v>129</v>
      </c>
      <c r="C55" t="s">
        <v>130</v>
      </c>
      <c r="D55" t="s">
        <v>440</v>
      </c>
      <c r="E55">
        <f>VLOOKUP(A55,home!$A$2:$E$405,3,FALSE)</f>
        <v>1.3696498054474699</v>
      </c>
      <c r="F55">
        <f>VLOOKUP(B55,home!$B$2:$E$405,3,FALSE)</f>
        <v>1.24</v>
      </c>
      <c r="G55">
        <f>VLOOKUP(C55,away!$B$2:$E$405,4,FALSE)</f>
        <v>0.73</v>
      </c>
      <c r="H55">
        <f>VLOOKUP(A55,away!$A$2:$E$405,3,FALSE)</f>
        <v>1.2023346303501901</v>
      </c>
      <c r="I55">
        <f>VLOOKUP(C55,away!$B$2:$E$405,3,FALSE)</f>
        <v>1.17</v>
      </c>
      <c r="J55">
        <f>VLOOKUP(B55,home!$B$2:$E$405,4,FALSE)</f>
        <v>0.83</v>
      </c>
      <c r="K55" s="3">
        <f t="shared" si="56"/>
        <v>1.2398070038910496</v>
      </c>
      <c r="L55" s="3">
        <f t="shared" si="57"/>
        <v>1.1675871595330696</v>
      </c>
      <c r="M55" s="5">
        <f t="shared" si="58"/>
        <v>9.0049643757146219E-2</v>
      </c>
      <c r="N55" s="5">
        <f t="shared" si="59"/>
        <v>0.1116441790280038</v>
      </c>
      <c r="O55" s="5">
        <f t="shared" si="60"/>
        <v>0.10514080777137115</v>
      </c>
      <c r="P55" s="5">
        <f t="shared" si="61"/>
        <v>0.13035430986970845</v>
      </c>
      <c r="Q55" s="5">
        <f t="shared" si="62"/>
        <v>6.9208617551292692E-2</v>
      </c>
      <c r="R55" s="5">
        <f t="shared" si="63"/>
        <v>6.1380528548393883E-2</v>
      </c>
      <c r="S55" s="5">
        <f t="shared" si="64"/>
        <v>4.7174662199203583E-2</v>
      </c>
      <c r="T55" s="5">
        <f t="shared" si="65"/>
        <v>8.0807093181924375E-2</v>
      </c>
      <c r="U55" s="5">
        <f t="shared" si="66"/>
        <v>7.610000919683324E-2</v>
      </c>
      <c r="V55" s="5">
        <f t="shared" si="67"/>
        <v>7.5876918525051504E-3</v>
      </c>
      <c r="W55" s="5">
        <f t="shared" si="68"/>
        <v>2.8601776256569893E-2</v>
      </c>
      <c r="X55" s="5">
        <f t="shared" si="69"/>
        <v>3.3395066697008827E-2</v>
      </c>
      <c r="Y55" s="5">
        <f t="shared" si="70"/>
        <v>1.9495825533588976E-2</v>
      </c>
      <c r="Z55" s="5">
        <f t="shared" si="71"/>
        <v>2.3889038992819238E-2</v>
      </c>
      <c r="AA55" s="5">
        <f t="shared" si="72"/>
        <v>2.9617797859523676E-2</v>
      </c>
      <c r="AB55" s="5">
        <f t="shared" si="73"/>
        <v>1.8360176613033401E-2</v>
      </c>
      <c r="AC55" s="5">
        <f t="shared" si="74"/>
        <v>6.864882342044428E-4</v>
      </c>
      <c r="AD55" s="5">
        <f t="shared" si="75"/>
        <v>8.8651706316550238E-3</v>
      </c>
      <c r="AE55" s="5">
        <f t="shared" si="76"/>
        <v>1.0350859396590075E-2</v>
      </c>
      <c r="AF55" s="5">
        <f t="shared" si="77"/>
        <v>6.042765260795396E-3</v>
      </c>
      <c r="AG55" s="5">
        <f t="shared" si="78"/>
        <v>2.3518183755257354E-3</v>
      </c>
      <c r="AH55" s="5">
        <f t="shared" si="79"/>
        <v>6.9731337954001375E-3</v>
      </c>
      <c r="AI55" s="5">
        <f t="shared" si="80"/>
        <v>8.645340118606468E-3</v>
      </c>
      <c r="AJ55" s="5">
        <f t="shared" si="81"/>
        <v>5.3592766150342896E-3</v>
      </c>
      <c r="AK55" s="5">
        <f t="shared" si="82"/>
        <v>2.2148228943696755E-3</v>
      </c>
      <c r="AL55" s="5">
        <f t="shared" si="83"/>
        <v>3.974994070814116E-5</v>
      </c>
      <c r="AM55" s="5">
        <f t="shared" si="84"/>
        <v>2.1982201279630276E-3</v>
      </c>
      <c r="AN55" s="5">
        <f t="shared" si="85"/>
        <v>2.5666135952367719E-3</v>
      </c>
      <c r="AO55" s="5">
        <f t="shared" si="86"/>
        <v>1.4983725386407314E-3</v>
      </c>
      <c r="AP55" s="5">
        <f t="shared" si="87"/>
        <v>5.831601787712955E-4</v>
      </c>
      <c r="AQ55" s="5">
        <f t="shared" si="88"/>
        <v>1.7022258417109348E-4</v>
      </c>
      <c r="AR55" s="5">
        <f t="shared" si="89"/>
        <v>1.6283482962430593E-3</v>
      </c>
      <c r="AS55" s="5">
        <f t="shared" si="90"/>
        <v>2.0188376224562028E-3</v>
      </c>
      <c r="AT55" s="5">
        <f t="shared" si="91"/>
        <v>1.2514845120199776E-3</v>
      </c>
      <c r="AU55" s="5">
        <f t="shared" si="92"/>
        <v>5.1719975442118002E-4</v>
      </c>
      <c r="AV55" s="5">
        <f t="shared" si="93"/>
        <v>1.6030696948552754E-4</v>
      </c>
      <c r="AW55" s="5">
        <f t="shared" si="94"/>
        <v>1.5983702224253357E-6</v>
      </c>
      <c r="AX55" s="5">
        <f t="shared" si="95"/>
        <v>4.5422811845713911E-4</v>
      </c>
      <c r="AY55" s="5">
        <f t="shared" si="96"/>
        <v>5.3035091860942167E-4</v>
      </c>
      <c r="AZ55" s="5">
        <f t="shared" si="97"/>
        <v>3.0961546130746446E-4</v>
      </c>
      <c r="BA55" s="5">
        <f t="shared" si="98"/>
        <v>1.2050101233850118E-4</v>
      </c>
      <c r="BB55" s="5">
        <f t="shared" si="99"/>
        <v>3.5173858679292482E-5</v>
      </c>
      <c r="BC55" s="5">
        <f t="shared" si="100"/>
        <v>8.213709149034541E-6</v>
      </c>
      <c r="BD55" s="5">
        <f t="shared" si="101"/>
        <v>3.1687309365682412E-4</v>
      </c>
      <c r="BE55" s="5">
        <f t="shared" si="102"/>
        <v>3.9286148086035505E-4</v>
      </c>
      <c r="BF55" s="5">
        <f t="shared" si="103"/>
        <v>2.4353620776483892E-4</v>
      </c>
      <c r="BG55" s="5">
        <f t="shared" si="104"/>
        <v>1.0064596536263767E-4</v>
      </c>
      <c r="BH55" s="5">
        <f t="shared" si="105"/>
        <v>3.1195393192493554E-5</v>
      </c>
      <c r="BI55" s="5">
        <f t="shared" si="106"/>
        <v>7.7352533938377352E-6</v>
      </c>
      <c r="BJ55" s="8">
        <f t="shared" si="107"/>
        <v>0.37923784401627852</v>
      </c>
      <c r="BK55" s="8">
        <f t="shared" si="108"/>
        <v>0.27642289677208537</v>
      </c>
      <c r="BL55" s="8">
        <f t="shared" si="109"/>
        <v>0.32046091796142284</v>
      </c>
      <c r="BM55" s="8">
        <f t="shared" si="110"/>
        <v>0.4317038586683028</v>
      </c>
      <c r="BN55" s="8">
        <f t="shared" si="111"/>
        <v>0.56777808652591621</v>
      </c>
    </row>
    <row r="56" spans="1:66" x14ac:dyDescent="0.25">
      <c r="A56" t="s">
        <v>122</v>
      </c>
      <c r="B56" t="s">
        <v>131</v>
      </c>
      <c r="C56" t="s">
        <v>132</v>
      </c>
      <c r="D56" t="s">
        <v>440</v>
      </c>
      <c r="E56">
        <f>VLOOKUP(A56,home!$A$2:$E$405,3,FALSE)</f>
        <v>1.3696498054474699</v>
      </c>
      <c r="F56">
        <f>VLOOKUP(B56,home!$B$2:$E$405,3,FALSE)</f>
        <v>0.95</v>
      </c>
      <c r="G56">
        <f>VLOOKUP(C56,away!$B$2:$E$405,4,FALSE)</f>
        <v>1.26</v>
      </c>
      <c r="H56">
        <f>VLOOKUP(A56,away!$A$2:$E$405,3,FALSE)</f>
        <v>1.2023346303501901</v>
      </c>
      <c r="I56">
        <f>VLOOKUP(C56,away!$B$2:$E$405,3,FALSE)</f>
        <v>1.1299999999999999</v>
      </c>
      <c r="J56">
        <f>VLOOKUP(B56,home!$B$2:$E$405,4,FALSE)</f>
        <v>0.75</v>
      </c>
      <c r="K56" s="3">
        <f t="shared" si="56"/>
        <v>1.6394708171206216</v>
      </c>
      <c r="L56" s="3">
        <f t="shared" si="57"/>
        <v>1.0189785992217859</v>
      </c>
      <c r="M56" s="5">
        <f t="shared" si="58"/>
        <v>7.0056766446242563E-2</v>
      </c>
      <c r="N56" s="5">
        <f t="shared" si="59"/>
        <v>0.11485602413044983</v>
      </c>
      <c r="O56" s="5">
        <f t="shared" si="60"/>
        <v>7.1386345739400059E-2</v>
      </c>
      <c r="P56" s="5">
        <f t="shared" si="61"/>
        <v>0.11703583058062941</v>
      </c>
      <c r="Q56" s="5">
        <f t="shared" si="62"/>
        <v>9.4151549866187234E-2</v>
      </c>
      <c r="R56" s="5">
        <f t="shared" si="63"/>
        <v>3.6370579292547979E-2</v>
      </c>
      <c r="S56" s="5">
        <f t="shared" si="64"/>
        <v>4.8879595557012899E-2</v>
      </c>
      <c r="T56" s="5">
        <f t="shared" si="65"/>
        <v>9.59384143972076E-2</v>
      </c>
      <c r="U56" s="5">
        <f t="shared" si="66"/>
        <v>5.9628503351903998E-2</v>
      </c>
      <c r="V56" s="5">
        <f t="shared" si="67"/>
        <v>9.0730613577965774E-3</v>
      </c>
      <c r="W56" s="5">
        <f t="shared" si="68"/>
        <v>5.1452906130763643E-2</v>
      </c>
      <c r="X56" s="5">
        <f t="shared" si="69"/>
        <v>5.2429410215015577E-2</v>
      </c>
      <c r="Y56" s="5">
        <f t="shared" si="70"/>
        <v>2.6712223489460479E-2</v>
      </c>
      <c r="Z56" s="5">
        <f t="shared" si="71"/>
        <v>1.2353613980135148E-2</v>
      </c>
      <c r="AA56" s="5">
        <f t="shared" si="72"/>
        <v>2.0253389606404906E-2</v>
      </c>
      <c r="AB56" s="5">
        <f t="shared" si="73"/>
        <v>1.660242060373748E-2</v>
      </c>
      <c r="AC56" s="5">
        <f t="shared" si="74"/>
        <v>9.473328967566203E-4</v>
      </c>
      <c r="AD56" s="5">
        <f t="shared" si="75"/>
        <v>2.1088884514358426E-2</v>
      </c>
      <c r="AE56" s="5">
        <f t="shared" si="76"/>
        <v>2.1489122001590963E-2</v>
      </c>
      <c r="AF56" s="5">
        <f t="shared" si="77"/>
        <v>1.0948477717843607E-2</v>
      </c>
      <c r="AG56" s="5">
        <f t="shared" si="78"/>
        <v>3.7187548295130723E-3</v>
      </c>
      <c r="AH56" s="5">
        <f t="shared" si="79"/>
        <v>3.1470170672011958E-3</v>
      </c>
      <c r="AI56" s="5">
        <f t="shared" si="80"/>
        <v>5.1594426426568862E-3</v>
      </c>
      <c r="AJ56" s="5">
        <f t="shared" si="81"/>
        <v>4.2293778226218329E-3</v>
      </c>
      <c r="AK56" s="5">
        <f t="shared" si="82"/>
        <v>2.3113138382552171E-3</v>
      </c>
      <c r="AL56" s="5">
        <f t="shared" si="83"/>
        <v>6.3304030735327331E-5</v>
      </c>
      <c r="AM56" s="5">
        <f t="shared" si="84"/>
        <v>6.9149221453835234E-3</v>
      </c>
      <c r="AN56" s="5">
        <f t="shared" si="85"/>
        <v>7.0461576814306089E-3</v>
      </c>
      <c r="AO56" s="5">
        <f t="shared" si="86"/>
        <v>3.589941942059994E-3</v>
      </c>
      <c r="AP56" s="5">
        <f t="shared" si="87"/>
        <v>1.2193580038026104E-3</v>
      </c>
      <c r="AQ56" s="5">
        <f t="shared" si="88"/>
        <v>3.1062492766616422E-4</v>
      </c>
      <c r="AR56" s="5">
        <f t="shared" si="89"/>
        <v>6.4134860857274561E-4</v>
      </c>
      <c r="AS56" s="5">
        <f t="shared" si="90"/>
        <v>1.0514723273559329E-3</v>
      </c>
      <c r="AT56" s="5">
        <f t="shared" si="91"/>
        <v>8.6192909785497672E-4</v>
      </c>
      <c r="AU56" s="5">
        <f t="shared" si="92"/>
        <v>4.7103586745344633E-4</v>
      </c>
      <c r="AV56" s="5">
        <f t="shared" si="93"/>
        <v>1.9306238962675558E-4</v>
      </c>
      <c r="AW56" s="5">
        <f t="shared" si="94"/>
        <v>2.9376335284297372E-6</v>
      </c>
      <c r="AX56" s="5">
        <f t="shared" si="95"/>
        <v>1.8894688433362355E-3</v>
      </c>
      <c r="AY56" s="5">
        <f t="shared" si="96"/>
        <v>1.9253283152559655E-3</v>
      </c>
      <c r="AZ56" s="5">
        <f t="shared" si="97"/>
        <v>9.8093417486078203E-4</v>
      </c>
      <c r="BA56" s="5">
        <f t="shared" si="98"/>
        <v>3.3318364380947277E-4</v>
      </c>
      <c r="BB56" s="5">
        <f t="shared" si="99"/>
        <v>8.4876750663146746E-5</v>
      </c>
      <c r="BC56" s="5">
        <f t="shared" si="100"/>
        <v>1.7297518499446019E-5</v>
      </c>
      <c r="BD56" s="5">
        <f t="shared" si="101"/>
        <v>1.0892008446271626E-4</v>
      </c>
      <c r="BE56" s="5">
        <f t="shared" si="102"/>
        <v>1.7857129987493652E-4</v>
      </c>
      <c r="BF56" s="5">
        <f t="shared" si="103"/>
        <v>1.4638121746012693E-4</v>
      </c>
      <c r="BG56" s="5">
        <f t="shared" si="104"/>
        <v>7.9995911400155225E-5</v>
      </c>
      <c r="BH56" s="5">
        <f t="shared" si="105"/>
        <v>3.2787740557380328E-5</v>
      </c>
      <c r="BI56" s="5">
        <f t="shared" si="106"/>
        <v>1.075090876062945E-5</v>
      </c>
      <c r="BJ56" s="8">
        <f t="shared" si="107"/>
        <v>0.51709786123915835</v>
      </c>
      <c r="BK56" s="8">
        <f t="shared" si="108"/>
        <v>0.24798121918442936</v>
      </c>
      <c r="BL56" s="8">
        <f t="shared" si="109"/>
        <v>0.22286464541810941</v>
      </c>
      <c r="BM56" s="8">
        <f t="shared" si="110"/>
        <v>0.49451785308464763</v>
      </c>
      <c r="BN56" s="8">
        <f t="shared" si="111"/>
        <v>0.50385709605545703</v>
      </c>
    </row>
    <row r="57" spans="1:66" x14ac:dyDescent="0.25">
      <c r="A57" t="s">
        <v>122</v>
      </c>
      <c r="B57" t="s">
        <v>133</v>
      </c>
      <c r="C57" t="s">
        <v>134</v>
      </c>
      <c r="D57" t="s">
        <v>440</v>
      </c>
      <c r="E57">
        <f>VLOOKUP(A57,home!$A$2:$E$405,3,FALSE)</f>
        <v>1.3696498054474699</v>
      </c>
      <c r="F57">
        <f>VLOOKUP(B57,home!$B$2:$E$405,3,FALSE)</f>
        <v>0.53</v>
      </c>
      <c r="G57">
        <f>VLOOKUP(C57,away!$B$2:$E$405,4,FALSE)</f>
        <v>1.24</v>
      </c>
      <c r="H57">
        <f>VLOOKUP(A57,away!$A$2:$E$405,3,FALSE)</f>
        <v>1.2023346303501901</v>
      </c>
      <c r="I57">
        <f>VLOOKUP(C57,away!$B$2:$E$405,3,FALSE)</f>
        <v>0.22</v>
      </c>
      <c r="J57">
        <f>VLOOKUP(B57,home!$B$2:$E$405,4,FALSE)</f>
        <v>1.36</v>
      </c>
      <c r="K57" s="3">
        <f t="shared" si="56"/>
        <v>0.90013385214007724</v>
      </c>
      <c r="L57" s="3">
        <f t="shared" si="57"/>
        <v>0.35973852140077689</v>
      </c>
      <c r="M57" s="5">
        <f t="shared" si="58"/>
        <v>0.28369023056904447</v>
      </c>
      <c r="N57" s="5">
        <f t="shared" si="59"/>
        <v>0.25535918005662067</v>
      </c>
      <c r="O57" s="5">
        <f t="shared" si="60"/>
        <v>0.10205430408075354</v>
      </c>
      <c r="P57" s="5">
        <f t="shared" si="61"/>
        <v>9.186253385968346E-2</v>
      </c>
      <c r="Q57" s="5">
        <f t="shared" si="62"/>
        <v>0.11492872121184876</v>
      </c>
      <c r="R57" s="5">
        <f t="shared" si="63"/>
        <v>1.8356432226297768E-2</v>
      </c>
      <c r="S57" s="5">
        <f t="shared" si="64"/>
        <v>7.4365665590550491E-3</v>
      </c>
      <c r="T57" s="5">
        <f t="shared" si="65"/>
        <v>4.1344288235232576E-2</v>
      </c>
      <c r="U57" s="5">
        <f t="shared" si="66"/>
        <v>1.6523246051405659E-2</v>
      </c>
      <c r="V57" s="5">
        <f t="shared" si="67"/>
        <v>2.6756173291969985E-4</v>
      </c>
      <c r="W57" s="5">
        <f t="shared" si="68"/>
        <v>3.448374418198482E-2</v>
      </c>
      <c r="X57" s="5">
        <f t="shared" si="69"/>
        <v>1.2405131144389863E-2</v>
      </c>
      <c r="Y57" s="5">
        <f t="shared" si="70"/>
        <v>2.2313017678327676E-3</v>
      </c>
      <c r="Z57" s="5">
        <f t="shared" si="71"/>
        <v>2.2011719290939771E-3</v>
      </c>
      <c r="AA57" s="5">
        <f t="shared" si="72"/>
        <v>1.9813493677579663E-3</v>
      </c>
      <c r="AB57" s="5">
        <f t="shared" si="73"/>
        <v>8.9173981941764225E-4</v>
      </c>
      <c r="AC57" s="5">
        <f t="shared" si="74"/>
        <v>5.4149949710529187E-6</v>
      </c>
      <c r="AD57" s="5">
        <f t="shared" si="75"/>
        <v>7.7599963716857411E-3</v>
      </c>
      <c r="AE57" s="5">
        <f t="shared" si="76"/>
        <v>2.7915696208256221E-3</v>
      </c>
      <c r="AF57" s="5">
        <f t="shared" si="77"/>
        <v>5.0211756389156815E-4</v>
      </c>
      <c r="AG57" s="5">
        <f t="shared" si="78"/>
        <v>6.021034333457096E-5</v>
      </c>
      <c r="AH57" s="5">
        <f t="shared" si="79"/>
        <v>1.9796158378029071E-4</v>
      </c>
      <c r="AI57" s="5">
        <f t="shared" si="80"/>
        <v>1.7819192298390368E-4</v>
      </c>
      <c r="AJ57" s="5">
        <f t="shared" si="81"/>
        <v>8.019829102787459E-5</v>
      </c>
      <c r="AK57" s="5">
        <f t="shared" si="82"/>
        <v>2.4063065545990591E-5</v>
      </c>
      <c r="AL57" s="5">
        <f t="shared" si="83"/>
        <v>7.013779189795527E-8</v>
      </c>
      <c r="AM57" s="5">
        <f t="shared" si="84"/>
        <v>1.3970070853277022E-3</v>
      </c>
      <c r="AN57" s="5">
        <f t="shared" si="85"/>
        <v>5.0255726326219649E-4</v>
      </c>
      <c r="AO57" s="5">
        <f t="shared" si="86"/>
        <v>9.0394603402581755E-5</v>
      </c>
      <c r="AP57" s="5">
        <f t="shared" si="87"/>
        <v>1.0839473656884799E-5</v>
      </c>
      <c r="AQ57" s="5">
        <f t="shared" si="88"/>
        <v>9.7484405652260229E-7</v>
      </c>
      <c r="AR57" s="5">
        <f t="shared" si="89"/>
        <v>1.4242881488655562E-5</v>
      </c>
      <c r="AS57" s="5">
        <f t="shared" si="90"/>
        <v>1.2820499779958127E-5</v>
      </c>
      <c r="AT57" s="5">
        <f t="shared" si="91"/>
        <v>5.7700829266473603E-6</v>
      </c>
      <c r="AU57" s="5">
        <f t="shared" si="92"/>
        <v>1.7312823239769269E-6</v>
      </c>
      <c r="AV57" s="5">
        <f t="shared" si="93"/>
        <v>3.89596456855844E-7</v>
      </c>
      <c r="AW57" s="5">
        <f t="shared" si="94"/>
        <v>6.3087545153911573E-10</v>
      </c>
      <c r="AX57" s="5">
        <f t="shared" si="95"/>
        <v>2.0958222819716758E-4</v>
      </c>
      <c r="AY57" s="5">
        <f t="shared" si="96"/>
        <v>7.5394800883529271E-5</v>
      </c>
      <c r="AZ57" s="5">
        <f t="shared" si="97"/>
        <v>1.35612070955734E-5</v>
      </c>
      <c r="BA57" s="5">
        <f t="shared" si="98"/>
        <v>1.6261628629904332E-6</v>
      </c>
      <c r="BB57" s="5">
        <f t="shared" si="99"/>
        <v>1.462483559722581E-7</v>
      </c>
      <c r="BC57" s="5">
        <f t="shared" si="100"/>
        <v>1.0522233466950923E-8</v>
      </c>
      <c r="BD57" s="5">
        <f t="shared" si="101"/>
        <v>8.5395218786924097E-7</v>
      </c>
      <c r="BE57" s="5">
        <f t="shared" si="102"/>
        <v>7.6867127241018674E-7</v>
      </c>
      <c r="BF57" s="5">
        <f t="shared" si="103"/>
        <v>3.4595351673199798E-7</v>
      </c>
      <c r="BG57" s="5">
        <f t="shared" si="104"/>
        <v>1.0380149055912671E-7</v>
      </c>
      <c r="BH57" s="5">
        <f t="shared" si="105"/>
        <v>2.3358808888717139E-8</v>
      </c>
      <c r="BI57" s="5">
        <f t="shared" si="106"/>
        <v>4.2052109252809685E-9</v>
      </c>
      <c r="BJ57" s="8">
        <f t="shared" si="107"/>
        <v>0.47416835493698151</v>
      </c>
      <c r="BK57" s="8">
        <f t="shared" si="108"/>
        <v>0.38333777265434915</v>
      </c>
      <c r="BL57" s="8">
        <f t="shared" si="109"/>
        <v>0.14032454069443415</v>
      </c>
      <c r="BM57" s="8">
        <f t="shared" si="110"/>
        <v>0.13370504404060213</v>
      </c>
      <c r="BN57" s="8">
        <f t="shared" si="111"/>
        <v>0.86625140200424866</v>
      </c>
    </row>
    <row r="58" spans="1:66" x14ac:dyDescent="0.25">
      <c r="A58" t="s">
        <v>122</v>
      </c>
      <c r="B58" t="s">
        <v>135</v>
      </c>
      <c r="C58" t="s">
        <v>136</v>
      </c>
      <c r="D58" t="s">
        <v>440</v>
      </c>
      <c r="E58">
        <f>VLOOKUP(A58,home!$A$2:$E$405,3,FALSE)</f>
        <v>1.3696498054474699</v>
      </c>
      <c r="F58">
        <f>VLOOKUP(B58,home!$B$2:$E$405,3,FALSE)</f>
        <v>0.56999999999999995</v>
      </c>
      <c r="G58">
        <f>VLOOKUP(C58,away!$B$2:$E$405,4,FALSE)</f>
        <v>1.3</v>
      </c>
      <c r="H58">
        <f>VLOOKUP(A58,away!$A$2:$E$405,3,FALSE)</f>
        <v>1.2023346303501901</v>
      </c>
      <c r="I58">
        <f>VLOOKUP(C58,away!$B$2:$E$405,3,FALSE)</f>
        <v>1.46</v>
      </c>
      <c r="J58">
        <f>VLOOKUP(B58,home!$B$2:$E$405,4,FALSE)</f>
        <v>1.2</v>
      </c>
      <c r="K58" s="3">
        <f t="shared" si="56"/>
        <v>1.0149105058365753</v>
      </c>
      <c r="L58" s="3">
        <f t="shared" si="57"/>
        <v>2.106490272373533</v>
      </c>
      <c r="M58" s="5">
        <f t="shared" si="58"/>
        <v>4.4095357322276714E-2</v>
      </c>
      <c r="N58" s="5">
        <f t="shared" si="59"/>
        <v>4.4752841404996392E-2</v>
      </c>
      <c r="O58" s="5">
        <f t="shared" si="60"/>
        <v>9.2886441256210955E-2</v>
      </c>
      <c r="P58" s="5">
        <f t="shared" si="61"/>
        <v>9.4271425080700383E-2</v>
      </c>
      <c r="Q58" s="5">
        <f t="shared" si="62"/>
        <v>2.2710064453984463E-2</v>
      </c>
      <c r="R58" s="5">
        <f t="shared" si="63"/>
        <v>9.7832192470801993E-2</v>
      </c>
      <c r="S58" s="5">
        <f t="shared" si="64"/>
        <v>5.0385698894520554E-2</v>
      </c>
      <c r="T58" s="5">
        <f t="shared" si="65"/>
        <v>4.7838529857294226E-2</v>
      </c>
      <c r="U58" s="5">
        <f t="shared" si="66"/>
        <v>9.9290919947642844E-2</v>
      </c>
      <c r="V58" s="5">
        <f t="shared" si="67"/>
        <v>1.1968837857358451E-2</v>
      </c>
      <c r="W58" s="5">
        <f t="shared" si="68"/>
        <v>7.682894334191533E-3</v>
      </c>
      <c r="X58" s="5">
        <f t="shared" si="69"/>
        <v>1.6183942178648197E-2</v>
      </c>
      <c r="Y58" s="5">
        <f t="shared" si="70"/>
        <v>1.7045658383989075E-2</v>
      </c>
      <c r="Z58" s="5">
        <f t="shared" si="71"/>
        <v>6.8694187254906544E-2</v>
      </c>
      <c r="AA58" s="5">
        <f t="shared" si="72"/>
        <v>6.9718452334909628E-2</v>
      </c>
      <c r="AB58" s="5">
        <f t="shared" si="73"/>
        <v>3.5378994862683144E-2</v>
      </c>
      <c r="AC58" s="5">
        <f t="shared" si="74"/>
        <v>1.5992604860962836E-3</v>
      </c>
      <c r="AD58" s="5">
        <f t="shared" si="75"/>
        <v>1.9493625437508216E-3</v>
      </c>
      <c r="AE58" s="5">
        <f t="shared" si="76"/>
        <v>4.1063132357404318E-3</v>
      </c>
      <c r="AF58" s="5">
        <f t="shared" si="77"/>
        <v>4.3249544432029524E-3</v>
      </c>
      <c r="AG58" s="5">
        <f t="shared" si="78"/>
        <v>3.0368248210219037E-3</v>
      </c>
      <c r="AH58" s="5">
        <f t="shared" si="79"/>
        <v>3.6175909305266631E-2</v>
      </c>
      <c r="AI58" s="5">
        <f t="shared" si="80"/>
        <v>3.6715310412106232E-2</v>
      </c>
      <c r="AJ58" s="5">
        <f t="shared" si="81"/>
        <v>1.8631377131148808E-2</v>
      </c>
      <c r="AK58" s="5">
        <f t="shared" si="82"/>
        <v>6.3030601295354129E-3</v>
      </c>
      <c r="AL58" s="5">
        <f t="shared" si="83"/>
        <v>1.3676230265936409E-4</v>
      </c>
      <c r="AM58" s="5">
        <f t="shared" si="84"/>
        <v>3.9568570506740393E-4</v>
      </c>
      <c r="AN58" s="5">
        <f t="shared" si="85"/>
        <v>8.3350808864174927E-4</v>
      </c>
      <c r="AO58" s="5">
        <f t="shared" si="86"/>
        <v>8.7788834033425064E-4</v>
      </c>
      <c r="AP58" s="5">
        <f t="shared" si="87"/>
        <v>6.1642108304808168E-4</v>
      </c>
      <c r="AQ58" s="5">
        <f t="shared" si="88"/>
        <v>3.2462125378168537E-4</v>
      </c>
      <c r="AR58" s="5">
        <f t="shared" si="89"/>
        <v>1.5240840209162273E-2</v>
      </c>
      <c r="AS58" s="5">
        <f t="shared" si="90"/>
        <v>1.5468088846055298E-2</v>
      </c>
      <c r="AT58" s="5">
        <f t="shared" si="91"/>
        <v>7.8493629375375358E-3</v>
      </c>
      <c r="AU58" s="5">
        <f t="shared" si="92"/>
        <v>2.6554669698103626E-3</v>
      </c>
      <c r="AV58" s="5">
        <f t="shared" si="93"/>
        <v>6.7376533139063813E-4</v>
      </c>
      <c r="AW58" s="5">
        <f t="shared" si="94"/>
        <v>8.1217779123974899E-6</v>
      </c>
      <c r="AX58" s="5">
        <f t="shared" si="95"/>
        <v>6.6930929847043463E-5</v>
      </c>
      <c r="AY58" s="5">
        <f t="shared" si="96"/>
        <v>1.4098935264371241E-4</v>
      </c>
      <c r="AZ58" s="5">
        <f t="shared" si="97"/>
        <v>1.4849634992611095E-4</v>
      </c>
      <c r="BA58" s="5">
        <f t="shared" si="98"/>
        <v>1.0426870553410966E-4</v>
      </c>
      <c r="BB58" s="5">
        <f t="shared" si="99"/>
        <v>5.4910253480145579E-5</v>
      </c>
      <c r="BC58" s="5">
        <f t="shared" si="100"/>
        <v>2.3133582961898329E-5</v>
      </c>
      <c r="BD58" s="5">
        <f t="shared" si="101"/>
        <v>5.350780273899956E-3</v>
      </c>
      <c r="BE58" s="5">
        <f t="shared" si="102"/>
        <v>5.430563114404173E-3</v>
      </c>
      <c r="BF58" s="5">
        <f t="shared" si="103"/>
        <v>2.755767778708694E-3</v>
      </c>
      <c r="BG58" s="5">
        <f t="shared" si="104"/>
        <v>9.32285890085792E-4</v>
      </c>
      <c r="BH58" s="5">
        <f t="shared" si="105"/>
        <v>2.3654668607281821E-4</v>
      </c>
      <c r="BI58" s="5">
        <f t="shared" si="106"/>
        <v>4.8014743363225912E-5</v>
      </c>
      <c r="BJ58" s="8">
        <f t="shared" si="107"/>
        <v>0.17321823930208621</v>
      </c>
      <c r="BK58" s="8">
        <f t="shared" si="108"/>
        <v>0.20259833129625543</v>
      </c>
      <c r="BL58" s="8">
        <f t="shared" si="109"/>
        <v>0.54957414063079646</v>
      </c>
      <c r="BM58" s="8">
        <f t="shared" si="110"/>
        <v>0.59740370892034234</v>
      </c>
      <c r="BN58" s="8">
        <f t="shared" si="111"/>
        <v>0.39654832198897094</v>
      </c>
    </row>
    <row r="59" spans="1:66" x14ac:dyDescent="0.25">
      <c r="A59" t="s">
        <v>122</v>
      </c>
      <c r="B59" t="s">
        <v>137</v>
      </c>
      <c r="C59" t="s">
        <v>138</v>
      </c>
      <c r="D59" t="s">
        <v>440</v>
      </c>
      <c r="E59">
        <f>VLOOKUP(A59,home!$A$2:$E$405,3,FALSE)</f>
        <v>1.3696498054474699</v>
      </c>
      <c r="F59">
        <f>VLOOKUP(B59,home!$B$2:$E$405,3,FALSE)</f>
        <v>1.26</v>
      </c>
      <c r="G59">
        <f>VLOOKUP(C59,away!$B$2:$E$405,4,FALSE)</f>
        <v>1.24</v>
      </c>
      <c r="H59">
        <f>VLOOKUP(A59,away!$A$2:$E$405,3,FALSE)</f>
        <v>1.2023346303501901</v>
      </c>
      <c r="I59">
        <f>VLOOKUP(C59,away!$B$2:$E$405,3,FALSE)</f>
        <v>1.02</v>
      </c>
      <c r="J59">
        <f>VLOOKUP(B59,home!$B$2:$E$405,4,FALSE)</f>
        <v>0.83</v>
      </c>
      <c r="K59" s="3">
        <f t="shared" si="56"/>
        <v>2.139940856031127</v>
      </c>
      <c r="L59" s="3">
        <f t="shared" si="57"/>
        <v>1.0178964980544709</v>
      </c>
      <c r="M59" s="5">
        <f t="shared" si="58"/>
        <v>4.2517592221072306E-2</v>
      </c>
      <c r="N59" s="5">
        <f t="shared" si="59"/>
        <v>9.0985132693943857E-2</v>
      </c>
      <c r="O59" s="5">
        <f t="shared" si="60"/>
        <v>4.3278508227537517E-2</v>
      </c>
      <c r="P59" s="5">
        <f t="shared" si="61"/>
        <v>9.26134479441868E-2</v>
      </c>
      <c r="Q59" s="5">
        <f t="shared" si="62"/>
        <v>9.735140137159197E-2</v>
      </c>
      <c r="R59" s="5">
        <f t="shared" si="63"/>
        <v>2.202652098291602E-2</v>
      </c>
      <c r="S59" s="5">
        <f t="shared" si="64"/>
        <v>5.0433539930440807E-2</v>
      </c>
      <c r="T59" s="5">
        <f t="shared" si="65"/>
        <v>9.9093650536838676E-2</v>
      </c>
      <c r="U59" s="5">
        <f t="shared" si="66"/>
        <v>4.7135452167568884E-2</v>
      </c>
      <c r="V59" s="5">
        <f t="shared" si="67"/>
        <v>1.2206252050269683E-2</v>
      </c>
      <c r="W59" s="5">
        <f t="shared" si="68"/>
        <v>6.9442080395651473E-2</v>
      </c>
      <c r="X59" s="5">
        <f t="shared" si="69"/>
        <v>7.068485045235065E-2</v>
      </c>
      <c r="Y59" s="5">
        <f t="shared" si="70"/>
        <v>3.5974930870475853E-2</v>
      </c>
      <c r="Z59" s="5">
        <f t="shared" si="71"/>
        <v>7.4735728576111786E-3</v>
      </c>
      <c r="AA59" s="5">
        <f t="shared" si="72"/>
        <v>1.5993003898527463E-2</v>
      </c>
      <c r="AB59" s="5">
        <f t="shared" si="73"/>
        <v>1.7112041226562007E-2</v>
      </c>
      <c r="AC59" s="5">
        <f t="shared" si="74"/>
        <v>1.6617578598015616E-3</v>
      </c>
      <c r="AD59" s="5">
        <f t="shared" si="75"/>
        <v>3.715048624161317E-2</v>
      </c>
      <c r="AE59" s="5">
        <f t="shared" si="76"/>
        <v>3.7815349846358842E-2</v>
      </c>
      <c r="AF59" s="5">
        <f t="shared" si="77"/>
        <v>1.9246056090656671E-2</v>
      </c>
      <c r="AG59" s="5">
        <f t="shared" si="78"/>
        <v>6.5301643653464473E-3</v>
      </c>
      <c r="AH59" s="5">
        <f t="shared" si="79"/>
        <v>1.901830909929341E-3</v>
      </c>
      <c r="AI59" s="5">
        <f t="shared" si="80"/>
        <v>4.069805665420651E-3</v>
      </c>
      <c r="AJ59" s="5">
        <f t="shared" si="81"/>
        <v>4.3545717097703005E-3</v>
      </c>
      <c r="AK59" s="5">
        <f t="shared" si="82"/>
        <v>3.1061753040849292E-3</v>
      </c>
      <c r="AL59" s="5">
        <f t="shared" si="83"/>
        <v>1.4478818484768257E-4</v>
      </c>
      <c r="AM59" s="5">
        <f t="shared" si="84"/>
        <v>1.5899968665970054E-2</v>
      </c>
      <c r="AN59" s="5">
        <f t="shared" si="85"/>
        <v>1.6184522424266736E-2</v>
      </c>
      <c r="AO59" s="5">
        <f t="shared" si="86"/>
        <v>8.2370843491725819E-3</v>
      </c>
      <c r="AP59" s="5">
        <f t="shared" si="87"/>
        <v>2.7948331044006869E-3</v>
      </c>
      <c r="AQ59" s="5">
        <f t="shared" si="88"/>
        <v>7.1121270740404129E-4</v>
      </c>
      <c r="AR59" s="5">
        <f t="shared" si="89"/>
        <v>3.871734046217649E-4</v>
      </c>
      <c r="AS59" s="5">
        <f t="shared" si="90"/>
        <v>8.285281869187855E-4</v>
      </c>
      <c r="AT59" s="5">
        <f t="shared" si="91"/>
        <v>8.8650065878045187E-4</v>
      </c>
      <c r="AU59" s="5">
        <f t="shared" si="92"/>
        <v>6.3235299287426629E-4</v>
      </c>
      <c r="AV59" s="5">
        <f t="shared" si="93"/>
        <v>3.3829950122130043E-4</v>
      </c>
      <c r="AW59" s="5">
        <f t="shared" si="94"/>
        <v>8.7606436142960876E-6</v>
      </c>
      <c r="AX59" s="5">
        <f t="shared" si="95"/>
        <v>5.6708320929873494E-3</v>
      </c>
      <c r="AY59" s="5">
        <f t="shared" si="96"/>
        <v>5.7723201285067279E-3</v>
      </c>
      <c r="AZ59" s="5">
        <f t="shared" si="97"/>
        <v>2.9378122222281657E-3</v>
      </c>
      <c r="BA59" s="5">
        <f t="shared" si="98"/>
        <v>9.9679625764922432E-4</v>
      </c>
      <c r="BB59" s="5">
        <f t="shared" si="99"/>
        <v>2.5365885498373689E-4</v>
      </c>
      <c r="BC59" s="5">
        <f t="shared" si="100"/>
        <v>5.1639692037690538E-5</v>
      </c>
      <c r="BD59" s="5">
        <f t="shared" si="101"/>
        <v>6.5683742117386845E-5</v>
      </c>
      <c r="BE59" s="5">
        <f t="shared" si="102"/>
        <v>1.4055932333400858E-4</v>
      </c>
      <c r="BF59" s="5">
        <f t="shared" si="103"/>
        <v>1.5039431934926717E-4</v>
      </c>
      <c r="BG59" s="5">
        <f t="shared" si="104"/>
        <v>1.0727831616349653E-4</v>
      </c>
      <c r="BH59" s="5">
        <f t="shared" si="105"/>
        <v>5.7392312931122633E-5</v>
      </c>
      <c r="BI59" s="5">
        <f t="shared" si="106"/>
        <v>2.4563231052686575E-5</v>
      </c>
      <c r="BJ59" s="8">
        <f t="shared" si="107"/>
        <v>0.62378478336443477</v>
      </c>
      <c r="BK59" s="8">
        <f t="shared" si="108"/>
        <v>0.20534969831912556</v>
      </c>
      <c r="BL59" s="8">
        <f t="shared" si="109"/>
        <v>0.16259663608168165</v>
      </c>
      <c r="BM59" s="8">
        <f t="shared" si="110"/>
        <v>0.60466852769671231</v>
      </c>
      <c r="BN59" s="8">
        <f t="shared" si="111"/>
        <v>0.38877260344124848</v>
      </c>
    </row>
    <row r="60" spans="1:66" x14ac:dyDescent="0.25">
      <c r="A60" t="s">
        <v>122</v>
      </c>
      <c r="B60" t="s">
        <v>139</v>
      </c>
      <c r="C60" t="s">
        <v>140</v>
      </c>
      <c r="D60" t="s">
        <v>440</v>
      </c>
      <c r="E60">
        <f>VLOOKUP(A60,home!$A$2:$E$405,3,FALSE)</f>
        <v>1.3696498054474699</v>
      </c>
      <c r="F60">
        <f>VLOOKUP(B60,home!$B$2:$E$405,3,FALSE)</f>
        <v>1.22</v>
      </c>
      <c r="G60">
        <f>VLOOKUP(C60,away!$B$2:$E$405,4,FALSE)</f>
        <v>0.66</v>
      </c>
      <c r="H60">
        <f>VLOOKUP(A60,away!$A$2:$E$405,3,FALSE)</f>
        <v>1.2023346303501901</v>
      </c>
      <c r="I60">
        <f>VLOOKUP(C60,away!$B$2:$E$405,3,FALSE)</f>
        <v>0.73</v>
      </c>
      <c r="J60">
        <f>VLOOKUP(B60,home!$B$2:$E$405,4,FALSE)</f>
        <v>0.92</v>
      </c>
      <c r="K60" s="3">
        <f t="shared" si="56"/>
        <v>1.1028420233463028</v>
      </c>
      <c r="L60" s="3">
        <f t="shared" si="57"/>
        <v>0.80748793774318761</v>
      </c>
      <c r="M60" s="5">
        <f t="shared" si="58"/>
        <v>0.14803153388995846</v>
      </c>
      <c r="N60" s="5">
        <f t="shared" si="59"/>
        <v>0.16325539635425854</v>
      </c>
      <c r="O60" s="5">
        <f t="shared" si="60"/>
        <v>0.11953367802176333</v>
      </c>
      <c r="P60" s="5">
        <f t="shared" si="61"/>
        <v>0.13182676332754692</v>
      </c>
      <c r="Q60" s="5">
        <f t="shared" si="62"/>
        <v>9.0022455818766597E-2</v>
      </c>
      <c r="R60" s="5">
        <f t="shared" si="63"/>
        <v>4.8261001578325934E-2</v>
      </c>
      <c r="S60" s="5">
        <f t="shared" si="64"/>
        <v>2.9348975641797229E-2</v>
      </c>
      <c r="T60" s="5">
        <f t="shared" si="65"/>
        <v>7.2692047199673052E-2</v>
      </c>
      <c r="U60" s="5">
        <f t="shared" si="66"/>
        <v>5.3224260629360073E-2</v>
      </c>
      <c r="V60" s="5">
        <f t="shared" si="67"/>
        <v>2.9040212387849208E-3</v>
      </c>
      <c r="W60" s="5">
        <f t="shared" si="68"/>
        <v>3.309351577392388E-2</v>
      </c>
      <c r="X60" s="5">
        <f t="shared" si="69"/>
        <v>2.6722614804957443E-2</v>
      </c>
      <c r="Y60" s="5">
        <f t="shared" si="70"/>
        <v>1.078909455998033E-2</v>
      </c>
      <c r="Z60" s="5">
        <f t="shared" si="71"/>
        <v>1.2990058879301044E-2</v>
      </c>
      <c r="AA60" s="5">
        <f t="shared" si="72"/>
        <v>1.4325982817835968E-2</v>
      </c>
      <c r="AB60" s="5">
        <f t="shared" si="73"/>
        <v>7.8996479386232981E-3</v>
      </c>
      <c r="AC60" s="5">
        <f t="shared" si="74"/>
        <v>1.6163267315566127E-4</v>
      </c>
      <c r="AD60" s="5">
        <f t="shared" si="75"/>
        <v>9.124229973939255E-3</v>
      </c>
      <c r="AE60" s="5">
        <f t="shared" si="76"/>
        <v>7.3677056451507865E-3</v>
      </c>
      <c r="AF60" s="5">
        <f t="shared" si="77"/>
        <v>2.9746667186508254E-3</v>
      </c>
      <c r="AG60" s="5">
        <f t="shared" si="78"/>
        <v>8.0066916470555004E-4</v>
      </c>
      <c r="AH60" s="5">
        <f t="shared" si="79"/>
        <v>2.6223289639023453E-3</v>
      </c>
      <c r="AI60" s="5">
        <f t="shared" si="80"/>
        <v>2.8920145804296757E-3</v>
      </c>
      <c r="AJ60" s="5">
        <f t="shared" si="81"/>
        <v>1.5947176057140371E-3</v>
      </c>
      <c r="AK60" s="5">
        <f t="shared" si="82"/>
        <v>5.8624053031721302E-4</v>
      </c>
      <c r="AL60" s="5">
        <f t="shared" si="83"/>
        <v>5.7575603224997677E-6</v>
      </c>
      <c r="AM60" s="5">
        <f t="shared" si="84"/>
        <v>2.0125168491872294E-3</v>
      </c>
      <c r="AN60" s="5">
        <f t="shared" si="85"/>
        <v>1.6250830802236136E-3</v>
      </c>
      <c r="AO60" s="5">
        <f t="shared" si="86"/>
        <v>6.5611749255555646E-4</v>
      </c>
      <c r="AP60" s="5">
        <f t="shared" si="87"/>
        <v>1.7660232032697254E-4</v>
      </c>
      <c r="AQ60" s="5">
        <f t="shared" si="88"/>
        <v>3.5651060860372211E-5</v>
      </c>
      <c r="AR60" s="5">
        <f t="shared" si="89"/>
        <v>4.2349980142914709E-4</v>
      </c>
      <c r="AS60" s="5">
        <f t="shared" si="90"/>
        <v>4.6705337789487792E-4</v>
      </c>
      <c r="AT60" s="5">
        <f t="shared" si="91"/>
        <v>2.5754304614415642E-4</v>
      </c>
      <c r="AU60" s="5">
        <f t="shared" si="92"/>
        <v>9.467643136946383E-5</v>
      </c>
      <c r="AV60" s="5">
        <f t="shared" si="93"/>
        <v>2.6103286783676729E-5</v>
      </c>
      <c r="AW60" s="5">
        <f t="shared" si="94"/>
        <v>1.4242471069682609E-7</v>
      </c>
      <c r="AX60" s="5">
        <f t="shared" si="95"/>
        <v>3.6991469232936132E-4</v>
      </c>
      <c r="AY60" s="5">
        <f t="shared" si="96"/>
        <v>2.9870165204994167E-4</v>
      </c>
      <c r="AZ60" s="5">
        <f t="shared" si="97"/>
        <v>1.2059899050714531E-4</v>
      </c>
      <c r="BA60" s="5">
        <f t="shared" si="98"/>
        <v>3.2460743379508345E-5</v>
      </c>
      <c r="BB60" s="5">
        <f t="shared" si="99"/>
        <v>6.5529146822825042E-6</v>
      </c>
      <c r="BC60" s="5">
        <f t="shared" si="100"/>
        <v>1.0582799126006714E-6</v>
      </c>
      <c r="BD60" s="5">
        <f t="shared" si="101"/>
        <v>5.6995163548445212E-5</v>
      </c>
      <c r="BE60" s="5">
        <f t="shared" si="102"/>
        <v>6.2856661488720756E-5</v>
      </c>
      <c r="BF60" s="5">
        <f t="shared" si="103"/>
        <v>3.466048386850723E-5</v>
      </c>
      <c r="BG60" s="5">
        <f t="shared" si="104"/>
        <v>1.2741679386568791E-5</v>
      </c>
      <c r="BH60" s="5">
        <f t="shared" si="105"/>
        <v>3.5130148688783526E-6</v>
      </c>
      <c r="BI60" s="5">
        <f t="shared" si="106"/>
        <v>7.7486008520788955E-7</v>
      </c>
      <c r="BJ60" s="8">
        <f t="shared" si="107"/>
        <v>0.42217765409002084</v>
      </c>
      <c r="BK60" s="8">
        <f t="shared" si="108"/>
        <v>0.31257738598361562</v>
      </c>
      <c r="BL60" s="8">
        <f t="shared" si="109"/>
        <v>0.25238029047313953</v>
      </c>
      <c r="BM60" s="8">
        <f t="shared" si="110"/>
        <v>0.29889600120811805</v>
      </c>
      <c r="BN60" s="8">
        <f t="shared" si="111"/>
        <v>0.70093082899061976</v>
      </c>
    </row>
    <row r="61" spans="1:66" x14ac:dyDescent="0.25">
      <c r="A61" t="s">
        <v>122</v>
      </c>
      <c r="B61" t="s">
        <v>141</v>
      </c>
      <c r="C61" t="s">
        <v>142</v>
      </c>
      <c r="D61" t="s">
        <v>440</v>
      </c>
      <c r="E61">
        <f>VLOOKUP(A61,home!$A$2:$E$405,3,FALSE)</f>
        <v>1.3696498054474699</v>
      </c>
      <c r="F61">
        <f>VLOOKUP(B61,home!$B$2:$E$405,3,FALSE)</f>
        <v>0.73</v>
      </c>
      <c r="G61">
        <f>VLOOKUP(C61,away!$B$2:$E$405,4,FALSE)</f>
        <v>1.06</v>
      </c>
      <c r="H61">
        <f>VLOOKUP(A61,away!$A$2:$E$405,3,FALSE)</f>
        <v>1.2023346303501901</v>
      </c>
      <c r="I61">
        <f>VLOOKUP(C61,away!$B$2:$E$405,3,FALSE)</f>
        <v>0.8</v>
      </c>
      <c r="J61">
        <f>VLOOKUP(B61,home!$B$2:$E$405,4,FALSE)</f>
        <v>0.67</v>
      </c>
      <c r="K61" s="3">
        <f t="shared" si="56"/>
        <v>1.0598350194552524</v>
      </c>
      <c r="L61" s="3">
        <f t="shared" si="57"/>
        <v>0.64445136186770191</v>
      </c>
      <c r="M61" s="5">
        <f t="shared" si="58"/>
        <v>0.18190214864006582</v>
      </c>
      <c r="N61" s="5">
        <f t="shared" si="59"/>
        <v>0.19278626724289635</v>
      </c>
      <c r="O61" s="5">
        <f t="shared" si="60"/>
        <v>0.11722708741775155</v>
      </c>
      <c r="P61" s="5">
        <f t="shared" si="61"/>
        <v>0.12424137247407527</v>
      </c>
      <c r="Q61" s="5">
        <f t="shared" si="62"/>
        <v>0.10216081864704027</v>
      </c>
      <c r="R61" s="5">
        <f t="shared" si="63"/>
        <v>3.7773578067077068E-2</v>
      </c>
      <c r="S61" s="5">
        <f t="shared" si="64"/>
        <v>2.1214590852339708E-2</v>
      </c>
      <c r="T61" s="5">
        <f t="shared" si="65"/>
        <v>6.5837678706604411E-2</v>
      </c>
      <c r="U61" s="5">
        <f t="shared" si="66"/>
        <v>4.0033760845615107E-2</v>
      </c>
      <c r="V61" s="5">
        <f t="shared" si="67"/>
        <v>1.6099803008716828E-3</v>
      </c>
      <c r="W61" s="5">
        <f t="shared" si="68"/>
        <v>3.6091204406116816E-2</v>
      </c>
      <c r="X61" s="5">
        <f t="shared" si="69"/>
        <v>2.3259025830967582E-2</v>
      </c>
      <c r="Y61" s="5">
        <f t="shared" si="70"/>
        <v>7.4946554362415579E-3</v>
      </c>
      <c r="Z61" s="5">
        <f t="shared" si="71"/>
        <v>8.1144112759812589E-3</v>
      </c>
      <c r="AA61" s="5">
        <f t="shared" si="72"/>
        <v>8.5999372325475144E-3</v>
      </c>
      <c r="AB61" s="5">
        <f t="shared" si="73"/>
        <v>4.5572573220854723E-3</v>
      </c>
      <c r="AC61" s="5">
        <f t="shared" si="74"/>
        <v>6.8727253818864684E-5</v>
      </c>
      <c r="AD61" s="5">
        <f t="shared" si="75"/>
        <v>9.5626805809800753E-3</v>
      </c>
      <c r="AE61" s="5">
        <f t="shared" si="76"/>
        <v>6.1626825235184361E-3</v>
      </c>
      <c r="AF61" s="5">
        <f t="shared" si="77"/>
        <v>1.985774572519871E-3</v>
      </c>
      <c r="AG61" s="5">
        <f t="shared" si="78"/>
        <v>4.2657837587422822E-4</v>
      </c>
      <c r="AH61" s="5">
        <f t="shared" si="79"/>
        <v>1.3073358493901894E-3</v>
      </c>
      <c r="AI61" s="5">
        <f t="shared" si="80"/>
        <v>1.3855603153729999E-3</v>
      </c>
      <c r="AJ61" s="5">
        <f t="shared" si="81"/>
        <v>7.3423267189988461E-4</v>
      </c>
      <c r="AK61" s="5">
        <f t="shared" si="82"/>
        <v>2.5938849936923205E-4</v>
      </c>
      <c r="AL61" s="5">
        <f t="shared" si="83"/>
        <v>1.8776618978208454E-6</v>
      </c>
      <c r="AM61" s="5">
        <f t="shared" si="84"/>
        <v>2.0269727519174768E-3</v>
      </c>
      <c r="AN61" s="5">
        <f t="shared" si="85"/>
        <v>1.3062853504419412E-3</v>
      </c>
      <c r="AO61" s="5">
        <f t="shared" si="86"/>
        <v>4.2091868654006866E-4</v>
      </c>
      <c r="AP61" s="5">
        <f t="shared" si="87"/>
        <v>9.0420540258770546E-5</v>
      </c>
      <c r="AQ61" s="5">
        <f t="shared" si="88"/>
        <v>1.4567910077644507E-5</v>
      </c>
      <c r="AR61" s="5">
        <f t="shared" si="89"/>
        <v>1.6850287371159535E-4</v>
      </c>
      <c r="AS61" s="5">
        <f t="shared" si="90"/>
        <v>1.7858524643839458E-4</v>
      </c>
      <c r="AT61" s="5">
        <f t="shared" si="91"/>
        <v>9.4635449066728482E-5</v>
      </c>
      <c r="AU61" s="5">
        <f t="shared" si="92"/>
        <v>3.3432654334264243E-5</v>
      </c>
      <c r="AV61" s="5">
        <f t="shared" si="93"/>
        <v>8.8582744641989173E-6</v>
      </c>
      <c r="AW61" s="5">
        <f t="shared" si="94"/>
        <v>3.5624051015524263E-8</v>
      </c>
      <c r="AX61" s="5">
        <f t="shared" si="95"/>
        <v>3.5804278432728746E-4</v>
      </c>
      <c r="AY61" s="5">
        <f t="shared" si="96"/>
        <v>2.3074115996662425E-4</v>
      </c>
      <c r="AZ61" s="5">
        <f t="shared" si="97"/>
        <v>7.4350727389712134E-5</v>
      </c>
      <c r="BA61" s="5">
        <f t="shared" si="98"/>
        <v>1.5971809174051413E-5</v>
      </c>
      <c r="BB61" s="5">
        <f t="shared" si="99"/>
        <v>2.5732635434271214E-6</v>
      </c>
      <c r="BC61" s="5">
        <f t="shared" si="100"/>
        <v>3.3166863900122353E-7</v>
      </c>
      <c r="BD61" s="5">
        <f t="shared" si="101"/>
        <v>1.8098651073676494E-5</v>
      </c>
      <c r="BE61" s="5">
        <f t="shared" si="102"/>
        <v>1.9181584212783749E-5</v>
      </c>
      <c r="BF61" s="5">
        <f t="shared" si="103"/>
        <v>1.0164657338669114E-5</v>
      </c>
      <c r="BG61" s="5">
        <f t="shared" si="104"/>
        <v>3.5909532694281182E-6</v>
      </c>
      <c r="BH61" s="5">
        <f t="shared" si="105"/>
        <v>9.5145450704181289E-7</v>
      </c>
      <c r="BI61" s="5">
        <f t="shared" si="106"/>
        <v>2.0167696119628949E-7</v>
      </c>
      <c r="BJ61" s="8">
        <f t="shared" si="107"/>
        <v>0.45030854297503553</v>
      </c>
      <c r="BK61" s="8">
        <f t="shared" si="108"/>
        <v>0.32926943834303579</v>
      </c>
      <c r="BL61" s="8">
        <f t="shared" si="109"/>
        <v>0.21241434169648704</v>
      </c>
      <c r="BM61" s="8">
        <f t="shared" si="110"/>
        <v>0.2437847562657178</v>
      </c>
      <c r="BN61" s="8">
        <f t="shared" si="111"/>
        <v>0.7560912724889064</v>
      </c>
    </row>
    <row r="62" spans="1:66" x14ac:dyDescent="0.25">
      <c r="A62" t="s">
        <v>122</v>
      </c>
      <c r="B62" t="s">
        <v>143</v>
      </c>
      <c r="C62" t="s">
        <v>144</v>
      </c>
      <c r="D62" t="s">
        <v>440</v>
      </c>
      <c r="E62">
        <f>VLOOKUP(A62,home!$A$2:$E$405,3,FALSE)</f>
        <v>1.3696498054474699</v>
      </c>
      <c r="F62">
        <f>VLOOKUP(B62,home!$B$2:$E$405,3,FALSE)</f>
        <v>0.79</v>
      </c>
      <c r="G62">
        <f>VLOOKUP(C62,away!$B$2:$E$405,4,FALSE)</f>
        <v>1.24</v>
      </c>
      <c r="H62">
        <f>VLOOKUP(A62,away!$A$2:$E$405,3,FALSE)</f>
        <v>1.2023346303501901</v>
      </c>
      <c r="I62">
        <f>VLOOKUP(C62,away!$B$2:$E$405,3,FALSE)</f>
        <v>1.39</v>
      </c>
      <c r="J62">
        <f>VLOOKUP(B62,home!$B$2:$E$405,4,FALSE)</f>
        <v>0.97</v>
      </c>
      <c r="K62" s="3">
        <f t="shared" si="56"/>
        <v>1.3417089494163417</v>
      </c>
      <c r="L62" s="3">
        <f t="shared" si="57"/>
        <v>1.621107782101161</v>
      </c>
      <c r="M62" s="5">
        <f t="shared" si="58"/>
        <v>5.1673162567685262E-2</v>
      </c>
      <c r="N62" s="5">
        <f t="shared" si="59"/>
        <v>6.9330344661708829E-2</v>
      </c>
      <c r="O62" s="5">
        <f t="shared" si="60"/>
        <v>8.3767765964252977E-2</v>
      </c>
      <c r="P62" s="5">
        <f t="shared" si="61"/>
        <v>0.11239196126685186</v>
      </c>
      <c r="Q62" s="5">
        <f t="shared" si="62"/>
        <v>4.651057194936712E-2</v>
      </c>
      <c r="R62" s="5">
        <f t="shared" si="63"/>
        <v>6.7898288646939642E-2</v>
      </c>
      <c r="S62" s="5">
        <f t="shared" si="64"/>
        <v>6.1114669248583747E-2</v>
      </c>
      <c r="T62" s="5">
        <f t="shared" si="65"/>
        <v>7.5398650137095E-2</v>
      </c>
      <c r="U62" s="5">
        <f t="shared" si="66"/>
        <v>9.1099741527652919E-2</v>
      </c>
      <c r="V62" s="5">
        <f t="shared" si="67"/>
        <v>1.4769750652641953E-2</v>
      </c>
      <c r="W62" s="5">
        <f t="shared" si="68"/>
        <v>2.0801216875646174E-2</v>
      </c>
      <c r="X62" s="5">
        <f t="shared" si="69"/>
        <v>3.3721014554284015E-2</v>
      </c>
      <c r="Y62" s="5">
        <f t="shared" si="70"/>
        <v>2.7332699557148166E-2</v>
      </c>
      <c r="Z62" s="5">
        <f t="shared" si="71"/>
        <v>3.6690148038968265E-2</v>
      </c>
      <c r="AA62" s="5">
        <f t="shared" si="72"/>
        <v>4.9227499979294161E-2</v>
      </c>
      <c r="AB62" s="5">
        <f t="shared" si="73"/>
        <v>3.3024488639805887E-2</v>
      </c>
      <c r="AC62" s="5">
        <f t="shared" si="74"/>
        <v>2.0078135834757605E-3</v>
      </c>
      <c r="AD62" s="5">
        <f t="shared" si="75"/>
        <v>6.9772947102011767E-3</v>
      </c>
      <c r="AE62" s="5">
        <f t="shared" si="76"/>
        <v>1.1310946752720392E-2</v>
      </c>
      <c r="AF62" s="5">
        <f t="shared" si="77"/>
        <v>9.1681319018834442E-3</v>
      </c>
      <c r="AG62" s="5">
        <f t="shared" si="78"/>
        <v>4.9541766578243907E-3</v>
      </c>
      <c r="AH62" s="5">
        <f t="shared" si="79"/>
        <v>1.4869671128103782E-2</v>
      </c>
      <c r="AI62" s="5">
        <f t="shared" si="80"/>
        <v>1.9950770827454636E-2</v>
      </c>
      <c r="AJ62" s="5">
        <f t="shared" si="81"/>
        <v>1.338406388347518E-2</v>
      </c>
      <c r="AK62" s="5">
        <f t="shared" si="82"/>
        <v>5.9858394306728955E-3</v>
      </c>
      <c r="AL62" s="5">
        <f t="shared" si="83"/>
        <v>1.7468418443285935E-4</v>
      </c>
      <c r="AM62" s="5">
        <f t="shared" si="84"/>
        <v>1.8722997510784436E-3</v>
      </c>
      <c r="AN62" s="5">
        <f t="shared" si="85"/>
        <v>3.0351996968993314E-3</v>
      </c>
      <c r="AO62" s="5">
        <f t="shared" si="86"/>
        <v>2.4601929244372962E-3</v>
      </c>
      <c r="AP62" s="5">
        <f t="shared" si="87"/>
        <v>1.329412631758505E-3</v>
      </c>
      <c r="AQ62" s="5">
        <f t="shared" si="88"/>
        <v>5.3878029074182459E-4</v>
      </c>
      <c r="AR62" s="5">
        <f t="shared" si="89"/>
        <v>4.8210679166107917E-3</v>
      </c>
      <c r="AS62" s="5">
        <f t="shared" si="90"/>
        <v>6.4684699694606967E-3</v>
      </c>
      <c r="AT62" s="5">
        <f t="shared" si="91"/>
        <v>4.3394020235281343E-3</v>
      </c>
      <c r="AU62" s="5">
        <f t="shared" si="92"/>
        <v>1.9407381766943601E-3</v>
      </c>
      <c r="AV62" s="5">
        <f t="shared" si="93"/>
        <v>6.5097644503619404E-4</v>
      </c>
      <c r="AW62" s="5">
        <f t="shared" si="94"/>
        <v>1.0554102144196925E-5</v>
      </c>
      <c r="AX62" s="5">
        <f t="shared" si="95"/>
        <v>4.1868022200198949E-4</v>
      </c>
      <c r="AY62" s="5">
        <f t="shared" si="96"/>
        <v>6.7872576609926685E-4</v>
      </c>
      <c r="AZ62" s="5">
        <f t="shared" si="97"/>
        <v>5.5014381066804702E-4</v>
      </c>
      <c r="BA62" s="5">
        <f t="shared" si="98"/>
        <v>2.9728080424958628E-4</v>
      </c>
      <c r="BB62" s="5">
        <f t="shared" si="99"/>
        <v>1.204810563095741E-4</v>
      </c>
      <c r="BC62" s="5">
        <f t="shared" si="100"/>
        <v>3.9062555595843698E-5</v>
      </c>
      <c r="BD62" s="5">
        <f t="shared" si="101"/>
        <v>1.3025784529426658E-3</v>
      </c>
      <c r="BE62" s="5">
        <f t="shared" si="102"/>
        <v>1.7476811676300679E-3</v>
      </c>
      <c r="BF62" s="5">
        <f t="shared" si="103"/>
        <v>1.1724397316678322E-3</v>
      </c>
      <c r="BG62" s="5">
        <f t="shared" si="104"/>
        <v>5.2435762687667484E-4</v>
      </c>
      <c r="BH62" s="5">
        <f t="shared" si="105"/>
        <v>1.7588383016878736E-4</v>
      </c>
      <c r="BI62" s="5">
        <f t="shared" si="106"/>
        <v>4.7196981799017187E-5</v>
      </c>
      <c r="BJ62" s="8">
        <f t="shared" si="107"/>
        <v>0.31684530726771831</v>
      </c>
      <c r="BK62" s="8">
        <f t="shared" si="108"/>
        <v>0.24281076726977072</v>
      </c>
      <c r="BL62" s="8">
        <f t="shared" si="109"/>
        <v>0.4023989223500673</v>
      </c>
      <c r="BM62" s="8">
        <f t="shared" si="110"/>
        <v>0.5665048782057639</v>
      </c>
      <c r="BN62" s="8">
        <f t="shared" si="111"/>
        <v>0.43157209505680572</v>
      </c>
    </row>
    <row r="63" spans="1:66" x14ac:dyDescent="0.25">
      <c r="A63" t="s">
        <v>145</v>
      </c>
      <c r="B63" t="s">
        <v>146</v>
      </c>
      <c r="C63" t="s">
        <v>147</v>
      </c>
      <c r="D63" t="s">
        <v>440</v>
      </c>
      <c r="E63">
        <f>VLOOKUP(A63,home!$A$2:$E$405,3,FALSE)</f>
        <v>1.47058823529412</v>
      </c>
      <c r="F63">
        <f>VLOOKUP(B63,home!$B$2:$E$405,3,FALSE)</f>
        <v>1.47</v>
      </c>
      <c r="G63">
        <f>VLOOKUP(C63,away!$B$2:$E$405,4,FALSE)</f>
        <v>1.07</v>
      </c>
      <c r="H63">
        <f>VLOOKUP(A63,away!$A$2:$E$405,3,FALSE)</f>
        <v>1.29411764705882</v>
      </c>
      <c r="I63">
        <f>VLOOKUP(C63,away!$B$2:$E$405,3,FALSE)</f>
        <v>0.97</v>
      </c>
      <c r="J63">
        <f>VLOOKUP(B63,home!$B$2:$E$405,4,FALSE)</f>
        <v>1.42</v>
      </c>
      <c r="K63" s="3">
        <f t="shared" si="56"/>
        <v>2.3130882352941216</v>
      </c>
      <c r="L63" s="3">
        <f t="shared" si="57"/>
        <v>1.7825176470588184</v>
      </c>
      <c r="M63" s="5">
        <f t="shared" si="58"/>
        <v>1.6645657916650958E-2</v>
      </c>
      <c r="N63" s="5">
        <f t="shared" si="59"/>
        <v>3.8502875495735792E-2</v>
      </c>
      <c r="O63" s="5">
        <f t="shared" si="60"/>
        <v>2.9671178983334656E-2</v>
      </c>
      <c r="P63" s="5">
        <f t="shared" si="61"/>
        <v>6.8632055033657588E-2</v>
      </c>
      <c r="Q63" s="5">
        <f t="shared" si="62"/>
        <v>4.4530274167090392E-2</v>
      </c>
      <c r="R63" s="5">
        <f t="shared" si="63"/>
        <v>2.6444700073417385E-2</v>
      </c>
      <c r="S63" s="5">
        <f t="shared" si="64"/>
        <v>7.0744559958653655E-2</v>
      </c>
      <c r="T63" s="5">
        <f t="shared" si="65"/>
        <v>7.937599953120604E-2</v>
      </c>
      <c r="U63" s="5">
        <f t="shared" si="66"/>
        <v>6.116892462570335E-2</v>
      </c>
      <c r="V63" s="5">
        <f t="shared" si="67"/>
        <v>3.2409816933949259E-2</v>
      </c>
      <c r="W63" s="5">
        <f t="shared" si="68"/>
        <v>3.4334151096772847E-2</v>
      </c>
      <c r="X63" s="5">
        <f t="shared" si="69"/>
        <v>6.1201230226781478E-2</v>
      </c>
      <c r="Y63" s="5">
        <f t="shared" si="70"/>
        <v>5.4546136450473792E-2</v>
      </c>
      <c r="Z63" s="5">
        <f t="shared" si="71"/>
        <v>1.5712714850681368E-2</v>
      </c>
      <c r="AA63" s="5">
        <f t="shared" si="72"/>
        <v>3.634489586564231E-2</v>
      </c>
      <c r="AB63" s="5">
        <f t="shared" si="73"/>
        <v>4.2034475519903594E-2</v>
      </c>
      <c r="AC63" s="5">
        <f t="shared" si="74"/>
        <v>8.3518489873585632E-3</v>
      </c>
      <c r="AD63" s="5">
        <f t="shared" si="75"/>
        <v>1.9854480242689005E-2</v>
      </c>
      <c r="AE63" s="5">
        <f t="shared" si="76"/>
        <v>3.5390961405773802E-2</v>
      </c>
      <c r="AF63" s="5">
        <f t="shared" si="77"/>
        <v>3.1542506626084689E-2</v>
      </c>
      <c r="AG63" s="5">
        <f t="shared" si="78"/>
        <v>1.8741691564488554E-2</v>
      </c>
      <c r="AH63" s="5">
        <f t="shared" si="79"/>
        <v>7.0020478761356805E-3</v>
      </c>
      <c r="AI63" s="5">
        <f t="shared" si="80"/>
        <v>1.6196354565255634E-2</v>
      </c>
      <c r="AJ63" s="5">
        <f t="shared" si="81"/>
        <v>1.8731798599772524E-2</v>
      </c>
      <c r="AK63" s="5">
        <f t="shared" si="82"/>
        <v>1.4442767655677575E-2</v>
      </c>
      <c r="AL63" s="5">
        <f t="shared" si="83"/>
        <v>1.3774272238523016E-3</v>
      </c>
      <c r="AM63" s="5">
        <f t="shared" si="84"/>
        <v>9.1850329334486978E-3</v>
      </c>
      <c r="AN63" s="5">
        <f t="shared" si="85"/>
        <v>1.6372483292688728E-2</v>
      </c>
      <c r="AO63" s="5">
        <f t="shared" si="86"/>
        <v>1.4592120197696666E-2</v>
      </c>
      <c r="AP63" s="5">
        <f t="shared" si="87"/>
        <v>8.6702372534659053E-3</v>
      </c>
      <c r="AQ63" s="5">
        <f t="shared" si="88"/>
        <v>3.8637127271224413E-3</v>
      </c>
      <c r="AR63" s="5">
        <f t="shared" si="89"/>
        <v>2.4962547809525152E-3</v>
      </c>
      <c r="AS63" s="5">
        <f t="shared" si="90"/>
        <v>5.7740575661179676E-3</v>
      </c>
      <c r="AT63" s="5">
        <f t="shared" si="91"/>
        <v>6.6779523130492411E-3</v>
      </c>
      <c r="AU63" s="5">
        <f t="shared" si="92"/>
        <v>5.1488976437231229E-3</v>
      </c>
      <c r="AV63" s="5">
        <f t="shared" si="93"/>
        <v>2.9774636411073942E-3</v>
      </c>
      <c r="AW63" s="5">
        <f t="shared" si="94"/>
        <v>1.5775829332665981E-4</v>
      </c>
      <c r="AX63" s="5">
        <f t="shared" si="95"/>
        <v>3.5409652698582062E-3</v>
      </c>
      <c r="AY63" s="5">
        <f t="shared" si="96"/>
        <v>6.3118330811446433E-3</v>
      </c>
      <c r="AZ63" s="5">
        <f t="shared" si="97"/>
        <v>5.6254769262149822E-3</v>
      </c>
      <c r="BA63" s="5">
        <f t="shared" si="98"/>
        <v>3.3425039647001342E-3</v>
      </c>
      <c r="BB63" s="5">
        <f t="shared" si="99"/>
        <v>1.4895180756105144E-3</v>
      </c>
      <c r="BC63" s="5">
        <f t="shared" si="100"/>
        <v>5.310184510777669E-4</v>
      </c>
      <c r="BD63" s="5">
        <f t="shared" si="101"/>
        <v>7.4160303310046689E-4</v>
      </c>
      <c r="BE63" s="5">
        <f t="shared" si="102"/>
        <v>1.715393251123127E-3</v>
      </c>
      <c r="BF63" s="5">
        <f t="shared" si="103"/>
        <v>1.9839279740379201E-3</v>
      </c>
      <c r="BG63" s="5">
        <f t="shared" si="104"/>
        <v>1.529666818806005E-3</v>
      </c>
      <c r="BH63" s="5">
        <f t="shared" si="105"/>
        <v>8.8456358062498862E-4</v>
      </c>
      <c r="BI63" s="5">
        <f t="shared" si="106"/>
        <v>4.092147223426606E-4</v>
      </c>
      <c r="BJ63" s="8">
        <f t="shared" si="107"/>
        <v>0.49154520898012505</v>
      </c>
      <c r="BK63" s="8">
        <f t="shared" si="108"/>
        <v>0.20447319913526696</v>
      </c>
      <c r="BL63" s="8">
        <f t="shared" si="109"/>
        <v>0.28237613908982812</v>
      </c>
      <c r="BM63" s="8">
        <f t="shared" si="110"/>
        <v>0.7635264455981966</v>
      </c>
      <c r="BN63" s="8">
        <f t="shared" si="111"/>
        <v>0.22442674166988674</v>
      </c>
    </row>
    <row r="64" spans="1:66" x14ac:dyDescent="0.25">
      <c r="A64" t="s">
        <v>145</v>
      </c>
      <c r="B64" t="s">
        <v>148</v>
      </c>
      <c r="C64" t="s">
        <v>149</v>
      </c>
      <c r="D64" t="s">
        <v>440</v>
      </c>
      <c r="E64">
        <f>VLOOKUP(A64,home!$A$2:$E$405,3,FALSE)</f>
        <v>1.47058823529412</v>
      </c>
      <c r="F64">
        <f>VLOOKUP(B64,home!$B$2:$E$405,3,FALSE)</f>
        <v>0.79</v>
      </c>
      <c r="G64">
        <f>VLOOKUP(C64,away!$B$2:$E$405,4,FALSE)</f>
        <v>1.87</v>
      </c>
      <c r="H64">
        <f>VLOOKUP(A64,away!$A$2:$E$405,3,FALSE)</f>
        <v>1.29411764705882</v>
      </c>
      <c r="I64">
        <f>VLOOKUP(C64,away!$B$2:$E$405,3,FALSE)</f>
        <v>0.17</v>
      </c>
      <c r="J64">
        <f>VLOOKUP(B64,home!$B$2:$E$405,4,FALSE)</f>
        <v>0.39</v>
      </c>
      <c r="K64" s="3">
        <f t="shared" si="56"/>
        <v>2.1725000000000034</v>
      </c>
      <c r="L64" s="3">
        <f t="shared" si="57"/>
        <v>8.5799999999999779E-2</v>
      </c>
      <c r="M64" s="5">
        <f t="shared" si="58"/>
        <v>0.10452803145078023</v>
      </c>
      <c r="N64" s="5">
        <f t="shared" si="59"/>
        <v>0.22708714832682042</v>
      </c>
      <c r="O64" s="5">
        <f t="shared" si="60"/>
        <v>8.9685050984769192E-3</v>
      </c>
      <c r="P64" s="5">
        <f t="shared" si="61"/>
        <v>1.948407732644114E-2</v>
      </c>
      <c r="Q64" s="5">
        <f t="shared" si="62"/>
        <v>0.24667341487000907</v>
      </c>
      <c r="R64" s="5">
        <f t="shared" si="63"/>
        <v>3.8474886872465886E-4</v>
      </c>
      <c r="S64" s="5">
        <f t="shared" si="64"/>
        <v>9.0796043892182204E-4</v>
      </c>
      <c r="T64" s="5">
        <f t="shared" si="65"/>
        <v>2.1164578995846724E-2</v>
      </c>
      <c r="U64" s="5">
        <f t="shared" si="66"/>
        <v>8.3586691730432277E-4</v>
      </c>
      <c r="V64" s="5">
        <f t="shared" si="67"/>
        <v>1.8804919977249659E-5</v>
      </c>
      <c r="W64" s="5">
        <f t="shared" si="68"/>
        <v>0.17863266460169852</v>
      </c>
      <c r="X64" s="5">
        <f t="shared" si="69"/>
        <v>1.5326682622825693E-2</v>
      </c>
      <c r="Y64" s="5">
        <f t="shared" si="70"/>
        <v>6.5751468451922049E-4</v>
      </c>
      <c r="Z64" s="5">
        <f t="shared" si="71"/>
        <v>1.1003817645525216E-5</v>
      </c>
      <c r="AA64" s="5">
        <f t="shared" si="72"/>
        <v>2.3905793834903573E-5</v>
      </c>
      <c r="AB64" s="5">
        <f t="shared" si="73"/>
        <v>2.5967668553164046E-5</v>
      </c>
      <c r="AC64" s="5">
        <f t="shared" si="74"/>
        <v>2.1907790538870765E-7</v>
      </c>
      <c r="AD64" s="5">
        <f t="shared" si="75"/>
        <v>9.701986596179768E-2</v>
      </c>
      <c r="AE64" s="5">
        <f t="shared" si="76"/>
        <v>8.3243044995222198E-3</v>
      </c>
      <c r="AF64" s="5">
        <f t="shared" si="77"/>
        <v>3.5711266302950227E-4</v>
      </c>
      <c r="AG64" s="5">
        <f t="shared" si="78"/>
        <v>1.0213422162643739E-5</v>
      </c>
      <c r="AH64" s="5">
        <f t="shared" si="79"/>
        <v>2.3603188849651528E-7</v>
      </c>
      <c r="AI64" s="5">
        <f t="shared" si="80"/>
        <v>5.127792777586803E-7</v>
      </c>
      <c r="AJ64" s="5">
        <f t="shared" si="81"/>
        <v>5.5700649046536737E-7</v>
      </c>
      <c r="AK64" s="5">
        <f t="shared" si="82"/>
        <v>4.0336553351200414E-7</v>
      </c>
      <c r="AL64" s="5">
        <f t="shared" si="83"/>
        <v>1.6334492441363083E-9</v>
      </c>
      <c r="AM64" s="5">
        <f t="shared" si="84"/>
        <v>4.2155131760401136E-2</v>
      </c>
      <c r="AN64" s="5">
        <f t="shared" si="85"/>
        <v>3.6169103050424077E-3</v>
      </c>
      <c r="AO64" s="5">
        <f t="shared" si="86"/>
        <v>1.551654520863189E-4</v>
      </c>
      <c r="AP64" s="5">
        <f t="shared" si="87"/>
        <v>4.4377319296687096E-6</v>
      </c>
      <c r="AQ64" s="5">
        <f t="shared" si="88"/>
        <v>9.518934989139356E-8</v>
      </c>
      <c r="AR64" s="5">
        <f t="shared" si="89"/>
        <v>4.0503072066001893E-9</v>
      </c>
      <c r="AS64" s="5">
        <f t="shared" si="90"/>
        <v>8.7992924063389254E-9</v>
      </c>
      <c r="AT64" s="5">
        <f t="shared" si="91"/>
        <v>9.5582313763856739E-9</v>
      </c>
      <c r="AU64" s="5">
        <f t="shared" si="92"/>
        <v>6.9217525550659696E-9</v>
      </c>
      <c r="AV64" s="5">
        <f t="shared" si="93"/>
        <v>3.759376856470211E-9</v>
      </c>
      <c r="AW64" s="5">
        <f t="shared" si="94"/>
        <v>8.4576598842119369E-12</v>
      </c>
      <c r="AX64" s="5">
        <f t="shared" si="95"/>
        <v>1.5263670624911933E-2</v>
      </c>
      <c r="AY64" s="5">
        <f t="shared" si="96"/>
        <v>1.3096229396174404E-3</v>
      </c>
      <c r="AZ64" s="5">
        <f t="shared" si="97"/>
        <v>5.6182824109588044E-5</v>
      </c>
      <c r="BA64" s="5">
        <f t="shared" si="98"/>
        <v>1.606828769534214E-6</v>
      </c>
      <c r="BB64" s="5">
        <f t="shared" si="99"/>
        <v>3.4466477106508804E-8</v>
      </c>
      <c r="BC64" s="5">
        <f t="shared" si="100"/>
        <v>5.9144474714768918E-10</v>
      </c>
      <c r="BD64" s="5">
        <f t="shared" si="101"/>
        <v>5.7919393054382586E-11</v>
      </c>
      <c r="BE64" s="5">
        <f t="shared" si="102"/>
        <v>1.2582988141064637E-10</v>
      </c>
      <c r="BF64" s="5">
        <f t="shared" si="103"/>
        <v>1.3668270868231484E-10</v>
      </c>
      <c r="BG64" s="5">
        <f t="shared" si="104"/>
        <v>9.8981061537443157E-11</v>
      </c>
      <c r="BH64" s="5">
        <f t="shared" si="105"/>
        <v>5.3759089047523912E-11</v>
      </c>
      <c r="BI64" s="5">
        <f t="shared" si="106"/>
        <v>2.335832419114916E-11</v>
      </c>
      <c r="BJ64" s="8">
        <f t="shared" si="107"/>
        <v>0.85781635936237144</v>
      </c>
      <c r="BK64" s="8">
        <f t="shared" si="108"/>
        <v>0.12624871778709251</v>
      </c>
      <c r="BL64" s="8">
        <f t="shared" si="109"/>
        <v>1.0240737115575058E-2</v>
      </c>
      <c r="BM64" s="8">
        <f t="shared" si="110"/>
        <v>0.38588126921027238</v>
      </c>
      <c r="BN64" s="8">
        <f t="shared" si="111"/>
        <v>0.60712592594125236</v>
      </c>
    </row>
    <row r="65" spans="1:66" x14ac:dyDescent="0.25">
      <c r="A65" t="s">
        <v>21</v>
      </c>
      <c r="B65" t="s">
        <v>150</v>
      </c>
      <c r="C65" t="s">
        <v>151</v>
      </c>
      <c r="D65" t="s">
        <v>440</v>
      </c>
      <c r="E65">
        <f>VLOOKUP(A65,home!$A$2:$E$405,3,FALSE)</f>
        <v>1.4361702127659599</v>
      </c>
      <c r="F65">
        <f>VLOOKUP(B65,home!$B$2:$E$405,3,FALSE)</f>
        <v>1.22</v>
      </c>
      <c r="G65">
        <f>VLOOKUP(C65,away!$B$2:$E$405,4,FALSE)</f>
        <v>1.32</v>
      </c>
      <c r="H65">
        <f>VLOOKUP(A65,away!$A$2:$E$405,3,FALSE)</f>
        <v>1.3297872340425501</v>
      </c>
      <c r="I65">
        <f>VLOOKUP(C65,away!$B$2:$E$405,3,FALSE)</f>
        <v>0.39</v>
      </c>
      <c r="J65">
        <f>VLOOKUP(B65,home!$B$2:$E$405,4,FALSE)</f>
        <v>0.85</v>
      </c>
      <c r="K65" s="3">
        <f t="shared" si="56"/>
        <v>2.3128085106383018</v>
      </c>
      <c r="L65" s="3">
        <f t="shared" si="57"/>
        <v>0.44082446808510539</v>
      </c>
      <c r="M65" s="5">
        <f t="shared" si="58"/>
        <v>6.3696034013722036E-2</v>
      </c>
      <c r="N65" s="5">
        <f t="shared" si="59"/>
        <v>0.14731672956084307</v>
      </c>
      <c r="O65" s="5">
        <f t="shared" si="60"/>
        <v>2.8078770313229796E-2</v>
      </c>
      <c r="P65" s="5">
        <f t="shared" si="61"/>
        <v>6.4940818948695966E-2</v>
      </c>
      <c r="Q65" s="5">
        <f t="shared" si="62"/>
        <v>0.1703576929438595</v>
      </c>
      <c r="R65" s="5">
        <f t="shared" si="63"/>
        <v>6.1889044939066858E-3</v>
      </c>
      <c r="S65" s="5">
        <f t="shared" si="64"/>
        <v>1.6552482548673184E-2</v>
      </c>
      <c r="T65" s="5">
        <f t="shared" si="65"/>
        <v>7.5097839376182571E-2</v>
      </c>
      <c r="U65" s="5">
        <f t="shared" si="66"/>
        <v>1.4313750985035017E-2</v>
      </c>
      <c r="V65" s="5">
        <f t="shared" si="67"/>
        <v>1.8751067541841028E-3</v>
      </c>
      <c r="W65" s="5">
        <f t="shared" si="68"/>
        <v>0.13133490736442163</v>
      </c>
      <c r="X65" s="5">
        <f t="shared" si="69"/>
        <v>5.7895640679927751E-2</v>
      </c>
      <c r="Y65" s="5">
        <f t="shared" si="70"/>
        <v>1.2760907503587771E-2</v>
      </c>
      <c r="Z65" s="5">
        <f t="shared" si="71"/>
        <v>9.0940684385197763E-4</v>
      </c>
      <c r="AA65" s="5">
        <f t="shared" si="72"/>
        <v>2.1032838880935714E-3</v>
      </c>
      <c r="AB65" s="5">
        <f t="shared" si="73"/>
        <v>2.4322464383356151E-3</v>
      </c>
      <c r="AC65" s="5">
        <f t="shared" si="74"/>
        <v>1.1948444879503183E-4</v>
      </c>
      <c r="AD65" s="5">
        <f t="shared" si="75"/>
        <v>7.5938122874081845E-2</v>
      </c>
      <c r="AE65" s="5">
        <f t="shared" si="76"/>
        <v>3.347538262334851E-2</v>
      </c>
      <c r="AF65" s="5">
        <f t="shared" si="77"/>
        <v>7.3783838694414924E-3</v>
      </c>
      <c r="AG65" s="5">
        <f t="shared" si="78"/>
        <v>1.084190714858089E-3</v>
      </c>
      <c r="AH65" s="5">
        <f t="shared" si="79"/>
        <v>1.0022219705350064E-4</v>
      </c>
      <c r="AI65" s="5">
        <f t="shared" si="80"/>
        <v>2.3179475030020522E-4</v>
      </c>
      <c r="AJ65" s="5">
        <f t="shared" si="81"/>
        <v>2.680484356077974E-4</v>
      </c>
      <c r="AK65" s="5">
        <f t="shared" si="82"/>
        <v>2.0664823437899891E-4</v>
      </c>
      <c r="AL65" s="5">
        <f t="shared" si="83"/>
        <v>4.8727793348711657E-6</v>
      </c>
      <c r="AM65" s="5">
        <f t="shared" si="84"/>
        <v>3.5126067373014692E-2</v>
      </c>
      <c r="AN65" s="5">
        <f t="shared" si="85"/>
        <v>1.5484429965630778E-2</v>
      </c>
      <c r="AO65" s="5">
        <f t="shared" si="86"/>
        <v>3.4129578016001269E-3</v>
      </c>
      <c r="AP65" s="5">
        <f t="shared" si="87"/>
        <v>5.0150510249576217E-4</v>
      </c>
      <c r="AQ65" s="5">
        <f t="shared" si="88"/>
        <v>5.5268930012415156E-5</v>
      </c>
      <c r="AR65" s="5">
        <f t="shared" si="89"/>
        <v>8.8360793412860078E-6</v>
      </c>
      <c r="AS65" s="5">
        <f t="shared" si="90"/>
        <v>2.0436159501201559E-5</v>
      </c>
      <c r="AT65" s="5">
        <f t="shared" si="91"/>
        <v>2.3632461809570382E-5</v>
      </c>
      <c r="AU65" s="5">
        <f t="shared" si="92"/>
        <v>1.8219119600169679E-5</v>
      </c>
      <c r="AV65" s="5">
        <f t="shared" si="93"/>
        <v>1.0534333716902385E-5</v>
      </c>
      <c r="AW65" s="5">
        <f t="shared" si="94"/>
        <v>1.3800016728001407E-7</v>
      </c>
      <c r="AX65" s="5">
        <f t="shared" si="95"/>
        <v>1.3539977927593809E-2</v>
      </c>
      <c r="AY65" s="5">
        <f t="shared" si="96"/>
        <v>5.9687535678156082E-3</v>
      </c>
      <c r="AZ65" s="5">
        <f t="shared" si="97"/>
        <v>1.3155863083316953E-3</v>
      </c>
      <c r="BA65" s="5">
        <f t="shared" si="98"/>
        <v>1.9331421153012232E-4</v>
      </c>
      <c r="BB65" s="5">
        <f t="shared" si="99"/>
        <v>2.1304408617764429E-5</v>
      </c>
      <c r="BC65" s="5">
        <f t="shared" si="100"/>
        <v>1.8783009193587482E-6</v>
      </c>
      <c r="BD65" s="5">
        <f t="shared" si="101"/>
        <v>6.4919332926336532E-7</v>
      </c>
      <c r="BE65" s="5">
        <f t="shared" si="102"/>
        <v>1.5014598569699247E-6</v>
      </c>
      <c r="BF65" s="5">
        <f t="shared" si="103"/>
        <v>1.7362945677909048E-6</v>
      </c>
      <c r="BG65" s="5">
        <f t="shared" si="104"/>
        <v>1.3385722844539523E-6</v>
      </c>
      <c r="BH65" s="5">
        <f t="shared" si="105"/>
        <v>7.7396534289741402E-7</v>
      </c>
      <c r="BI65" s="5">
        <f t="shared" si="106"/>
        <v>3.5800672639844583E-7</v>
      </c>
      <c r="BJ65" s="8">
        <f t="shared" si="107"/>
        <v>0.78826084140811437</v>
      </c>
      <c r="BK65" s="8">
        <f t="shared" si="108"/>
        <v>0.15315755306122081</v>
      </c>
      <c r="BL65" s="8">
        <f t="shared" si="109"/>
        <v>5.4011685382018094E-2</v>
      </c>
      <c r="BM65" s="8">
        <f t="shared" si="110"/>
        <v>0.50979192085329994</v>
      </c>
      <c r="BN65" s="8">
        <f t="shared" si="111"/>
        <v>0.48057895027425707</v>
      </c>
    </row>
    <row r="66" spans="1:66" x14ac:dyDescent="0.25">
      <c r="A66" t="s">
        <v>21</v>
      </c>
      <c r="B66" t="s">
        <v>152</v>
      </c>
      <c r="C66" t="s">
        <v>153</v>
      </c>
      <c r="D66" t="s">
        <v>440</v>
      </c>
      <c r="E66">
        <f>VLOOKUP(A66,home!$A$2:$E$405,3,FALSE)</f>
        <v>1.4361702127659599</v>
      </c>
      <c r="F66">
        <f>VLOOKUP(B66,home!$B$2:$E$405,3,FALSE)</f>
        <v>0.7</v>
      </c>
      <c r="G66">
        <f>VLOOKUP(C66,away!$B$2:$E$405,4,FALSE)</f>
        <v>0.46</v>
      </c>
      <c r="H66">
        <f>VLOOKUP(A66,away!$A$2:$E$405,3,FALSE)</f>
        <v>1.3297872340425501</v>
      </c>
      <c r="I66">
        <f>VLOOKUP(C66,away!$B$2:$E$405,3,FALSE)</f>
        <v>1.39</v>
      </c>
      <c r="J66">
        <f>VLOOKUP(B66,home!$B$2:$E$405,4,FALSE)</f>
        <v>1</v>
      </c>
      <c r="K66" s="3">
        <f t="shared" si="56"/>
        <v>0.46244680851063907</v>
      </c>
      <c r="L66" s="3">
        <f t="shared" si="57"/>
        <v>1.8484042553191444</v>
      </c>
      <c r="M66" s="5">
        <f t="shared" si="58"/>
        <v>9.9176809836489174E-2</v>
      </c>
      <c r="N66" s="5">
        <f t="shared" si="59"/>
        <v>4.5863999187150978E-2</v>
      </c>
      <c r="O66" s="5">
        <f t="shared" si="60"/>
        <v>0.18331883733074417</v>
      </c>
      <c r="P66" s="5">
        <f t="shared" si="61"/>
        <v>8.4775211263483641E-2</v>
      </c>
      <c r="Q66" s="5">
        <f t="shared" si="62"/>
        <v>1.0604830024816256E-2</v>
      </c>
      <c r="R66" s="5">
        <f t="shared" si="63"/>
        <v>0.16942365950115279</v>
      </c>
      <c r="S66" s="5">
        <f t="shared" si="64"/>
        <v>1.8116222070000736E-2</v>
      </c>
      <c r="T66" s="5">
        <f t="shared" si="65"/>
        <v>1.9602012944806596E-2</v>
      </c>
      <c r="U66" s="5">
        <f t="shared" si="66"/>
        <v>7.8349430622501326E-2</v>
      </c>
      <c r="V66" s="5">
        <f t="shared" si="67"/>
        <v>1.7206156647714447E-3</v>
      </c>
      <c r="W66" s="5">
        <f t="shared" si="68"/>
        <v>1.6347232665913601E-3</v>
      </c>
      <c r="X66" s="5">
        <f t="shared" si="69"/>
        <v>3.0216294422366822E-3</v>
      </c>
      <c r="Y66" s="5">
        <f t="shared" si="70"/>
        <v>2.7925963595139486E-3</v>
      </c>
      <c r="Z66" s="5">
        <f t="shared" si="71"/>
        <v>0.10438780439122422</v>
      </c>
      <c r="AA66" s="5">
        <f t="shared" si="72"/>
        <v>4.8273806988154519E-2</v>
      </c>
      <c r="AB66" s="5">
        <f t="shared" si="73"/>
        <v>1.116203398816532E-2</v>
      </c>
      <c r="AC66" s="5">
        <f t="shared" si="74"/>
        <v>9.1922671189933512E-5</v>
      </c>
      <c r="AD66" s="5">
        <f t="shared" si="75"/>
        <v>1.8899313935831521E-4</v>
      </c>
      <c r="AE66" s="5">
        <f t="shared" si="76"/>
        <v>3.4933572301603386E-4</v>
      </c>
      <c r="AF66" s="5">
        <f t="shared" si="77"/>
        <v>3.2285681847891355E-4</v>
      </c>
      <c r="AG66" s="5">
        <f t="shared" si="78"/>
        <v>1.9892330571174148E-4</v>
      </c>
      <c r="AH66" s="5">
        <f t="shared" si="79"/>
        <v>4.8237715460040326E-2</v>
      </c>
      <c r="AI66" s="5">
        <f t="shared" si="80"/>
        <v>2.2307377564339967E-2</v>
      </c>
      <c r="AJ66" s="5">
        <f t="shared" si="81"/>
        <v>5.1579877804354248E-3</v>
      </c>
      <c r="AK66" s="5">
        <f t="shared" si="82"/>
        <v>7.9509832913307924E-4</v>
      </c>
      <c r="AL66" s="5">
        <f t="shared" si="83"/>
        <v>3.1429782356896252E-6</v>
      </c>
      <c r="AM66" s="5">
        <f t="shared" si="84"/>
        <v>1.7479854825331871E-5</v>
      </c>
      <c r="AN66" s="5">
        <f t="shared" si="85"/>
        <v>3.2309838041504307E-5</v>
      </c>
      <c r="AO66" s="5">
        <f t="shared" si="86"/>
        <v>2.9860821062294474E-5</v>
      </c>
      <c r="AP66" s="5">
        <f t="shared" si="87"/>
        <v>1.8398289572956216E-5</v>
      </c>
      <c r="AQ66" s="5">
        <f t="shared" si="88"/>
        <v>8.5018691843115276E-6</v>
      </c>
      <c r="AR66" s="5">
        <f t="shared" si="89"/>
        <v>1.7832559704642516E-2</v>
      </c>
      <c r="AS66" s="5">
        <f t="shared" si="90"/>
        <v>8.2466103229873571E-3</v>
      </c>
      <c r="AT66" s="5">
        <f t="shared" si="91"/>
        <v>1.9068093124481969E-3</v>
      </c>
      <c r="AU66" s="5">
        <f t="shared" si="92"/>
        <v>2.9393262699334494E-4</v>
      </c>
      <c r="AV66" s="5">
        <f t="shared" si="93"/>
        <v>3.3982051317555112E-5</v>
      </c>
      <c r="AW66" s="5">
        <f t="shared" si="94"/>
        <v>7.4627281083597755E-8</v>
      </c>
      <c r="AX66" s="5">
        <f t="shared" si="95"/>
        <v>1.3472505128673362E-6</v>
      </c>
      <c r="AY66" s="5">
        <f t="shared" si="96"/>
        <v>2.4902635809648842E-6</v>
      </c>
      <c r="AZ66" s="5">
        <f t="shared" si="97"/>
        <v>2.3015068999608916E-6</v>
      </c>
      <c r="BA66" s="5">
        <f t="shared" si="98"/>
        <v>1.4180383825113615E-6</v>
      </c>
      <c r="BB66" s="5">
        <f t="shared" si="99"/>
        <v>6.5527704510996939E-7</v>
      </c>
      <c r="BC66" s="5">
        <f t="shared" si="100"/>
        <v>2.4224337571884435E-7</v>
      </c>
      <c r="BD66" s="5">
        <f t="shared" si="101"/>
        <v>5.4936298735489934E-3</v>
      </c>
      <c r="BE66" s="5">
        <f t="shared" si="102"/>
        <v>2.540511602161438E-3</v>
      </c>
      <c r="BF66" s="5">
        <f t="shared" si="103"/>
        <v>5.874257412019036E-4</v>
      </c>
      <c r="BG66" s="5">
        <f t="shared" si="104"/>
        <v>9.0551053085272337E-5</v>
      </c>
      <c r="BH66" s="5">
        <f t="shared" si="105"/>
        <v>1.0468761376640409E-5</v>
      </c>
      <c r="BI66" s="5">
        <f t="shared" si="106"/>
        <v>9.6824905753736074E-7</v>
      </c>
      <c r="BJ66" s="8">
        <f t="shared" si="107"/>
        <v>8.4694905464164374E-2</v>
      </c>
      <c r="BK66" s="8">
        <f t="shared" si="108"/>
        <v>0.2038864147477516</v>
      </c>
      <c r="BL66" s="8">
        <f t="shared" si="109"/>
        <v>0.60406339686348764</v>
      </c>
      <c r="BM66" s="8">
        <f t="shared" si="110"/>
        <v>0.40386675868649102</v>
      </c>
      <c r="BN66" s="8">
        <f t="shared" si="111"/>
        <v>0.59316334714383701</v>
      </c>
    </row>
    <row r="67" spans="1:66" x14ac:dyDescent="0.25">
      <c r="A67" t="s">
        <v>154</v>
      </c>
      <c r="B67" t="s">
        <v>155</v>
      </c>
      <c r="C67" t="s">
        <v>156</v>
      </c>
      <c r="D67" t="s">
        <v>440</v>
      </c>
      <c r="E67">
        <f>VLOOKUP(A67,home!$A$2:$E$405,3,FALSE)</f>
        <v>1.28042328042328</v>
      </c>
      <c r="F67">
        <f>VLOOKUP(B67,home!$B$2:$E$405,3,FALSE)</f>
        <v>1.48</v>
      </c>
      <c r="G67">
        <f>VLOOKUP(C67,away!$B$2:$E$405,4,FALSE)</f>
        <v>0.7</v>
      </c>
      <c r="H67">
        <f>VLOOKUP(A67,away!$A$2:$E$405,3,FALSE)</f>
        <v>1.0687830687830699</v>
      </c>
      <c r="I67">
        <f>VLOOKUP(C67,away!$B$2:$E$405,3,FALSE)</f>
        <v>0.55000000000000004</v>
      </c>
      <c r="J67">
        <f>VLOOKUP(B67,home!$B$2:$E$405,4,FALSE)</f>
        <v>1.22</v>
      </c>
      <c r="K67" s="3">
        <f t="shared" si="56"/>
        <v>1.326518518518518</v>
      </c>
      <c r="L67" s="3">
        <f t="shared" si="57"/>
        <v>0.71715343915343988</v>
      </c>
      <c r="M67" s="5">
        <f t="shared" si="58"/>
        <v>0.1295521264902843</v>
      </c>
      <c r="N67" s="5">
        <f t="shared" si="59"/>
        <v>0.17185329490281556</v>
      </c>
      <c r="O67" s="5">
        <f t="shared" si="60"/>
        <v>9.2908753062148824E-2</v>
      </c>
      <c r="P67" s="5">
        <f t="shared" si="61"/>
        <v>0.12324518146940447</v>
      </c>
      <c r="Q67" s="5">
        <f t="shared" si="62"/>
        <v>0.11398328907850445</v>
      </c>
      <c r="R67" s="5">
        <f t="shared" si="63"/>
        <v>3.3314915892988857E-2</v>
      </c>
      <c r="S67" s="5">
        <f t="shared" si="64"/>
        <v>2.9311318862383872E-2</v>
      </c>
      <c r="T67" s="5">
        <f t="shared" si="65"/>
        <v>8.1743507768670176E-2</v>
      </c>
      <c r="U67" s="5">
        <f t="shared" si="66"/>
        <v>4.41928528749366E-2</v>
      </c>
      <c r="V67" s="5">
        <f t="shared" si="67"/>
        <v>3.0982628041256654E-3</v>
      </c>
      <c r="W67" s="5">
        <f t="shared" si="68"/>
        <v>5.0400314588095227E-2</v>
      </c>
      <c r="X67" s="5">
        <f t="shared" si="69"/>
        <v>3.6144758941267771E-2</v>
      </c>
      <c r="Y67" s="5">
        <f t="shared" si="70"/>
        <v>1.2960669091051114E-2</v>
      </c>
      <c r="Z67" s="5">
        <f t="shared" si="71"/>
        <v>7.9639688359215196E-3</v>
      </c>
      <c r="AA67" s="5">
        <f t="shared" si="72"/>
        <v>1.0564352141754258E-2</v>
      </c>
      <c r="AB67" s="5">
        <f t="shared" si="73"/>
        <v>7.0069043760938969E-3</v>
      </c>
      <c r="AC67" s="5">
        <f t="shared" si="74"/>
        <v>1.84214441263441E-4</v>
      </c>
      <c r="AD67" s="5">
        <f t="shared" si="75"/>
        <v>1.6714237660066834E-2</v>
      </c>
      <c r="AE67" s="5">
        <f t="shared" si="76"/>
        <v>1.1986673020744871E-2</v>
      </c>
      <c r="AF67" s="5">
        <f t="shared" si="77"/>
        <v>4.2981418904174673E-3</v>
      </c>
      <c r="AG67" s="5">
        <f t="shared" si="78"/>
        <v>1.0274757462274517E-3</v>
      </c>
      <c r="AH67" s="5">
        <f t="shared" si="79"/>
        <v>1.4278469099979834E-3</v>
      </c>
      <c r="AI67" s="5">
        <f t="shared" si="80"/>
        <v>1.8940653677217685E-3</v>
      </c>
      <c r="AJ67" s="5">
        <f t="shared" si="81"/>
        <v>1.2562563927837563E-3</v>
      </c>
      <c r="AK67" s="5">
        <f t="shared" si="82"/>
        <v>5.5548245634497531E-4</v>
      </c>
      <c r="AL67" s="5">
        <f t="shared" si="83"/>
        <v>7.0098555254514863E-6</v>
      </c>
      <c r="AM67" s="5">
        <f t="shared" si="84"/>
        <v>4.4343491557996516E-3</v>
      </c>
      <c r="AN67" s="5">
        <f t="shared" si="85"/>
        <v>3.1801087474888725E-3</v>
      </c>
      <c r="AO67" s="5">
        <f t="shared" si="86"/>
        <v>1.1403129625717915E-3</v>
      </c>
      <c r="AP67" s="5">
        <f t="shared" si="87"/>
        <v>2.725931209398694E-4</v>
      </c>
      <c r="AQ67" s="5">
        <f t="shared" si="88"/>
        <v>4.8872773542899218E-5</v>
      </c>
      <c r="AR67" s="5">
        <f t="shared" si="89"/>
        <v>2.0479706441793325E-4</v>
      </c>
      <c r="AS67" s="5">
        <f t="shared" si="90"/>
        <v>2.7166709848861826E-4</v>
      </c>
      <c r="AT67" s="5">
        <f t="shared" si="91"/>
        <v>1.8018571850867316E-4</v>
      </c>
      <c r="AU67" s="5">
        <f t="shared" si="92"/>
        <v>7.9673230791439936E-5</v>
      </c>
      <c r="AV67" s="5">
        <f t="shared" si="93"/>
        <v>2.6422004018761217E-5</v>
      </c>
      <c r="AW67" s="5">
        <f t="shared" si="94"/>
        <v>1.8523880432307124E-7</v>
      </c>
      <c r="AX67" s="5">
        <f t="shared" si="95"/>
        <v>9.8037437879086543E-4</v>
      </c>
      <c r="AY67" s="5">
        <f t="shared" si="96"/>
        <v>7.0307885740778626E-4</v>
      </c>
      <c r="AZ67" s="5">
        <f t="shared" si="97"/>
        <v>2.521077102930324E-4</v>
      </c>
      <c r="BA67" s="5">
        <f t="shared" si="98"/>
        <v>6.0266637157915772E-5</v>
      </c>
      <c r="BB67" s="5">
        <f t="shared" si="99"/>
        <v>1.0805106526002945E-5</v>
      </c>
      <c r="BC67" s="5">
        <f t="shared" si="100"/>
        <v>1.5497838611084581E-6</v>
      </c>
      <c r="BD67" s="5">
        <f t="shared" si="101"/>
        <v>2.4478486512641556E-5</v>
      </c>
      <c r="BE67" s="5">
        <f t="shared" si="102"/>
        <v>3.2471165664324802E-5</v>
      </c>
      <c r="BF67" s="5">
        <f t="shared" si="103"/>
        <v>2.1536801285804756E-5</v>
      </c>
      <c r="BG67" s="5">
        <f t="shared" si="104"/>
        <v>9.5229885784244787E-6</v>
      </c>
      <c r="BH67" s="5">
        <f t="shared" si="105"/>
        <v>3.1581051752301017E-6</v>
      </c>
      <c r="BI67" s="5">
        <f t="shared" si="106"/>
        <v>8.3785699967437918E-7</v>
      </c>
      <c r="BJ67" s="8">
        <f t="shared" si="107"/>
        <v>0.51219678192224072</v>
      </c>
      <c r="BK67" s="8">
        <f t="shared" si="108"/>
        <v>0.28610119278039498</v>
      </c>
      <c r="BL67" s="8">
        <f t="shared" si="109"/>
        <v>0.19397617999521238</v>
      </c>
      <c r="BM67" s="8">
        <f t="shared" si="110"/>
        <v>0.3346776690190198</v>
      </c>
      <c r="BN67" s="8">
        <f t="shared" si="111"/>
        <v>0.66485756089614645</v>
      </c>
    </row>
    <row r="68" spans="1:66" x14ac:dyDescent="0.25">
      <c r="A68" t="s">
        <v>154</v>
      </c>
      <c r="B68" t="s">
        <v>157</v>
      </c>
      <c r="C68" t="s">
        <v>158</v>
      </c>
      <c r="D68" t="s">
        <v>440</v>
      </c>
      <c r="E68">
        <f>VLOOKUP(A68,home!$A$2:$E$405,3,FALSE)</f>
        <v>1.28042328042328</v>
      </c>
      <c r="F68">
        <f>VLOOKUP(B68,home!$B$2:$E$405,3,FALSE)</f>
        <v>1.3</v>
      </c>
      <c r="G68">
        <f>VLOOKUP(C68,away!$B$2:$E$405,4,FALSE)</f>
        <v>0.35</v>
      </c>
      <c r="H68">
        <f>VLOOKUP(A68,away!$A$2:$E$405,3,FALSE)</f>
        <v>1.0687830687830699</v>
      </c>
      <c r="I68">
        <f>VLOOKUP(C68,away!$B$2:$E$405,3,FALSE)</f>
        <v>0.69</v>
      </c>
      <c r="J68">
        <f>VLOOKUP(B68,home!$B$2:$E$405,4,FALSE)</f>
        <v>0.52</v>
      </c>
      <c r="K68" s="3">
        <f t="shared" si="56"/>
        <v>0.58259259259259244</v>
      </c>
      <c r="L68" s="3">
        <f t="shared" si="57"/>
        <v>0.38347936507936553</v>
      </c>
      <c r="M68" s="5">
        <f t="shared" si="58"/>
        <v>0.38057502068990762</v>
      </c>
      <c r="N68" s="5">
        <f t="shared" si="59"/>
        <v>0.22172018797971277</v>
      </c>
      <c r="O68" s="5">
        <f t="shared" si="60"/>
        <v>0.14594266729923216</v>
      </c>
      <c r="P68" s="5">
        <f t="shared" si="61"/>
        <v>8.5025116911737822E-2</v>
      </c>
      <c r="Q68" s="5">
        <f t="shared" si="62"/>
        <v>6.4586269572608906E-2</v>
      </c>
      <c r="R68" s="5">
        <f t="shared" si="63"/>
        <v>2.7983000696949315E-2</v>
      </c>
      <c r="S68" s="5">
        <f t="shared" si="64"/>
        <v>4.7489129033938173E-3</v>
      </c>
      <c r="T68" s="5">
        <f t="shared" si="65"/>
        <v>2.4767501648548806E-2</v>
      </c>
      <c r="U68" s="5">
        <f t="shared" si="66"/>
        <v>1.6302688924556021E-2</v>
      </c>
      <c r="V68" s="5">
        <f t="shared" si="67"/>
        <v>1.1788502860830374E-4</v>
      </c>
      <c r="W68" s="5">
        <f t="shared" si="68"/>
        <v>1.25424940787301E-2</v>
      </c>
      <c r="X68" s="5">
        <f t="shared" si="69"/>
        <v>4.80978766582312E-3</v>
      </c>
      <c r="Y68" s="5">
        <f t="shared" si="70"/>
        <v>9.2222716012820677E-4</v>
      </c>
      <c r="Z68" s="5">
        <f t="shared" si="71"/>
        <v>3.576967780093857E-3</v>
      </c>
      <c r="AA68" s="5">
        <f t="shared" si="72"/>
        <v>2.0839149326250502E-3</v>
      </c>
      <c r="AB68" s="5">
        <f t="shared" si="73"/>
        <v>6.0703670167022272E-4</v>
      </c>
      <c r="AC68" s="5">
        <f t="shared" si="74"/>
        <v>1.6460598756249342E-6</v>
      </c>
      <c r="AD68" s="5">
        <f t="shared" si="75"/>
        <v>1.8267910357261516E-3</v>
      </c>
      <c r="AE68" s="5">
        <f t="shared" si="76"/>
        <v>7.0053666651294106E-4</v>
      </c>
      <c r="AF68" s="5">
        <f t="shared" si="77"/>
        <v>1.3432067804459893E-4</v>
      </c>
      <c r="AG68" s="5">
        <f t="shared" si="78"/>
        <v>1.7169736111190897E-5</v>
      </c>
      <c r="AH68" s="5">
        <f t="shared" si="79"/>
        <v>3.4292333330493478E-4</v>
      </c>
      <c r="AI68" s="5">
        <f t="shared" si="80"/>
        <v>1.9978459381061567E-4</v>
      </c>
      <c r="AJ68" s="5">
        <f t="shared" si="81"/>
        <v>5.8196512234092284E-5</v>
      </c>
      <c r="AK68" s="5">
        <f t="shared" si="82"/>
        <v>1.1301618980768785E-5</v>
      </c>
      <c r="AL68" s="5">
        <f t="shared" si="83"/>
        <v>1.4709996795377412E-8</v>
      </c>
      <c r="AM68" s="5">
        <f t="shared" si="84"/>
        <v>2.1285498512572124E-4</v>
      </c>
      <c r="AN68" s="5">
        <f t="shared" si="85"/>
        <v>8.1625494549989372E-5</v>
      </c>
      <c r="AO68" s="5">
        <f t="shared" si="86"/>
        <v>1.5650846412159566E-5</v>
      </c>
      <c r="AP68" s="5">
        <f t="shared" si="87"/>
        <v>2.0005922150298729E-6</v>
      </c>
      <c r="AQ68" s="5">
        <f t="shared" si="88"/>
        <v>1.9179645810059421E-7</v>
      </c>
      <c r="AR68" s="5">
        <f t="shared" si="89"/>
        <v>2.6300804425335224E-5</v>
      </c>
      <c r="AS68" s="5">
        <f t="shared" si="90"/>
        <v>1.5322653837426777E-5</v>
      </c>
      <c r="AT68" s="5">
        <f t="shared" si="91"/>
        <v>4.4634323122726504E-6</v>
      </c>
      <c r="AU68" s="5">
        <f t="shared" si="92"/>
        <v>8.6678753422282461E-7</v>
      </c>
      <c r="AV68" s="5">
        <f t="shared" si="93"/>
        <v>1.2624599919745392E-7</v>
      </c>
      <c r="AW68" s="5">
        <f t="shared" si="94"/>
        <v>9.128870271614431E-11</v>
      </c>
      <c r="AX68" s="5">
        <f t="shared" si="95"/>
        <v>2.0667956271775267E-5</v>
      </c>
      <c r="AY68" s="5">
        <f t="shared" si="96"/>
        <v>7.9257347485884698E-6</v>
      </c>
      <c r="AZ68" s="5">
        <f t="shared" si="97"/>
        <v>1.5196778645880857E-6</v>
      </c>
      <c r="BA68" s="5">
        <f t="shared" si="98"/>
        <v>1.9425503421246843E-7</v>
      </c>
      <c r="BB68" s="5">
        <f t="shared" si="99"/>
        <v>1.8623199295816947E-8</v>
      </c>
      <c r="BC68" s="5">
        <f t="shared" si="100"/>
        <v>1.428322528341275E-9</v>
      </c>
      <c r="BD68" s="5">
        <f t="shared" si="101"/>
        <v>1.6809692970173521E-6</v>
      </c>
      <c r="BE68" s="5">
        <f t="shared" si="102"/>
        <v>9.7932026081788665E-7</v>
      </c>
      <c r="BF68" s="5">
        <f t="shared" si="103"/>
        <v>2.852723648641732E-7</v>
      </c>
      <c r="BG68" s="5">
        <f t="shared" si="104"/>
        <v>5.5399188880412893E-8</v>
      </c>
      <c r="BH68" s="5">
        <f t="shared" si="105"/>
        <v>8.0687892693416143E-9</v>
      </c>
      <c r="BI68" s="5">
        <f t="shared" si="106"/>
        <v>9.4016337190180456E-10</v>
      </c>
      <c r="BJ68" s="8">
        <f t="shared" si="107"/>
        <v>0.33236993761214878</v>
      </c>
      <c r="BK68" s="8">
        <f t="shared" si="108"/>
        <v>0.47047652203826856</v>
      </c>
      <c r="BL68" s="8">
        <f t="shared" si="109"/>
        <v>0.19358160450753589</v>
      </c>
      <c r="BM68" s="8">
        <f t="shared" si="110"/>
        <v>7.4164843144438608E-2</v>
      </c>
      <c r="BN68" s="8">
        <f t="shared" si="111"/>
        <v>0.92583226315014877</v>
      </c>
    </row>
    <row r="69" spans="1:66" x14ac:dyDescent="0.25">
      <c r="A69" t="s">
        <v>154</v>
      </c>
      <c r="B69" t="s">
        <v>159</v>
      </c>
      <c r="C69" t="s">
        <v>160</v>
      </c>
      <c r="D69" t="s">
        <v>440</v>
      </c>
      <c r="E69">
        <f>VLOOKUP(A69,home!$A$2:$E$405,3,FALSE)</f>
        <v>1.28042328042328</v>
      </c>
      <c r="F69">
        <f>VLOOKUP(B69,home!$B$2:$E$405,3,FALSE)</f>
        <v>0.69</v>
      </c>
      <c r="G69">
        <f>VLOOKUP(C69,away!$B$2:$E$405,4,FALSE)</f>
        <v>1.04</v>
      </c>
      <c r="H69">
        <f>VLOOKUP(A69,away!$A$2:$E$405,3,FALSE)</f>
        <v>1.0687830687830699</v>
      </c>
      <c r="I69">
        <f>VLOOKUP(C69,away!$B$2:$E$405,3,FALSE)</f>
        <v>0.87</v>
      </c>
      <c r="J69">
        <f>VLOOKUP(B69,home!$B$2:$E$405,4,FALSE)</f>
        <v>0.94</v>
      </c>
      <c r="K69" s="3">
        <f t="shared" si="56"/>
        <v>0.91883174603174567</v>
      </c>
      <c r="L69" s="3">
        <f t="shared" si="57"/>
        <v>0.87405079365079452</v>
      </c>
      <c r="M69" s="5">
        <f t="shared" si="58"/>
        <v>0.1664795933255197</v>
      </c>
      <c r="N69" s="5">
        <f t="shared" si="59"/>
        <v>0.15296673541394221</v>
      </c>
      <c r="O69" s="5">
        <f t="shared" si="60"/>
        <v>0.14551162067283202</v>
      </c>
      <c r="P69" s="5">
        <f t="shared" si="61"/>
        <v>0.1337006964907273</v>
      </c>
      <c r="Q69" s="5">
        <f t="shared" si="62"/>
        <v>7.0275346292584293E-2</v>
      </c>
      <c r="R69" s="5">
        <f t="shared" si="63"/>
        <v>6.3592273767251087E-2</v>
      </c>
      <c r="S69" s="5">
        <f t="shared" si="64"/>
        <v>2.6843945082134842E-2</v>
      </c>
      <c r="T69" s="5">
        <f t="shared" si="65"/>
        <v>6.1424222201117713E-2</v>
      </c>
      <c r="U69" s="5">
        <f t="shared" si="66"/>
        <v>5.8430599939692088E-2</v>
      </c>
      <c r="V69" s="5">
        <f t="shared" si="67"/>
        <v>2.3953914526545937E-3</v>
      </c>
      <c r="W69" s="5">
        <f t="shared" si="68"/>
        <v>2.1523739712333598E-2</v>
      </c>
      <c r="X69" s="5">
        <f t="shared" si="69"/>
        <v>1.8812841777898305E-2</v>
      </c>
      <c r="Y69" s="5">
        <f t="shared" si="70"/>
        <v>8.2216896433994179E-3</v>
      </c>
      <c r="Z69" s="5">
        <f t="shared" si="71"/>
        <v>1.8527625785441471E-2</v>
      </c>
      <c r="AA69" s="5">
        <f t="shared" si="72"/>
        <v>1.702377075025998E-2</v>
      </c>
      <c r="AB69" s="5">
        <f t="shared" si="73"/>
        <v>7.8209905012527683E-3</v>
      </c>
      <c r="AC69" s="5">
        <f t="shared" si="74"/>
        <v>1.2023452063642522E-4</v>
      </c>
      <c r="AD69" s="5">
        <f t="shared" si="75"/>
        <v>4.9441738352540747E-3</v>
      </c>
      <c r="AE69" s="5">
        <f t="shared" si="76"/>
        <v>4.321459064651317E-3</v>
      </c>
      <c r="AF69" s="5">
        <f t="shared" si="77"/>
        <v>1.8885873625939516E-3</v>
      </c>
      <c r="AG69" s="5">
        <f t="shared" si="78"/>
        <v>5.5024042771803484E-4</v>
      </c>
      <c r="AH69" s="5">
        <f t="shared" si="79"/>
        <v>4.0485215055575102E-3</v>
      </c>
      <c r="AI69" s="5">
        <f t="shared" si="80"/>
        <v>3.7199100837984785E-3</v>
      </c>
      <c r="AJ69" s="5">
        <f t="shared" si="81"/>
        <v>1.7089857386888266E-3</v>
      </c>
      <c r="AK69" s="5">
        <f t="shared" si="82"/>
        <v>5.2342345007426916E-4</v>
      </c>
      <c r="AL69" s="5">
        <f t="shared" si="83"/>
        <v>3.8624407544980654E-6</v>
      </c>
      <c r="AM69" s="5">
        <f t="shared" si="84"/>
        <v>9.0857277554619504E-4</v>
      </c>
      <c r="AN69" s="5">
        <f t="shared" si="85"/>
        <v>7.94138755555657E-4</v>
      </c>
      <c r="AO69" s="5">
        <f t="shared" si="86"/>
        <v>3.4705880478113813E-4</v>
      </c>
      <c r="AP69" s="5">
        <f t="shared" si="87"/>
        <v>1.0111567458748332E-4</v>
      </c>
      <c r="AQ69" s="5">
        <f t="shared" si="88"/>
        <v>2.2095058905931315E-5</v>
      </c>
      <c r="AR69" s="5">
        <f t="shared" si="89"/>
        <v>7.0772268700897048E-4</v>
      </c>
      <c r="AS69" s="5">
        <f t="shared" si="90"/>
        <v>6.5027807221073089E-4</v>
      </c>
      <c r="AT69" s="5">
        <f t="shared" si="91"/>
        <v>2.9874806824777168E-4</v>
      </c>
      <c r="AU69" s="5">
        <f t="shared" si="92"/>
        <v>9.1499736390570415E-5</v>
      </c>
      <c r="AV69" s="5">
        <f t="shared" si="93"/>
        <v>2.1018215637298065E-5</v>
      </c>
      <c r="AW69" s="5">
        <f t="shared" si="94"/>
        <v>8.6165218463612063E-8</v>
      </c>
      <c r="AX69" s="5">
        <f t="shared" si="95"/>
        <v>1.3913758495866989E-4</v>
      </c>
      <c r="AY69" s="5">
        <f t="shared" si="96"/>
        <v>1.2161331655978026E-4</v>
      </c>
      <c r="AZ69" s="5">
        <f t="shared" si="97"/>
        <v>5.314810792879062E-5</v>
      </c>
      <c r="BA69" s="5">
        <f t="shared" si="98"/>
        <v>1.5484715305399178E-5</v>
      </c>
      <c r="BB69" s="5">
        <f t="shared" si="99"/>
        <v>3.3836069255351886E-6</v>
      </c>
      <c r="BC69" s="5">
        <f t="shared" si="100"/>
        <v>5.9148886373327136E-7</v>
      </c>
      <c r="BD69" s="5">
        <f t="shared" si="101"/>
        <v>1.0309759604414387E-4</v>
      </c>
      <c r="BE69" s="5">
        <f t="shared" si="102"/>
        <v>9.4729344184916306E-5</v>
      </c>
      <c r="BF69" s="5">
        <f t="shared" si="103"/>
        <v>4.3520164358934418E-5</v>
      </c>
      <c r="BG69" s="5">
        <f t="shared" si="104"/>
        <v>1.3329236201836089E-5</v>
      </c>
      <c r="BH69" s="5">
        <f t="shared" si="105"/>
        <v>3.0618313431506511E-6</v>
      </c>
      <c r="BI69" s="5">
        <f t="shared" si="106"/>
        <v>5.6266156781636776E-7</v>
      </c>
      <c r="BJ69" s="8">
        <f t="shared" si="107"/>
        <v>0.34743537562141119</v>
      </c>
      <c r="BK69" s="8">
        <f t="shared" si="108"/>
        <v>0.32966533662898717</v>
      </c>
      <c r="BL69" s="8">
        <f t="shared" si="109"/>
        <v>0.30440766402260316</v>
      </c>
      <c r="BM69" s="8">
        <f t="shared" si="110"/>
        <v>0.26738820894424509</v>
      </c>
      <c r="BN69" s="8">
        <f t="shared" si="111"/>
        <v>0.73252626596285653</v>
      </c>
    </row>
    <row r="70" spans="1:66" x14ac:dyDescent="0.25">
      <c r="A70" t="s">
        <v>154</v>
      </c>
      <c r="B70" t="s">
        <v>161</v>
      </c>
      <c r="C70" t="s">
        <v>162</v>
      </c>
      <c r="D70" t="s">
        <v>440</v>
      </c>
      <c r="E70">
        <f>VLOOKUP(A70,home!$A$2:$E$405,3,FALSE)</f>
        <v>1.28042328042328</v>
      </c>
      <c r="F70">
        <f>VLOOKUP(B70,home!$B$2:$E$405,3,FALSE)</f>
        <v>0.52</v>
      </c>
      <c r="G70">
        <f>VLOOKUP(C70,away!$B$2:$E$405,4,FALSE)</f>
        <v>1.33</v>
      </c>
      <c r="H70">
        <f>VLOOKUP(A70,away!$A$2:$E$405,3,FALSE)</f>
        <v>1.0687830687830699</v>
      </c>
      <c r="I70">
        <f>VLOOKUP(C70,away!$B$2:$E$405,3,FALSE)</f>
        <v>0.86</v>
      </c>
      <c r="J70">
        <f>VLOOKUP(B70,home!$B$2:$E$405,4,FALSE)</f>
        <v>0.52</v>
      </c>
      <c r="K70" s="3">
        <f t="shared" si="56"/>
        <v>0.88554074074074052</v>
      </c>
      <c r="L70" s="3">
        <f t="shared" si="57"/>
        <v>0.47795978835978892</v>
      </c>
      <c r="M70" s="5">
        <f t="shared" si="58"/>
        <v>0.25576389912417558</v>
      </c>
      <c r="N70" s="5">
        <f t="shared" si="59"/>
        <v>0.22648935268516243</v>
      </c>
      <c r="O70" s="5">
        <f t="shared" si="60"/>
        <v>0.12224485909546536</v>
      </c>
      <c r="P70" s="5">
        <f t="shared" si="61"/>
        <v>0.10825280307514583</v>
      </c>
      <c r="Q70" s="5">
        <f t="shared" si="62"/>
        <v>0.10028277457335479</v>
      </c>
      <c r="R70" s="5">
        <f t="shared" si="63"/>
        <v>2.9214063490670416E-2</v>
      </c>
      <c r="S70" s="5">
        <f t="shared" si="64"/>
        <v>1.145457726222807E-2</v>
      </c>
      <c r="T70" s="5">
        <f t="shared" si="65"/>
        <v>4.7931133711213068E-2</v>
      </c>
      <c r="U70" s="5">
        <f t="shared" si="66"/>
        <v>2.5870243423575301E-2</v>
      </c>
      <c r="V70" s="5">
        <f t="shared" si="67"/>
        <v>5.3868696043637455E-4</v>
      </c>
      <c r="W70" s="5">
        <f t="shared" si="68"/>
        <v>2.9601494159741774E-2</v>
      </c>
      <c r="X70" s="5">
        <f t="shared" si="69"/>
        <v>1.4148323883723704E-2</v>
      </c>
      <c r="Y70" s="5">
        <f t="shared" si="70"/>
        <v>3.381164944555164E-3</v>
      </c>
      <c r="Z70" s="5">
        <f t="shared" si="71"/>
        <v>4.6543825343767558E-3</v>
      </c>
      <c r="AA70" s="5">
        <f t="shared" si="72"/>
        <v>4.1216453571827575E-3</v>
      </c>
      <c r="AB70" s="5">
        <f t="shared" si="73"/>
        <v>1.8249424413351264E-3</v>
      </c>
      <c r="AC70" s="5">
        <f t="shared" si="74"/>
        <v>1.4250049959883997E-5</v>
      </c>
      <c r="AD70" s="5">
        <f t="shared" si="75"/>
        <v>6.5533322663126068E-3</v>
      </c>
      <c r="AE70" s="5">
        <f t="shared" si="76"/>
        <v>3.1322293030581492E-3</v>
      </c>
      <c r="AF70" s="5">
        <f t="shared" si="77"/>
        <v>7.4853982739200105E-4</v>
      </c>
      <c r="AG70" s="5">
        <f t="shared" si="78"/>
        <v>1.1925731249305125E-4</v>
      </c>
      <c r="AH70" s="5">
        <f t="shared" si="79"/>
        <v>5.5615192276905307E-4</v>
      </c>
      <c r="AI70" s="5">
        <f t="shared" si="80"/>
        <v>4.924951856532943E-4</v>
      </c>
      <c r="AJ70" s="5">
        <f t="shared" si="81"/>
        <v>2.1806227575733338E-4</v>
      </c>
      <c r="AK70" s="5">
        <f t="shared" si="82"/>
        <v>6.4367676400586897E-5</v>
      </c>
      <c r="AL70" s="5">
        <f t="shared" si="83"/>
        <v>2.4125497889275825E-7</v>
      </c>
      <c r="AM70" s="5">
        <f t="shared" si="84"/>
        <v>1.1606485418861328E-3</v>
      </c>
      <c r="AN70" s="5">
        <f t="shared" si="85"/>
        <v>5.5474333143999363E-4</v>
      </c>
      <c r="AO70" s="5">
        <f t="shared" si="86"/>
        <v>1.3257250264453175E-4</v>
      </c>
      <c r="AP70" s="5">
        <f t="shared" si="87"/>
        <v>2.1121441768769322E-5</v>
      </c>
      <c r="AQ70" s="5">
        <f t="shared" si="88"/>
        <v>2.5237999594136475E-6</v>
      </c>
      <c r="AR70" s="5">
        <f t="shared" si="89"/>
        <v>5.3163651060517272E-5</v>
      </c>
      <c r="AS70" s="5">
        <f t="shared" si="90"/>
        <v>4.7078578940612714E-5</v>
      </c>
      <c r="AT70" s="5">
        <f t="shared" si="91"/>
        <v>2.0844999834045803E-5</v>
      </c>
      <c r="AU70" s="5">
        <f t="shared" si="92"/>
        <v>6.1530321979271801E-6</v>
      </c>
      <c r="AV70" s="5">
        <f t="shared" si="93"/>
        <v>1.3621901725885151E-6</v>
      </c>
      <c r="AW70" s="5">
        <f t="shared" si="94"/>
        <v>2.8364405838536007E-9</v>
      </c>
      <c r="AX70" s="5">
        <f t="shared" si="95"/>
        <v>1.7130026158691764E-4</v>
      </c>
      <c r="AY70" s="5">
        <f t="shared" si="96"/>
        <v>8.1874636774059638E-5</v>
      </c>
      <c r="AZ70" s="5">
        <f t="shared" si="97"/>
        <v>1.9566392032282063E-5</v>
      </c>
      <c r="BA70" s="5">
        <f t="shared" si="98"/>
        <v>3.1173161982380653E-6</v>
      </c>
      <c r="BB70" s="5">
        <f t="shared" si="99"/>
        <v>3.724879475901019E-7</v>
      </c>
      <c r="BC70" s="5">
        <f t="shared" si="100"/>
        <v>3.560685211934746E-8</v>
      </c>
      <c r="BD70" s="5">
        <f t="shared" si="101"/>
        <v>4.2350145682197479E-6</v>
      </c>
      <c r="BE70" s="5">
        <f t="shared" si="102"/>
        <v>3.7502779377891427E-6</v>
      </c>
      <c r="BF70" s="5">
        <f t="shared" si="103"/>
        <v>1.6605119515067269E-6</v>
      </c>
      <c r="BG70" s="5">
        <f t="shared" si="104"/>
        <v>4.9015032784870668E-7</v>
      </c>
      <c r="BH70" s="5">
        <f t="shared" si="105"/>
        <v>1.0851202109936511E-7</v>
      </c>
      <c r="BI70" s="5">
        <f t="shared" si="106"/>
        <v>1.9218363108721334E-8</v>
      </c>
      <c r="BJ70" s="8">
        <f t="shared" si="107"/>
        <v>0.43453547898609679</v>
      </c>
      <c r="BK70" s="8">
        <f t="shared" si="108"/>
        <v>0.37610633236369867</v>
      </c>
      <c r="BL70" s="8">
        <f t="shared" si="109"/>
        <v>0.18474569700618446</v>
      </c>
      <c r="BM70" s="8">
        <f t="shared" si="110"/>
        <v>0.15771226704604879</v>
      </c>
      <c r="BN70" s="8">
        <f t="shared" si="111"/>
        <v>0.8422477520439744</v>
      </c>
    </row>
    <row r="71" spans="1:66" x14ac:dyDescent="0.25">
      <c r="A71" t="s">
        <v>154</v>
      </c>
      <c r="B71" t="s">
        <v>163</v>
      </c>
      <c r="C71" t="s">
        <v>164</v>
      </c>
      <c r="D71" t="s">
        <v>440</v>
      </c>
      <c r="E71">
        <f>VLOOKUP(A71,home!$A$2:$E$405,3,FALSE)</f>
        <v>1.28042328042328</v>
      </c>
      <c r="F71">
        <f>VLOOKUP(B71,home!$B$2:$E$405,3,FALSE)</f>
        <v>1.8</v>
      </c>
      <c r="G71">
        <f>VLOOKUP(C71,away!$B$2:$E$405,4,FALSE)</f>
        <v>1.04</v>
      </c>
      <c r="H71">
        <f>VLOOKUP(A71,away!$A$2:$E$405,3,FALSE)</f>
        <v>1.0687830687830699</v>
      </c>
      <c r="I71">
        <f>VLOOKUP(C71,away!$B$2:$E$405,3,FALSE)</f>
        <v>0.52</v>
      </c>
      <c r="J71">
        <f>VLOOKUP(B71,home!$B$2:$E$405,4,FALSE)</f>
        <v>0.84</v>
      </c>
      <c r="K71" s="3">
        <f t="shared" si="56"/>
        <v>2.3969523809523805</v>
      </c>
      <c r="L71" s="3">
        <f t="shared" si="57"/>
        <v>0.46684444444444489</v>
      </c>
      <c r="M71" s="5">
        <f t="shared" si="58"/>
        <v>5.705173304998834E-2</v>
      </c>
      <c r="N71" s="5">
        <f t="shared" si="59"/>
        <v>0.13675028737162917</v>
      </c>
      <c r="O71" s="5">
        <f t="shared" si="60"/>
        <v>2.6634284620314582E-2</v>
      </c>
      <c r="P71" s="5">
        <f t="shared" si="61"/>
        <v>6.3841111935626402E-2</v>
      </c>
      <c r="Q71" s="5">
        <f t="shared" si="62"/>
        <v>0.16389196345567442</v>
      </c>
      <c r="R71" s="5">
        <f t="shared" si="63"/>
        <v>6.2170339033729921E-3</v>
      </c>
      <c r="S71" s="5">
        <f t="shared" si="64"/>
        <v>1.7859613351298598E-2</v>
      </c>
      <c r="T71" s="5">
        <f t="shared" si="65"/>
        <v>7.6512052628373586E-2</v>
      </c>
      <c r="U71" s="5">
        <f t="shared" si="66"/>
        <v>1.4901934217151566E-2</v>
      </c>
      <c r="V71" s="5">
        <f t="shared" si="67"/>
        <v>2.2205530044269862E-3</v>
      </c>
      <c r="W71" s="5">
        <f t="shared" si="68"/>
        <v>0.13094707734134645</v>
      </c>
      <c r="X71" s="5">
        <f t="shared" si="69"/>
        <v>6.1131915573044641E-2</v>
      </c>
      <c r="Y71" s="5">
        <f t="shared" si="70"/>
        <v>1.4269547581761367E-2</v>
      </c>
      <c r="Z71" s="5">
        <f t="shared" si="71"/>
        <v>9.6746257957081451E-4</v>
      </c>
      <c r="AA71" s="5">
        <f t="shared" si="72"/>
        <v>2.3189617335845959E-3</v>
      </c>
      <c r="AB71" s="5">
        <f t="shared" si="73"/>
        <v>2.7792204243265286E-3</v>
      </c>
      <c r="AC71" s="5">
        <f t="shared" si="74"/>
        <v>1.5530046737406215E-4</v>
      </c>
      <c r="AD71" s="5">
        <f t="shared" si="75"/>
        <v>7.846847720302394E-2</v>
      </c>
      <c r="AE71" s="5">
        <f t="shared" si="76"/>
        <v>3.6632572646247301E-2</v>
      </c>
      <c r="AF71" s="5">
        <f t="shared" si="77"/>
        <v>8.5508565128040448E-3</v>
      </c>
      <c r="AG71" s="5">
        <f t="shared" si="78"/>
        <v>1.330639952748056E-3</v>
      </c>
      <c r="AH71" s="5">
        <f t="shared" si="79"/>
        <v>1.1291363262013159E-4</v>
      </c>
      <c r="AI71" s="5">
        <f t="shared" si="80"/>
        <v>2.706486005508068E-4</v>
      </c>
      <c r="AJ71" s="5">
        <f t="shared" si="81"/>
        <v>3.243659037458431E-4</v>
      </c>
      <c r="AK71" s="5">
        <f t="shared" si="82"/>
        <v>2.5916320842778981E-4</v>
      </c>
      <c r="AL71" s="5">
        <f t="shared" si="83"/>
        <v>6.9512731629698558E-6</v>
      </c>
      <c r="AM71" s="5">
        <f t="shared" si="84"/>
        <v>3.7617040652299191E-2</v>
      </c>
      <c r="AN71" s="5">
        <f t="shared" si="85"/>
        <v>1.7561306444966715E-2</v>
      </c>
      <c r="AO71" s="5">
        <f t="shared" si="86"/>
        <v>4.0991991755095682E-3</v>
      </c>
      <c r="AP71" s="5">
        <f t="shared" si="87"/>
        <v>6.3789612058596373E-4</v>
      </c>
      <c r="AQ71" s="5">
        <f t="shared" si="88"/>
        <v>7.4449565007055199E-5</v>
      </c>
      <c r="AR71" s="5">
        <f t="shared" si="89"/>
        <v>1.0542620418149899E-5</v>
      </c>
      <c r="AS71" s="5">
        <f t="shared" si="90"/>
        <v>2.5270159112761582E-5</v>
      </c>
      <c r="AT71" s="5">
        <f t="shared" si="91"/>
        <v>3.0285684026189689E-5</v>
      </c>
      <c r="AU71" s="5">
        <f t="shared" si="92"/>
        <v>2.4197780811782285E-5</v>
      </c>
      <c r="AV71" s="5">
        <f t="shared" si="93"/>
        <v>1.4500232082641338E-5</v>
      </c>
      <c r="AW71" s="5">
        <f t="shared" si="94"/>
        <v>2.1606949438106143E-7</v>
      </c>
      <c r="AX71" s="5">
        <f t="shared" si="95"/>
        <v>1.5027709192651829E-2</v>
      </c>
      <c r="AY71" s="5">
        <f t="shared" si="96"/>
        <v>7.0156025493162202E-3</v>
      </c>
      <c r="AZ71" s="5">
        <f t="shared" si="97"/>
        <v>1.6375975372892812E-3</v>
      </c>
      <c r="BA71" s="5">
        <f t="shared" si="98"/>
        <v>2.5483443750646856E-4</v>
      </c>
      <c r="BB71" s="5">
        <f t="shared" si="99"/>
        <v>2.9742010350754976E-5</v>
      </c>
      <c r="BC71" s="5">
        <f t="shared" si="100"/>
        <v>2.776978459771828E-6</v>
      </c>
      <c r="BD71" s="5">
        <f t="shared" si="101"/>
        <v>8.2029396201664147E-7</v>
      </c>
      <c r="BE71" s="5">
        <f t="shared" si="102"/>
        <v>1.9662055653366504E-6</v>
      </c>
      <c r="BF71" s="5">
        <f t="shared" si="103"/>
        <v>2.3564505556377528E-6</v>
      </c>
      <c r="BG71" s="5">
        <f t="shared" si="104"/>
        <v>1.8827665899774907E-6</v>
      </c>
      <c r="BH71" s="5">
        <f t="shared" si="105"/>
        <v>1.1282254651560347E-6</v>
      </c>
      <c r="BI71" s="5">
        <f t="shared" si="106"/>
        <v>5.4086054299137329E-7</v>
      </c>
      <c r="BJ71" s="8">
        <f t="shared" si="107"/>
        <v>0.79244354493059588</v>
      </c>
      <c r="BK71" s="8">
        <f t="shared" si="108"/>
        <v>0.14815086563119356</v>
      </c>
      <c r="BL71" s="8">
        <f t="shared" si="109"/>
        <v>5.3932017523227474E-2</v>
      </c>
      <c r="BM71" s="8">
        <f t="shared" si="110"/>
        <v>0.53409208984816003</v>
      </c>
      <c r="BN71" s="8">
        <f t="shared" si="111"/>
        <v>0.45438641433660587</v>
      </c>
    </row>
    <row r="72" spans="1:66" x14ac:dyDescent="0.25">
      <c r="A72" t="s">
        <v>154</v>
      </c>
      <c r="B72" t="s">
        <v>165</v>
      </c>
      <c r="C72" t="s">
        <v>166</v>
      </c>
      <c r="D72" t="s">
        <v>440</v>
      </c>
      <c r="E72">
        <f>VLOOKUP(A72,home!$A$2:$E$405,3,FALSE)</f>
        <v>1.28042328042328</v>
      </c>
      <c r="F72">
        <f>VLOOKUP(B72,home!$B$2:$E$405,3,FALSE)</f>
        <v>0</v>
      </c>
      <c r="G72">
        <f>VLOOKUP(C72,away!$B$2:$E$405,4,FALSE)</f>
        <v>1.65</v>
      </c>
      <c r="H72">
        <f>VLOOKUP(A72,away!$A$2:$E$405,3,FALSE)</f>
        <v>1.0687830687830699</v>
      </c>
      <c r="I72">
        <f>VLOOKUP(C72,away!$B$2:$E$405,3,FALSE)</f>
        <v>0.78</v>
      </c>
      <c r="J72">
        <f>VLOOKUP(B72,home!$B$2:$E$405,4,FALSE)</f>
        <v>0</v>
      </c>
      <c r="K72" s="3">
        <f t="shared" si="56"/>
        <v>0</v>
      </c>
      <c r="L72" s="3">
        <f t="shared" si="57"/>
        <v>0</v>
      </c>
      <c r="M72" s="5">
        <f t="shared" si="58"/>
        <v>1</v>
      </c>
      <c r="N72" s="5">
        <f t="shared" si="59"/>
        <v>0</v>
      </c>
      <c r="O72" s="5">
        <f t="shared" si="60"/>
        <v>0</v>
      </c>
      <c r="P72" s="5">
        <f t="shared" si="61"/>
        <v>0</v>
      </c>
      <c r="Q72" s="5">
        <f t="shared" si="62"/>
        <v>0</v>
      </c>
      <c r="R72" s="5">
        <f t="shared" si="63"/>
        <v>0</v>
      </c>
      <c r="S72" s="5">
        <f t="shared" si="64"/>
        <v>0</v>
      </c>
      <c r="T72" s="5">
        <f t="shared" si="65"/>
        <v>0</v>
      </c>
      <c r="U72" s="5">
        <f t="shared" si="66"/>
        <v>0</v>
      </c>
      <c r="V72" s="5">
        <f t="shared" si="67"/>
        <v>0</v>
      </c>
      <c r="W72" s="5">
        <f t="shared" si="68"/>
        <v>0</v>
      </c>
      <c r="X72" s="5">
        <f t="shared" si="69"/>
        <v>0</v>
      </c>
      <c r="Y72" s="5">
        <f t="shared" si="70"/>
        <v>0</v>
      </c>
      <c r="Z72" s="5">
        <f t="shared" si="71"/>
        <v>0</v>
      </c>
      <c r="AA72" s="5">
        <f t="shared" si="72"/>
        <v>0</v>
      </c>
      <c r="AB72" s="5">
        <f t="shared" si="73"/>
        <v>0</v>
      </c>
      <c r="AC72" s="5">
        <f t="shared" si="74"/>
        <v>0</v>
      </c>
      <c r="AD72" s="5">
        <f t="shared" si="75"/>
        <v>0</v>
      </c>
      <c r="AE72" s="5">
        <f t="shared" si="76"/>
        <v>0</v>
      </c>
      <c r="AF72" s="5">
        <f t="shared" si="77"/>
        <v>0</v>
      </c>
      <c r="AG72" s="5">
        <f t="shared" si="78"/>
        <v>0</v>
      </c>
      <c r="AH72" s="5">
        <f t="shared" si="79"/>
        <v>0</v>
      </c>
      <c r="AI72" s="5">
        <f t="shared" si="80"/>
        <v>0</v>
      </c>
      <c r="AJ72" s="5">
        <f t="shared" si="81"/>
        <v>0</v>
      </c>
      <c r="AK72" s="5">
        <f t="shared" si="82"/>
        <v>0</v>
      </c>
      <c r="AL72" s="5">
        <f t="shared" si="83"/>
        <v>0</v>
      </c>
      <c r="AM72" s="5">
        <f t="shared" si="84"/>
        <v>0</v>
      </c>
      <c r="AN72" s="5">
        <f t="shared" si="85"/>
        <v>0</v>
      </c>
      <c r="AO72" s="5">
        <f t="shared" si="86"/>
        <v>0</v>
      </c>
      <c r="AP72" s="5">
        <f t="shared" si="87"/>
        <v>0</v>
      </c>
      <c r="AQ72" s="5">
        <f t="shared" si="88"/>
        <v>0</v>
      </c>
      <c r="AR72" s="5">
        <f t="shared" si="89"/>
        <v>0</v>
      </c>
      <c r="AS72" s="5">
        <f t="shared" si="90"/>
        <v>0</v>
      </c>
      <c r="AT72" s="5">
        <f t="shared" si="91"/>
        <v>0</v>
      </c>
      <c r="AU72" s="5">
        <f t="shared" si="92"/>
        <v>0</v>
      </c>
      <c r="AV72" s="5">
        <f t="shared" si="93"/>
        <v>0</v>
      </c>
      <c r="AW72" s="5">
        <f t="shared" si="94"/>
        <v>0</v>
      </c>
      <c r="AX72" s="5">
        <f t="shared" si="95"/>
        <v>0</v>
      </c>
      <c r="AY72" s="5">
        <f t="shared" si="96"/>
        <v>0</v>
      </c>
      <c r="AZ72" s="5">
        <f t="shared" si="97"/>
        <v>0</v>
      </c>
      <c r="BA72" s="5">
        <f t="shared" si="98"/>
        <v>0</v>
      </c>
      <c r="BB72" s="5">
        <f t="shared" si="99"/>
        <v>0</v>
      </c>
      <c r="BC72" s="5">
        <f t="shared" si="100"/>
        <v>0</v>
      </c>
      <c r="BD72" s="5">
        <f t="shared" si="101"/>
        <v>0</v>
      </c>
      <c r="BE72" s="5">
        <f t="shared" si="102"/>
        <v>0</v>
      </c>
      <c r="BF72" s="5">
        <f t="shared" si="103"/>
        <v>0</v>
      </c>
      <c r="BG72" s="5">
        <f t="shared" si="104"/>
        <v>0</v>
      </c>
      <c r="BH72" s="5">
        <f t="shared" si="105"/>
        <v>0</v>
      </c>
      <c r="BI72" s="5">
        <f t="shared" si="106"/>
        <v>0</v>
      </c>
      <c r="BJ72" s="8">
        <f t="shared" si="107"/>
        <v>0</v>
      </c>
      <c r="BK72" s="8">
        <f t="shared" si="108"/>
        <v>1</v>
      </c>
      <c r="BL72" s="8">
        <f t="shared" si="109"/>
        <v>0</v>
      </c>
      <c r="BM72" s="8">
        <f t="shared" si="110"/>
        <v>0</v>
      </c>
      <c r="BN72" s="8">
        <f t="shared" si="111"/>
        <v>1</v>
      </c>
    </row>
    <row r="73" spans="1:66" x14ac:dyDescent="0.25">
      <c r="A73" t="s">
        <v>154</v>
      </c>
      <c r="B73" t="s">
        <v>167</v>
      </c>
      <c r="C73" t="s">
        <v>168</v>
      </c>
      <c r="D73" t="s">
        <v>440</v>
      </c>
      <c r="E73">
        <f>VLOOKUP(A73,home!$A$2:$E$405,3,FALSE)</f>
        <v>1.28042328042328</v>
      </c>
      <c r="F73">
        <f>VLOOKUP(B73,home!$B$2:$E$405,3,FALSE)</f>
        <v>1.3</v>
      </c>
      <c r="G73">
        <f>VLOOKUP(C73,away!$B$2:$E$405,4,FALSE)</f>
        <v>0</v>
      </c>
      <c r="H73">
        <f>VLOOKUP(A73,away!$A$2:$E$405,3,FALSE)</f>
        <v>1.0687830687830699</v>
      </c>
      <c r="I73">
        <f>VLOOKUP(C73,away!$B$2:$E$405,3,FALSE)</f>
        <v>0</v>
      </c>
      <c r="J73">
        <f>VLOOKUP(B73,home!$B$2:$E$405,4,FALSE)</f>
        <v>0.52</v>
      </c>
      <c r="K73" s="3">
        <f t="shared" si="56"/>
        <v>0</v>
      </c>
      <c r="L73" s="3">
        <f t="shared" si="57"/>
        <v>0</v>
      </c>
      <c r="M73" s="5">
        <f t="shared" si="58"/>
        <v>1</v>
      </c>
      <c r="N73" s="5">
        <f t="shared" si="59"/>
        <v>0</v>
      </c>
      <c r="O73" s="5">
        <f t="shared" si="60"/>
        <v>0</v>
      </c>
      <c r="P73" s="5">
        <f t="shared" si="61"/>
        <v>0</v>
      </c>
      <c r="Q73" s="5">
        <f t="shared" si="62"/>
        <v>0</v>
      </c>
      <c r="R73" s="5">
        <f t="shared" si="63"/>
        <v>0</v>
      </c>
      <c r="S73" s="5">
        <f t="shared" si="64"/>
        <v>0</v>
      </c>
      <c r="T73" s="5">
        <f t="shared" si="65"/>
        <v>0</v>
      </c>
      <c r="U73" s="5">
        <f t="shared" si="66"/>
        <v>0</v>
      </c>
      <c r="V73" s="5">
        <f t="shared" si="67"/>
        <v>0</v>
      </c>
      <c r="W73" s="5">
        <f t="shared" si="68"/>
        <v>0</v>
      </c>
      <c r="X73" s="5">
        <f t="shared" si="69"/>
        <v>0</v>
      </c>
      <c r="Y73" s="5">
        <f t="shared" si="70"/>
        <v>0</v>
      </c>
      <c r="Z73" s="5">
        <f t="shared" si="71"/>
        <v>0</v>
      </c>
      <c r="AA73" s="5">
        <f t="shared" si="72"/>
        <v>0</v>
      </c>
      <c r="AB73" s="5">
        <f t="shared" si="73"/>
        <v>0</v>
      </c>
      <c r="AC73" s="5">
        <f t="shared" si="74"/>
        <v>0</v>
      </c>
      <c r="AD73" s="5">
        <f t="shared" si="75"/>
        <v>0</v>
      </c>
      <c r="AE73" s="5">
        <f t="shared" si="76"/>
        <v>0</v>
      </c>
      <c r="AF73" s="5">
        <f t="shared" si="77"/>
        <v>0</v>
      </c>
      <c r="AG73" s="5">
        <f t="shared" si="78"/>
        <v>0</v>
      </c>
      <c r="AH73" s="5">
        <f t="shared" si="79"/>
        <v>0</v>
      </c>
      <c r="AI73" s="5">
        <f t="shared" si="80"/>
        <v>0</v>
      </c>
      <c r="AJ73" s="5">
        <f t="shared" si="81"/>
        <v>0</v>
      </c>
      <c r="AK73" s="5">
        <f t="shared" si="82"/>
        <v>0</v>
      </c>
      <c r="AL73" s="5">
        <f t="shared" si="83"/>
        <v>0</v>
      </c>
      <c r="AM73" s="5">
        <f t="shared" si="84"/>
        <v>0</v>
      </c>
      <c r="AN73" s="5">
        <f t="shared" si="85"/>
        <v>0</v>
      </c>
      <c r="AO73" s="5">
        <f t="shared" si="86"/>
        <v>0</v>
      </c>
      <c r="AP73" s="5">
        <f t="shared" si="87"/>
        <v>0</v>
      </c>
      <c r="AQ73" s="5">
        <f t="shared" si="88"/>
        <v>0</v>
      </c>
      <c r="AR73" s="5">
        <f t="shared" si="89"/>
        <v>0</v>
      </c>
      <c r="AS73" s="5">
        <f t="shared" si="90"/>
        <v>0</v>
      </c>
      <c r="AT73" s="5">
        <f t="shared" si="91"/>
        <v>0</v>
      </c>
      <c r="AU73" s="5">
        <f t="shared" si="92"/>
        <v>0</v>
      </c>
      <c r="AV73" s="5">
        <f t="shared" si="93"/>
        <v>0</v>
      </c>
      <c r="AW73" s="5">
        <f t="shared" si="94"/>
        <v>0</v>
      </c>
      <c r="AX73" s="5">
        <f t="shared" si="95"/>
        <v>0</v>
      </c>
      <c r="AY73" s="5">
        <f t="shared" si="96"/>
        <v>0</v>
      </c>
      <c r="AZ73" s="5">
        <f t="shared" si="97"/>
        <v>0</v>
      </c>
      <c r="BA73" s="5">
        <f t="shared" si="98"/>
        <v>0</v>
      </c>
      <c r="BB73" s="5">
        <f t="shared" si="99"/>
        <v>0</v>
      </c>
      <c r="BC73" s="5">
        <f t="shared" si="100"/>
        <v>0</v>
      </c>
      <c r="BD73" s="5">
        <f t="shared" si="101"/>
        <v>0</v>
      </c>
      <c r="BE73" s="5">
        <f t="shared" si="102"/>
        <v>0</v>
      </c>
      <c r="BF73" s="5">
        <f t="shared" si="103"/>
        <v>0</v>
      </c>
      <c r="BG73" s="5">
        <f t="shared" si="104"/>
        <v>0</v>
      </c>
      <c r="BH73" s="5">
        <f t="shared" si="105"/>
        <v>0</v>
      </c>
      <c r="BI73" s="5">
        <f t="shared" si="106"/>
        <v>0</v>
      </c>
      <c r="BJ73" s="8">
        <f t="shared" si="107"/>
        <v>0</v>
      </c>
      <c r="BK73" s="8">
        <f t="shared" si="108"/>
        <v>1</v>
      </c>
      <c r="BL73" s="8">
        <f t="shared" si="109"/>
        <v>0</v>
      </c>
      <c r="BM73" s="8">
        <f t="shared" si="110"/>
        <v>0</v>
      </c>
      <c r="BN73" s="8">
        <f t="shared" si="111"/>
        <v>1</v>
      </c>
    </row>
    <row r="74" spans="1:66" x14ac:dyDescent="0.25">
      <c r="A74" t="s">
        <v>154</v>
      </c>
      <c r="B74" t="s">
        <v>169</v>
      </c>
      <c r="C74" t="s">
        <v>170</v>
      </c>
      <c r="D74" t="s">
        <v>440</v>
      </c>
      <c r="E74">
        <f>VLOOKUP(A74,home!$A$2:$E$405,3,FALSE)</f>
        <v>1.28042328042328</v>
      </c>
      <c r="F74">
        <f>VLOOKUP(B74,home!$B$2:$E$405,3,FALSE)</f>
        <v>0.87</v>
      </c>
      <c r="G74">
        <f>VLOOKUP(C74,away!$B$2:$E$405,4,FALSE)</f>
        <v>0.94</v>
      </c>
      <c r="H74">
        <f>VLOOKUP(A74,away!$A$2:$E$405,3,FALSE)</f>
        <v>1.0687830687830699</v>
      </c>
      <c r="I74">
        <f>VLOOKUP(C74,away!$B$2:$E$405,3,FALSE)</f>
        <v>0.62</v>
      </c>
      <c r="J74">
        <f>VLOOKUP(B74,home!$B$2:$E$405,4,FALSE)</f>
        <v>1.1399999999999999</v>
      </c>
      <c r="K74" s="3">
        <f t="shared" si="56"/>
        <v>1.0471301587301582</v>
      </c>
      <c r="L74" s="3">
        <f t="shared" si="57"/>
        <v>0.75541587301587376</v>
      </c>
      <c r="M74" s="5">
        <f t="shared" si="58"/>
        <v>0.16487856730683986</v>
      </c>
      <c r="N74" s="5">
        <f t="shared" si="59"/>
        <v>0.1726493203552123</v>
      </c>
      <c r="O74" s="5">
        <f t="shared" si="60"/>
        <v>0.12455188686370294</v>
      </c>
      <c r="P74" s="5">
        <f t="shared" si="61"/>
        <v>0.13042203706172995</v>
      </c>
      <c r="Q74" s="5">
        <f t="shared" si="62"/>
        <v>9.0393155114103688E-2</v>
      </c>
      <c r="R74" s="5">
        <f t="shared" si="63"/>
        <v>4.7044236175459241E-2</v>
      </c>
      <c r="S74" s="5">
        <f t="shared" si="64"/>
        <v>2.579156895461697E-2</v>
      </c>
      <c r="T74" s="5">
        <f t="shared" si="65"/>
        <v>6.8284424185179937E-2</v>
      </c>
      <c r="U74" s="5">
        <f t="shared" si="66"/>
        <v>4.9261438493747686E-2</v>
      </c>
      <c r="V74" s="5">
        <f t="shared" si="67"/>
        <v>2.2668460505503698E-3</v>
      </c>
      <c r="W74" s="5">
        <f t="shared" si="68"/>
        <v>3.155113295425041E-2</v>
      </c>
      <c r="X74" s="5">
        <f t="shared" si="69"/>
        <v>2.3834226645274979E-2</v>
      </c>
      <c r="Y74" s="5">
        <f t="shared" si="70"/>
        <v>9.0023765644492975E-3</v>
      </c>
      <c r="Z74" s="5">
        <f t="shared" si="71"/>
        <v>1.1845987580283166E-2</v>
      </c>
      <c r="AA74" s="5">
        <f t="shared" si="72"/>
        <v>1.2404290855257393E-2</v>
      </c>
      <c r="AB74" s="5">
        <f t="shared" si="73"/>
        <v>6.4944535261003619E-3</v>
      </c>
      <c r="AC74" s="5">
        <f t="shared" si="74"/>
        <v>1.1206985709516009E-4</v>
      </c>
      <c r="AD74" s="5">
        <f t="shared" si="75"/>
        <v>8.259535714625137E-3</v>
      </c>
      <c r="AE74" s="5">
        <f t="shared" si="76"/>
        <v>6.239384382569337E-3</v>
      </c>
      <c r="AF74" s="5">
        <f t="shared" si="77"/>
        <v>2.3566650002201117E-3</v>
      </c>
      <c r="AG74" s="5">
        <f t="shared" si="78"/>
        <v>5.9342071618241003E-4</v>
      </c>
      <c r="AH74" s="5">
        <f t="shared" si="79"/>
        <v>2.2371617624237015E-3</v>
      </c>
      <c r="AI74" s="5">
        <f t="shared" si="80"/>
        <v>2.3425995513917707E-3</v>
      </c>
      <c r="AJ74" s="5">
        <f t="shared" si="81"/>
        <v>1.2265033200450312E-3</v>
      </c>
      <c r="AK74" s="5">
        <f t="shared" si="82"/>
        <v>4.281028720672733E-4</v>
      </c>
      <c r="AL74" s="5">
        <f t="shared" si="83"/>
        <v>3.545974299586581E-6</v>
      </c>
      <c r="AM74" s="5">
        <f t="shared" si="84"/>
        <v>1.729761788778567E-3</v>
      </c>
      <c r="AN74" s="5">
        <f t="shared" si="85"/>
        <v>1.3066895117796605E-3</v>
      </c>
      <c r="AO74" s="5">
        <f t="shared" si="86"/>
        <v>4.9354699915085903E-4</v>
      </c>
      <c r="AP74" s="5">
        <f t="shared" si="87"/>
        <v>1.242777457459703E-4</v>
      </c>
      <c r="AQ74" s="5">
        <f t="shared" si="88"/>
        <v>2.3470345449784237E-5</v>
      </c>
      <c r="AR74" s="5">
        <f t="shared" si="89"/>
        <v>3.3799750116780629E-4</v>
      </c>
      <c r="AS74" s="5">
        <f t="shared" si="90"/>
        <v>3.5392737704824183E-4</v>
      </c>
      <c r="AT74" s="5">
        <f t="shared" si="91"/>
        <v>1.8530401525373701E-4</v>
      </c>
      <c r="AU74" s="5">
        <f t="shared" si="92"/>
        <v>6.4679140968660446E-5</v>
      </c>
      <c r="AV74" s="5">
        <f t="shared" si="93"/>
        <v>1.6931869787260917E-5</v>
      </c>
      <c r="AW74" s="5">
        <f t="shared" si="94"/>
        <v>7.7914781478736146E-8</v>
      </c>
      <c r="AX74" s="5">
        <f t="shared" si="95"/>
        <v>3.0188095607484373E-4</v>
      </c>
      <c r="AY74" s="5">
        <f t="shared" si="96"/>
        <v>2.2804566598014472E-4</v>
      </c>
      <c r="AZ74" s="5">
        <f t="shared" si="97"/>
        <v>8.6134657926938677E-5</v>
      </c>
      <c r="BA74" s="5">
        <f t="shared" si="98"/>
        <v>2.1689162604934012E-5</v>
      </c>
      <c r="BB74" s="5">
        <f t="shared" si="99"/>
        <v>4.0960844260473674E-6</v>
      </c>
      <c r="BC74" s="5">
        <f t="shared" si="100"/>
        <v>6.1884943852985943E-7</v>
      </c>
      <c r="BD74" s="5">
        <f t="shared" si="101"/>
        <v>4.2554779570310357E-5</v>
      </c>
      <c r="BE74" s="5">
        <f t="shared" si="102"/>
        <v>4.4560393086185977E-5</v>
      </c>
      <c r="BF74" s="5">
        <f t="shared" si="103"/>
        <v>2.3330265742708084E-5</v>
      </c>
      <c r="BG74" s="5">
        <f t="shared" si="104"/>
        <v>8.1432749567928972E-6</v>
      </c>
      <c r="BH74" s="5">
        <f t="shared" si="105"/>
        <v>2.1317671995224666E-6</v>
      </c>
      <c r="BI74" s="5">
        <f t="shared" si="106"/>
        <v>4.4644754520234131E-7</v>
      </c>
      <c r="BJ74" s="8">
        <f t="shared" si="107"/>
        <v>0.4174838533994239</v>
      </c>
      <c r="BK74" s="8">
        <f t="shared" si="108"/>
        <v>0.32370268087111209</v>
      </c>
      <c r="BL74" s="8">
        <f t="shared" si="109"/>
        <v>0.24707068025252182</v>
      </c>
      <c r="BM74" s="8">
        <f t="shared" si="110"/>
        <v>0.26993603147509443</v>
      </c>
      <c r="BN74" s="8">
        <f t="shared" si="111"/>
        <v>0.72993920287704805</v>
      </c>
    </row>
    <row r="75" spans="1:66" x14ac:dyDescent="0.25">
      <c r="A75" t="s">
        <v>154</v>
      </c>
      <c r="B75" t="s">
        <v>171</v>
      </c>
      <c r="C75" t="s">
        <v>172</v>
      </c>
      <c r="D75" t="s">
        <v>440</v>
      </c>
      <c r="E75">
        <f>VLOOKUP(A75,home!$A$2:$E$405,3,FALSE)</f>
        <v>1.28042328042328</v>
      </c>
      <c r="F75">
        <f>VLOOKUP(B75,home!$B$2:$E$405,3,FALSE)</f>
        <v>0</v>
      </c>
      <c r="G75">
        <f>VLOOKUP(C75,away!$B$2:$E$405,4,FALSE)</f>
        <v>0</v>
      </c>
      <c r="H75">
        <f>VLOOKUP(A75,away!$A$2:$E$405,3,FALSE)</f>
        <v>1.0687830687830699</v>
      </c>
      <c r="I75">
        <f>VLOOKUP(C75,away!$B$2:$E$405,3,FALSE)</f>
        <v>0</v>
      </c>
      <c r="J75">
        <f>VLOOKUP(B75,home!$B$2:$E$405,4,FALSE)</f>
        <v>0</v>
      </c>
      <c r="K75" s="3">
        <f t="shared" si="56"/>
        <v>0</v>
      </c>
      <c r="L75" s="3">
        <f t="shared" si="57"/>
        <v>0</v>
      </c>
      <c r="M75" s="5">
        <f t="shared" si="58"/>
        <v>1</v>
      </c>
      <c r="N75" s="5">
        <f t="shared" si="59"/>
        <v>0</v>
      </c>
      <c r="O75" s="5">
        <f t="shared" si="60"/>
        <v>0</v>
      </c>
      <c r="P75" s="5">
        <f t="shared" si="61"/>
        <v>0</v>
      </c>
      <c r="Q75" s="5">
        <f t="shared" si="62"/>
        <v>0</v>
      </c>
      <c r="R75" s="5">
        <f t="shared" si="63"/>
        <v>0</v>
      </c>
      <c r="S75" s="5">
        <f t="shared" si="64"/>
        <v>0</v>
      </c>
      <c r="T75" s="5">
        <f t="shared" si="65"/>
        <v>0</v>
      </c>
      <c r="U75" s="5">
        <f t="shared" si="66"/>
        <v>0</v>
      </c>
      <c r="V75" s="5">
        <f t="shared" si="67"/>
        <v>0</v>
      </c>
      <c r="W75" s="5">
        <f t="shared" si="68"/>
        <v>0</v>
      </c>
      <c r="X75" s="5">
        <f t="shared" si="69"/>
        <v>0</v>
      </c>
      <c r="Y75" s="5">
        <f t="shared" si="70"/>
        <v>0</v>
      </c>
      <c r="Z75" s="5">
        <f t="shared" si="71"/>
        <v>0</v>
      </c>
      <c r="AA75" s="5">
        <f t="shared" si="72"/>
        <v>0</v>
      </c>
      <c r="AB75" s="5">
        <f t="shared" si="73"/>
        <v>0</v>
      </c>
      <c r="AC75" s="5">
        <f t="shared" si="74"/>
        <v>0</v>
      </c>
      <c r="AD75" s="5">
        <f t="shared" si="75"/>
        <v>0</v>
      </c>
      <c r="AE75" s="5">
        <f t="shared" si="76"/>
        <v>0</v>
      </c>
      <c r="AF75" s="5">
        <f t="shared" si="77"/>
        <v>0</v>
      </c>
      <c r="AG75" s="5">
        <f t="shared" si="78"/>
        <v>0</v>
      </c>
      <c r="AH75" s="5">
        <f t="shared" si="79"/>
        <v>0</v>
      </c>
      <c r="AI75" s="5">
        <f t="shared" si="80"/>
        <v>0</v>
      </c>
      <c r="AJ75" s="5">
        <f t="shared" si="81"/>
        <v>0</v>
      </c>
      <c r="AK75" s="5">
        <f t="shared" si="82"/>
        <v>0</v>
      </c>
      <c r="AL75" s="5">
        <f t="shared" si="83"/>
        <v>0</v>
      </c>
      <c r="AM75" s="5">
        <f t="shared" si="84"/>
        <v>0</v>
      </c>
      <c r="AN75" s="5">
        <f t="shared" si="85"/>
        <v>0</v>
      </c>
      <c r="AO75" s="5">
        <f t="shared" si="86"/>
        <v>0</v>
      </c>
      <c r="AP75" s="5">
        <f t="shared" si="87"/>
        <v>0</v>
      </c>
      <c r="AQ75" s="5">
        <f t="shared" si="88"/>
        <v>0</v>
      </c>
      <c r="AR75" s="5">
        <f t="shared" si="89"/>
        <v>0</v>
      </c>
      <c r="AS75" s="5">
        <f t="shared" si="90"/>
        <v>0</v>
      </c>
      <c r="AT75" s="5">
        <f t="shared" si="91"/>
        <v>0</v>
      </c>
      <c r="AU75" s="5">
        <f t="shared" si="92"/>
        <v>0</v>
      </c>
      <c r="AV75" s="5">
        <f t="shared" si="93"/>
        <v>0</v>
      </c>
      <c r="AW75" s="5">
        <f t="shared" si="94"/>
        <v>0</v>
      </c>
      <c r="AX75" s="5">
        <f t="shared" si="95"/>
        <v>0</v>
      </c>
      <c r="AY75" s="5">
        <f t="shared" si="96"/>
        <v>0</v>
      </c>
      <c r="AZ75" s="5">
        <f t="shared" si="97"/>
        <v>0</v>
      </c>
      <c r="BA75" s="5">
        <f t="shared" si="98"/>
        <v>0</v>
      </c>
      <c r="BB75" s="5">
        <f t="shared" si="99"/>
        <v>0</v>
      </c>
      <c r="BC75" s="5">
        <f t="shared" si="100"/>
        <v>0</v>
      </c>
      <c r="BD75" s="5">
        <f t="shared" si="101"/>
        <v>0</v>
      </c>
      <c r="BE75" s="5">
        <f t="shared" si="102"/>
        <v>0</v>
      </c>
      <c r="BF75" s="5">
        <f t="shared" si="103"/>
        <v>0</v>
      </c>
      <c r="BG75" s="5">
        <f t="shared" si="104"/>
        <v>0</v>
      </c>
      <c r="BH75" s="5">
        <f t="shared" si="105"/>
        <v>0</v>
      </c>
      <c r="BI75" s="5">
        <f t="shared" si="106"/>
        <v>0</v>
      </c>
      <c r="BJ75" s="8">
        <f t="shared" si="107"/>
        <v>0</v>
      </c>
      <c r="BK75" s="8">
        <f t="shared" si="108"/>
        <v>1</v>
      </c>
      <c r="BL75" s="8">
        <f t="shared" si="109"/>
        <v>0</v>
      </c>
      <c r="BM75" s="8">
        <f t="shared" si="110"/>
        <v>0</v>
      </c>
      <c r="BN75" s="8">
        <f t="shared" si="111"/>
        <v>1</v>
      </c>
    </row>
    <row r="76" spans="1:66" x14ac:dyDescent="0.25">
      <c r="A76" t="s">
        <v>154</v>
      </c>
      <c r="B76" t="s">
        <v>173</v>
      </c>
      <c r="C76" t="s">
        <v>174</v>
      </c>
      <c r="D76" t="s">
        <v>440</v>
      </c>
      <c r="E76">
        <f>VLOOKUP(A76,home!$A$2:$E$405,3,FALSE)</f>
        <v>1.28042328042328</v>
      </c>
      <c r="F76">
        <f>VLOOKUP(B76,home!$B$2:$E$405,3,FALSE)</f>
        <v>0.87</v>
      </c>
      <c r="G76">
        <f>VLOOKUP(C76,away!$B$2:$E$405,4,FALSE)</f>
        <v>0.87</v>
      </c>
      <c r="H76">
        <f>VLOOKUP(A76,away!$A$2:$E$405,3,FALSE)</f>
        <v>1.0687830687830699</v>
      </c>
      <c r="I76">
        <f>VLOOKUP(C76,away!$B$2:$E$405,3,FALSE)</f>
        <v>1.1299999999999999</v>
      </c>
      <c r="J76">
        <f>VLOOKUP(B76,home!$B$2:$E$405,4,FALSE)</f>
        <v>1.04</v>
      </c>
      <c r="K76" s="3">
        <f t="shared" ref="K76:K139" si="112">E76*F76*G76</f>
        <v>0.96915238095238065</v>
      </c>
      <c r="L76" s="3">
        <f t="shared" ref="L76:L139" si="113">H76*I76*J76</f>
        <v>1.2560338624338636</v>
      </c>
      <c r="M76" s="5">
        <f t="shared" si="58"/>
        <v>0.1080472936669693</v>
      </c>
      <c r="N76" s="5">
        <f t="shared" si="59"/>
        <v>0.10471429191280437</v>
      </c>
      <c r="O76" s="5">
        <f t="shared" si="60"/>
        <v>0.13571105959004939</v>
      </c>
      <c r="P76" s="5">
        <f t="shared" si="61"/>
        <v>0.13152469652326676</v>
      </c>
      <c r="Q76" s="5">
        <f t="shared" si="62"/>
        <v>5.0742052663518479E-2</v>
      </c>
      <c r="R76" s="5">
        <f t="shared" si="63"/>
        <v>8.5228843175940983E-2</v>
      </c>
      <c r="S76" s="5">
        <f t="shared" si="64"/>
        <v>4.0025865545639645E-2</v>
      </c>
      <c r="T76" s="5">
        <f t="shared" si="65"/>
        <v>6.3733736394781637E-2</v>
      </c>
      <c r="U76" s="5">
        <f t="shared" si="66"/>
        <v>8.2599736289780262E-2</v>
      </c>
      <c r="V76" s="5">
        <f t="shared" si="67"/>
        <v>5.4136682396770048E-3</v>
      </c>
      <c r="W76" s="5">
        <f t="shared" si="68"/>
        <v>1.6392260384420008E-2</v>
      </c>
      <c r="X76" s="5">
        <f t="shared" si="69"/>
        <v>2.0589234124664676E-2</v>
      </c>
      <c r="Y76" s="5">
        <f t="shared" si="70"/>
        <v>1.2930387631078842E-2</v>
      </c>
      <c r="Z76" s="5">
        <f t="shared" si="71"/>
        <v>3.5683437695015731E-2</v>
      </c>
      <c r="AA76" s="5">
        <f t="shared" si="72"/>
        <v>3.4582688602690426E-2</v>
      </c>
      <c r="AB76" s="5">
        <f t="shared" si="73"/>
        <v>1.6757947499516087E-2</v>
      </c>
      <c r="AC76" s="5">
        <f t="shared" si="74"/>
        <v>4.118746569996448E-4</v>
      </c>
      <c r="AD76" s="5">
        <f t="shared" si="75"/>
        <v>3.9716495451880092E-3</v>
      </c>
      <c r="AE76" s="5">
        <f t="shared" si="76"/>
        <v>4.9885263184761934E-3</v>
      </c>
      <c r="AF76" s="5">
        <f t="shared" si="77"/>
        <v>3.1328789898243175E-3</v>
      </c>
      <c r="AG76" s="5">
        <f t="shared" si="78"/>
        <v>1.3116673660423129E-3</v>
      </c>
      <c r="AH76" s="5">
        <f t="shared" si="79"/>
        <v>1.1204901518247186E-2</v>
      </c>
      <c r="AI76" s="5">
        <f t="shared" si="80"/>
        <v>1.0859256984746206E-2</v>
      </c>
      <c r="AJ76" s="5">
        <f t="shared" si="81"/>
        <v>5.2621373810702761E-3</v>
      </c>
      <c r="AK76" s="5">
        <f t="shared" si="82"/>
        <v>1.6999376572542613E-3</v>
      </c>
      <c r="AL76" s="5">
        <f t="shared" si="83"/>
        <v>2.005480653110092E-5</v>
      </c>
      <c r="AM76" s="5">
        <f t="shared" si="84"/>
        <v>7.6982672260547994E-4</v>
      </c>
      <c r="AN76" s="5">
        <f t="shared" si="85"/>
        <v>9.6692843179896359E-4</v>
      </c>
      <c r="AO76" s="5">
        <f t="shared" si="86"/>
        <v>6.0724742644478551E-4</v>
      </c>
      <c r="AP76" s="5">
        <f t="shared" si="87"/>
        <v>2.5424111016348911E-4</v>
      </c>
      <c r="AQ76" s="5">
        <f t="shared" si="88"/>
        <v>7.9833860897030197E-5</v>
      </c>
      <c r="AR76" s="5">
        <f t="shared" si="89"/>
        <v>2.8147471464310147E-3</v>
      </c>
      <c r="AS76" s="5">
        <f t="shared" si="90"/>
        <v>2.7279188987425372E-3</v>
      </c>
      <c r="AT76" s="5">
        <f t="shared" si="91"/>
        <v>1.3218845478806629E-3</v>
      </c>
      <c r="AU76" s="5">
        <f t="shared" si="92"/>
        <v>4.2703585230756858E-4</v>
      </c>
      <c r="AV76" s="5">
        <f t="shared" si="93"/>
        <v>1.0346570325397731E-4</v>
      </c>
      <c r="AW76" s="5">
        <f t="shared" si="94"/>
        <v>6.7812443085390949E-7</v>
      </c>
      <c r="AX76" s="5">
        <f t="shared" si="95"/>
        <v>1.2434656685564479E-4</v>
      </c>
      <c r="AY76" s="5">
        <f t="shared" si="96"/>
        <v>1.5618349864808615E-4</v>
      </c>
      <c r="AZ76" s="5">
        <f t="shared" si="97"/>
        <v>9.8085881527694896E-5</v>
      </c>
      <c r="BA76" s="5">
        <f t="shared" si="98"/>
        <v>4.1066396208486988E-5</v>
      </c>
      <c r="BB76" s="5">
        <f t="shared" si="99"/>
        <v>1.2895196061496326E-5</v>
      </c>
      <c r="BC76" s="5">
        <f t="shared" si="100"/>
        <v>3.2393605831926345E-6</v>
      </c>
      <c r="BD76" s="5">
        <f t="shared" si="101"/>
        <v>5.8923628835107385E-4</v>
      </c>
      <c r="BE76" s="5">
        <f t="shared" si="102"/>
        <v>5.7105975179898663E-4</v>
      </c>
      <c r="BF76" s="5">
        <f t="shared" si="103"/>
        <v>2.7672195906103166E-4</v>
      </c>
      <c r="BG76" s="5">
        <f t="shared" si="104"/>
        <v>8.9395248495268694E-5</v>
      </c>
      <c r="BH76" s="5">
        <f t="shared" si="105"/>
        <v>2.1659404481254843E-5</v>
      </c>
      <c r="BI76" s="5">
        <f t="shared" si="106"/>
        <v>4.19825268460376E-6</v>
      </c>
      <c r="BJ76" s="8">
        <f t="shared" si="107"/>
        <v>0.28562057978259336</v>
      </c>
      <c r="BK76" s="8">
        <f t="shared" si="108"/>
        <v>0.28559963693773155</v>
      </c>
      <c r="BL76" s="8">
        <f t="shared" si="109"/>
        <v>0.3928538317527831</v>
      </c>
      <c r="BM76" s="8">
        <f t="shared" si="110"/>
        <v>0.38363374326135724</v>
      </c>
      <c r="BN76" s="8">
        <f t="shared" si="111"/>
        <v>0.61596823753254926</v>
      </c>
    </row>
    <row r="77" spans="1:66" x14ac:dyDescent="0.25">
      <c r="A77" t="s">
        <v>175</v>
      </c>
      <c r="B77" t="s">
        <v>176</v>
      </c>
      <c r="C77" t="s">
        <v>177</v>
      </c>
      <c r="D77" t="s">
        <v>440</v>
      </c>
      <c r="E77">
        <f>VLOOKUP(A77,home!$A$2:$E$405,3,FALSE)</f>
        <v>1.24545454545455</v>
      </c>
      <c r="F77">
        <f>VLOOKUP(B77,home!$B$2:$E$405,3,FALSE)</f>
        <v>0.69</v>
      </c>
      <c r="G77">
        <f>VLOOKUP(C77,away!$B$2:$E$405,4,FALSE)</f>
        <v>0.8</v>
      </c>
      <c r="H77">
        <f>VLOOKUP(A77,away!$A$2:$E$405,3,FALSE)</f>
        <v>1.1272727272727301</v>
      </c>
      <c r="I77">
        <f>VLOOKUP(C77,away!$B$2:$E$405,3,FALSE)</f>
        <v>0.2</v>
      </c>
      <c r="J77">
        <f>VLOOKUP(B77,home!$B$2:$E$405,4,FALSE)</f>
        <v>0.89</v>
      </c>
      <c r="K77" s="3">
        <f t="shared" si="112"/>
        <v>0.68749090909091159</v>
      </c>
      <c r="L77" s="3">
        <f t="shared" si="113"/>
        <v>0.20065454545454595</v>
      </c>
      <c r="M77" s="5">
        <f t="shared" si="58"/>
        <v>0.41141803914089248</v>
      </c>
      <c r="N77" s="5">
        <f t="shared" si="59"/>
        <v>0.28284616174537242</v>
      </c>
      <c r="O77" s="5">
        <f t="shared" si="60"/>
        <v>8.2552899635616364E-2</v>
      </c>
      <c r="P77" s="5">
        <f t="shared" si="61"/>
        <v>5.6754368018580678E-2</v>
      </c>
      <c r="Q77" s="5">
        <f t="shared" si="62"/>
        <v>9.7227082435600534E-2</v>
      </c>
      <c r="R77" s="5">
        <f t="shared" si="63"/>
        <v>8.2823072761696766E-3</v>
      </c>
      <c r="S77" s="5">
        <f t="shared" si="64"/>
        <v>1.957290385172819E-3</v>
      </c>
      <c r="T77" s="5">
        <f t="shared" si="65"/>
        <v>1.9509056031987094E-2</v>
      </c>
      <c r="U77" s="5">
        <f t="shared" si="66"/>
        <v>5.694010958664163E-3</v>
      </c>
      <c r="V77" s="5">
        <f t="shared" si="67"/>
        <v>3.0000515364234911E-5</v>
      </c>
      <c r="W77" s="5">
        <f t="shared" si="68"/>
        <v>2.2280911763969343E-2</v>
      </c>
      <c r="X77" s="5">
        <f t="shared" si="69"/>
        <v>4.4707662223121133E-3</v>
      </c>
      <c r="Y77" s="5">
        <f t="shared" si="70"/>
        <v>4.4853978208578738E-4</v>
      </c>
      <c r="Z77" s="5">
        <f t="shared" si="71"/>
        <v>5.5396086727156819E-4</v>
      </c>
      <c r="AA77" s="5">
        <f t="shared" si="72"/>
        <v>3.8084306024132025E-4</v>
      </c>
      <c r="AB77" s="5">
        <f t="shared" si="73"/>
        <v>1.3091307085313502E-4</v>
      </c>
      <c r="AC77" s="5">
        <f t="shared" si="74"/>
        <v>2.586572730993248E-7</v>
      </c>
      <c r="AD77" s="5">
        <f t="shared" si="75"/>
        <v>3.8294810709964175E-3</v>
      </c>
      <c r="AE77" s="5">
        <f t="shared" si="76"/>
        <v>7.6840278362757381E-4</v>
      </c>
      <c r="AF77" s="5">
        <f t="shared" si="77"/>
        <v>7.709175563739933E-5</v>
      </c>
      <c r="AG77" s="5">
        <f t="shared" si="78"/>
        <v>5.1562703952384291E-6</v>
      </c>
      <c r="AH77" s="5">
        <f t="shared" si="79"/>
        <v>2.7788691505495649E-5</v>
      </c>
      <c r="AI77" s="5">
        <f t="shared" si="80"/>
        <v>1.9104472785560097E-5</v>
      </c>
      <c r="AJ77" s="5">
        <f t="shared" si="81"/>
        <v>6.5670756815236438E-6</v>
      </c>
      <c r="AK77" s="5">
        <f t="shared" si="82"/>
        <v>1.5049349434531696E-6</v>
      </c>
      <c r="AL77" s="5">
        <f t="shared" si="83"/>
        <v>1.427251959959334E-9</v>
      </c>
      <c r="AM77" s="5">
        <f t="shared" si="84"/>
        <v>5.2654668456915312E-4</v>
      </c>
      <c r="AN77" s="5">
        <f t="shared" si="85"/>
        <v>1.056539856528216E-4</v>
      </c>
      <c r="AO77" s="5">
        <f t="shared" si="86"/>
        <v>1.0599976233314019E-5</v>
      </c>
      <c r="AP77" s="5">
        <f t="shared" si="87"/>
        <v>7.0897780430820465E-7</v>
      </c>
      <c r="AQ77" s="5">
        <f t="shared" si="88"/>
        <v>3.5564904765206207E-8</v>
      </c>
      <c r="AR77" s="5">
        <f t="shared" si="89"/>
        <v>1.1151854525623667E-6</v>
      </c>
      <c r="AS77" s="5">
        <f t="shared" si="90"/>
        <v>7.6667986058706107E-7</v>
      </c>
      <c r="AT77" s="5">
        <f t="shared" si="91"/>
        <v>2.6354271716834594E-7</v>
      </c>
      <c r="AU77" s="5">
        <f t="shared" si="92"/>
        <v>6.0394407403451731E-8</v>
      </c>
      <c r="AV77" s="5">
        <f t="shared" si="93"/>
        <v>1.0380151512451478E-8</v>
      </c>
      <c r="AW77" s="5">
        <f t="shared" si="94"/>
        <v>5.4690778994469029E-12</v>
      </c>
      <c r="AX77" s="5">
        <f t="shared" si="95"/>
        <v>6.0332676475542057E-5</v>
      </c>
      <c r="AY77" s="5">
        <f t="shared" si="96"/>
        <v>1.2106025774256069E-5</v>
      </c>
      <c r="AZ77" s="5">
        <f t="shared" si="97"/>
        <v>1.2145645494971844E-6</v>
      </c>
      <c r="BA77" s="5">
        <f t="shared" si="98"/>
        <v>8.1235965868187627E-8</v>
      </c>
      <c r="BB77" s="5">
        <f t="shared" si="99"/>
        <v>4.0750914514605498E-9</v>
      </c>
      <c r="BC77" s="5">
        <f t="shared" si="100"/>
        <v>1.6353712457570455E-10</v>
      </c>
      <c r="BD77" s="5">
        <f t="shared" si="101"/>
        <v>3.7294505013570595E-8</v>
      </c>
      <c r="BE77" s="5">
        <f t="shared" si="102"/>
        <v>2.5639633155875207E-8</v>
      </c>
      <c r="BF77" s="5">
        <f t="shared" si="103"/>
        <v>8.8135073535450609E-9</v>
      </c>
      <c r="BG77" s="5">
        <f t="shared" si="104"/>
        <v>2.019735394256043E-9</v>
      </c>
      <c r="BH77" s="5">
        <f t="shared" si="105"/>
        <v>3.4713743058004446E-10</v>
      </c>
      <c r="BI77" s="5">
        <f t="shared" si="106"/>
        <v>4.7730765545791612E-11</v>
      </c>
      <c r="BJ77" s="8">
        <f t="shared" si="107"/>
        <v>0.43217993379254194</v>
      </c>
      <c r="BK77" s="8">
        <f t="shared" si="108"/>
        <v>0.4701720641703096</v>
      </c>
      <c r="BL77" s="8">
        <f t="shared" si="109"/>
        <v>9.709822952129904E-2</v>
      </c>
      <c r="BM77" s="8">
        <f t="shared" si="110"/>
        <v>6.0911224078884815E-2</v>
      </c>
      <c r="BN77" s="8">
        <f t="shared" si="111"/>
        <v>0.9390808582522322</v>
      </c>
    </row>
    <row r="78" spans="1:66" x14ac:dyDescent="0.25">
      <c r="A78" t="s">
        <v>175</v>
      </c>
      <c r="B78" t="s">
        <v>178</v>
      </c>
      <c r="C78" t="s">
        <v>179</v>
      </c>
      <c r="D78" t="s">
        <v>440</v>
      </c>
      <c r="E78">
        <f>VLOOKUP(A78,home!$A$2:$E$405,3,FALSE)</f>
        <v>1.24545454545455</v>
      </c>
      <c r="F78">
        <f>VLOOKUP(B78,home!$B$2:$E$405,3,FALSE)</f>
        <v>0.34</v>
      </c>
      <c r="G78">
        <f>VLOOKUP(C78,away!$B$2:$E$405,4,FALSE)</f>
        <v>0.7</v>
      </c>
      <c r="H78">
        <f>VLOOKUP(A78,away!$A$2:$E$405,3,FALSE)</f>
        <v>1.1272727272727301</v>
      </c>
      <c r="I78">
        <f>VLOOKUP(C78,away!$B$2:$E$405,3,FALSE)</f>
        <v>0.8</v>
      </c>
      <c r="J78">
        <f>VLOOKUP(B78,home!$B$2:$E$405,4,FALSE)</f>
        <v>1.1399999999999999</v>
      </c>
      <c r="K78" s="3">
        <f t="shared" si="112"/>
        <v>0.29641818181818291</v>
      </c>
      <c r="L78" s="3">
        <f t="shared" si="113"/>
        <v>1.0280727272727297</v>
      </c>
      <c r="M78" s="5">
        <f t="shared" si="58"/>
        <v>0.26593831140940194</v>
      </c>
      <c r="N78" s="5">
        <f t="shared" si="59"/>
        <v>7.8828950743772636E-2</v>
      </c>
      <c r="O78" s="5">
        <f t="shared" si="60"/>
        <v>0.27340392509696831</v>
      </c>
      <c r="P78" s="5">
        <f t="shared" si="61"/>
        <v>8.104189437919801E-2</v>
      </c>
      <c r="Q78" s="5">
        <f t="shared" si="62"/>
        <v>1.1683167127052091E-2</v>
      </c>
      <c r="R78" s="5">
        <f t="shared" si="63"/>
        <v>0.14053955946075466</v>
      </c>
      <c r="S78" s="5">
        <f t="shared" si="64"/>
        <v>6.1741655515536314E-3</v>
      </c>
      <c r="T78" s="5">
        <f t="shared" si="65"/>
        <v>1.2011145491491544E-2</v>
      </c>
      <c r="U78" s="5">
        <f t="shared" si="66"/>
        <v>4.1658480688885294E-2</v>
      </c>
      <c r="V78" s="5">
        <f t="shared" si="67"/>
        <v>2.0905686730166272E-4</v>
      </c>
      <c r="W78" s="5">
        <f t="shared" si="68"/>
        <v>1.1543677192262481E-3</v>
      </c>
      <c r="X78" s="5">
        <f t="shared" si="69"/>
        <v>1.1867739693805295E-3</v>
      </c>
      <c r="Y78" s="5">
        <f t="shared" si="70"/>
        <v>6.1004497567866201E-4</v>
      </c>
      <c r="Z78" s="5">
        <f t="shared" si="71"/>
        <v>4.8161629394842011E-2</v>
      </c>
      <c r="AA78" s="5">
        <f t="shared" si="72"/>
        <v>1.4275982618620221E-2</v>
      </c>
      <c r="AB78" s="5">
        <f t="shared" si="73"/>
        <v>2.1158304057396935E-3</v>
      </c>
      <c r="AC78" s="5">
        <f t="shared" si="74"/>
        <v>3.981742154157237E-6</v>
      </c>
      <c r="AD78" s="5">
        <f t="shared" si="75"/>
        <v>8.5543895120661787E-5</v>
      </c>
      <c r="AE78" s="5">
        <f t="shared" si="76"/>
        <v>8.7945345558231117E-5</v>
      </c>
      <c r="AF78" s="5">
        <f t="shared" si="77"/>
        <v>4.5207105629496655E-5</v>
      </c>
      <c r="AG78" s="5">
        <f t="shared" si="78"/>
        <v>1.5492064125541001E-5</v>
      </c>
      <c r="AH78" s="5">
        <f t="shared" si="79"/>
        <v>1.237841442046342E-2</v>
      </c>
      <c r="AI78" s="5">
        <f t="shared" si="80"/>
        <v>3.6691870963057429E-3</v>
      </c>
      <c r="AJ78" s="5">
        <f t="shared" si="81"/>
        <v>5.4380688391884304E-4</v>
      </c>
      <c r="AK78" s="5">
        <f t="shared" si="82"/>
        <v>5.3731415930478377E-5</v>
      </c>
      <c r="AL78" s="5">
        <f t="shared" si="83"/>
        <v>4.8535756340220677E-8</v>
      </c>
      <c r="AM78" s="5">
        <f t="shared" si="84"/>
        <v>5.0713531714623825E-6</v>
      </c>
      <c r="AN78" s="5">
        <f t="shared" si="85"/>
        <v>5.2137198859485386E-6</v>
      </c>
      <c r="AO78" s="5">
        <f t="shared" si="86"/>
        <v>2.6800416111915891E-6</v>
      </c>
      <c r="AP78" s="5">
        <f t="shared" si="87"/>
        <v>9.1842589614071281E-7</v>
      </c>
      <c r="AQ78" s="5">
        <f t="shared" si="88"/>
        <v>2.3605215396082079E-7</v>
      </c>
      <c r="AR78" s="5">
        <f t="shared" si="89"/>
        <v>2.5451820545115832E-3</v>
      </c>
      <c r="AS78" s="5">
        <f t="shared" si="90"/>
        <v>7.544382369945908E-4</v>
      </c>
      <c r="AT78" s="5">
        <f t="shared" si="91"/>
        <v>1.1181460525202597E-4</v>
      </c>
      <c r="AU78" s="5">
        <f t="shared" si="92"/>
        <v>1.1047960663174462E-5</v>
      </c>
      <c r="AV78" s="5">
        <f t="shared" si="93"/>
        <v>8.1870410314424511E-7</v>
      </c>
      <c r="AW78" s="5">
        <f t="shared" si="94"/>
        <v>4.1085443400728327E-10</v>
      </c>
      <c r="AX78" s="5">
        <f t="shared" si="95"/>
        <v>2.5054021440712554E-7</v>
      </c>
      <c r="AY78" s="5">
        <f t="shared" si="96"/>
        <v>2.5757356151702801E-7</v>
      </c>
      <c r="AZ78" s="5">
        <f t="shared" si="97"/>
        <v>1.3240217693108059E-7</v>
      </c>
      <c r="BA78" s="5">
        <f t="shared" si="98"/>
        <v>4.5373022378127511E-8</v>
      </c>
      <c r="BB78" s="5">
        <f t="shared" si="99"/>
        <v>1.1661691715222034E-8</v>
      </c>
      <c r="BC78" s="5">
        <f t="shared" si="100"/>
        <v>2.3978134412564233E-9</v>
      </c>
      <c r="BD78" s="5">
        <f t="shared" si="101"/>
        <v>4.36105376031222E-4</v>
      </c>
      <c r="BE78" s="5">
        <f t="shared" si="102"/>
        <v>1.2926956264430978E-4</v>
      </c>
      <c r="BF78" s="5">
        <f t="shared" si="103"/>
        <v>1.9158924361729001E-5</v>
      </c>
      <c r="BG78" s="5">
        <f t="shared" si="104"/>
        <v>1.8930178416319335E-6</v>
      </c>
      <c r="BH78" s="5">
        <f t="shared" si="105"/>
        <v>1.4028122669147967E-7</v>
      </c>
      <c r="BI78" s="5">
        <f t="shared" si="106"/>
        <v>8.3163812318225569E-9</v>
      </c>
      <c r="BJ78" s="8">
        <f t="shared" si="107"/>
        <v>0.10572345797823475</v>
      </c>
      <c r="BK78" s="8">
        <f t="shared" si="108"/>
        <v>0.35336771605892731</v>
      </c>
      <c r="BL78" s="8">
        <f t="shared" si="109"/>
        <v>0.49264879512759813</v>
      </c>
      <c r="BM78" s="8">
        <f t="shared" si="110"/>
        <v>0.14846553317974728</v>
      </c>
      <c r="BN78" s="8">
        <f t="shared" si="111"/>
        <v>0.8514358082171477</v>
      </c>
    </row>
    <row r="79" spans="1:66" x14ac:dyDescent="0.25">
      <c r="A79" t="s">
        <v>24</v>
      </c>
      <c r="B79" t="s">
        <v>180</v>
      </c>
      <c r="C79" t="s">
        <v>181</v>
      </c>
      <c r="D79" t="s">
        <v>440</v>
      </c>
      <c r="E79">
        <f>VLOOKUP(A79,home!$A$2:$E$405,3,FALSE)</f>
        <v>1.6035502958579899</v>
      </c>
      <c r="F79">
        <f>VLOOKUP(B79,home!$B$2:$E$405,3,FALSE)</f>
        <v>1.25</v>
      </c>
      <c r="G79">
        <f>VLOOKUP(C79,away!$B$2:$E$405,4,FALSE)</f>
        <v>0.55000000000000004</v>
      </c>
      <c r="H79">
        <f>VLOOKUP(A79,away!$A$2:$E$405,3,FALSE)</f>
        <v>1.53254437869822</v>
      </c>
      <c r="I79">
        <f>VLOOKUP(C79,away!$B$2:$E$405,3,FALSE)</f>
        <v>0.78</v>
      </c>
      <c r="J79">
        <f>VLOOKUP(B79,home!$B$2:$E$405,4,FALSE)</f>
        <v>1.39</v>
      </c>
      <c r="K79" s="3">
        <f t="shared" si="112"/>
        <v>1.1024408284023681</v>
      </c>
      <c r="L79" s="3">
        <f t="shared" si="113"/>
        <v>1.6615846153846101</v>
      </c>
      <c r="M79" s="5">
        <f t="shared" si="58"/>
        <v>6.3037503012708135E-2</v>
      </c>
      <c r="N79" s="5">
        <f t="shared" si="59"/>
        <v>6.9495117041746726E-2</v>
      </c>
      <c r="O79" s="5">
        <f t="shared" si="60"/>
        <v>0.10474214519817687</v>
      </c>
      <c r="P79" s="5">
        <f t="shared" si="61"/>
        <v>0.11547201732091922</v>
      </c>
      <c r="Q79" s="5">
        <f t="shared" si="62"/>
        <v>3.8307127200711409E-2</v>
      </c>
      <c r="R79" s="5">
        <f t="shared" si="63"/>
        <v>8.7018968521835841E-2</v>
      </c>
      <c r="S79" s="5">
        <f t="shared" si="64"/>
        <v>5.2880373376601807E-2</v>
      </c>
      <c r="T79" s="5">
        <f t="shared" si="65"/>
        <v>6.3650533216283403E-2</v>
      </c>
      <c r="U79" s="5">
        <f t="shared" si="66"/>
        <v>9.5933263743932295E-2</v>
      </c>
      <c r="V79" s="5">
        <f t="shared" si="67"/>
        <v>1.0762911139577501E-2</v>
      </c>
      <c r="W79" s="5">
        <f t="shared" si="68"/>
        <v>1.4077113681622386E-2</v>
      </c>
      <c r="X79" s="5">
        <f t="shared" si="69"/>
        <v>2.3390315522403969E-2</v>
      </c>
      <c r="Y79" s="5">
        <f t="shared" si="70"/>
        <v>1.9432494210509136E-2</v>
      </c>
      <c r="Z79" s="5">
        <f t="shared" si="71"/>
        <v>4.8196459780840056E-2</v>
      </c>
      <c r="AA79" s="5">
        <f t="shared" si="72"/>
        <v>5.3133745046850728E-2</v>
      </c>
      <c r="AB79" s="5">
        <f t="shared" si="73"/>
        <v>2.9288404952785178E-2</v>
      </c>
      <c r="AC79" s="5">
        <f t="shared" si="74"/>
        <v>1.2322179279553828E-3</v>
      </c>
      <c r="AD79" s="5">
        <f t="shared" si="75"/>
        <v>3.8797962171705233E-3</v>
      </c>
      <c r="AE79" s="5">
        <f t="shared" si="76"/>
        <v>6.4466097052779505E-3</v>
      </c>
      <c r="AF79" s="5">
        <f t="shared" si="77"/>
        <v>5.355793753839478E-3</v>
      </c>
      <c r="AG79" s="5">
        <f t="shared" si="78"/>
        <v>2.966368168184224E-3</v>
      </c>
      <c r="AH79" s="5">
        <f t="shared" si="79"/>
        <v>2.0020624021961728E-2</v>
      </c>
      <c r="AI79" s="5">
        <f t="shared" si="80"/>
        <v>2.2071553331903838E-2</v>
      </c>
      <c r="AJ79" s="5">
        <f t="shared" si="81"/>
        <v>1.2166290769675561E-2</v>
      </c>
      <c r="AK79" s="5">
        <f t="shared" si="82"/>
        <v>4.470871891568402E-3</v>
      </c>
      <c r="AL79" s="5">
        <f t="shared" si="83"/>
        <v>9.0287008919960905E-5</v>
      </c>
      <c r="AM79" s="5">
        <f t="shared" si="84"/>
        <v>8.5544915113796932E-4</v>
      </c>
      <c r="AN79" s="5">
        <f t="shared" si="85"/>
        <v>1.4214011487746743E-3</v>
      </c>
      <c r="AO79" s="5">
        <f t="shared" si="86"/>
        <v>1.1808891405470049E-3</v>
      </c>
      <c r="AP79" s="5">
        <f t="shared" si="87"/>
        <v>6.540490761358863E-4</v>
      </c>
      <c r="AQ79" s="5">
        <f t="shared" si="88"/>
        <v>2.716894706534764E-4</v>
      </c>
      <c r="AR79" s="5">
        <f t="shared" si="89"/>
        <v>6.6531921730582271E-3</v>
      </c>
      <c r="AS79" s="5">
        <f t="shared" si="90"/>
        <v>7.3347506907864629E-3</v>
      </c>
      <c r="AT79" s="5">
        <f t="shared" si="91"/>
        <v>4.043064313837736E-3</v>
      </c>
      <c r="AU79" s="5">
        <f t="shared" si="92"/>
        <v>1.4857463904771079E-3</v>
      </c>
      <c r="AV79" s="5">
        <f t="shared" si="93"/>
        <v>4.0948687037835281E-4</v>
      </c>
      <c r="AW79" s="5">
        <f t="shared" si="94"/>
        <v>4.5941007599511177E-6</v>
      </c>
      <c r="AX79" s="5">
        <f t="shared" si="95"/>
        <v>1.5718034513944091E-4</v>
      </c>
      <c r="AY79" s="5">
        <f t="shared" si="96"/>
        <v>2.6116844332453826E-4</v>
      </c>
      <c r="AZ79" s="5">
        <f t="shared" si="97"/>
        <v>2.1697673372600009E-4</v>
      </c>
      <c r="BA79" s="5">
        <f t="shared" si="98"/>
        <v>1.2017506755184166E-4</v>
      </c>
      <c r="BB79" s="5">
        <f t="shared" si="99"/>
        <v>4.9920260849236569E-5</v>
      </c>
      <c r="BC79" s="5">
        <f t="shared" si="100"/>
        <v>1.6589347484615616E-5</v>
      </c>
      <c r="BD79" s="5">
        <f t="shared" si="101"/>
        <v>1.8424736263251435E-3</v>
      </c>
      <c r="BE79" s="5">
        <f t="shared" si="102"/>
        <v>2.0312181509154065E-3</v>
      </c>
      <c r="BF79" s="5">
        <f t="shared" si="103"/>
        <v>1.1196489104805538E-3</v>
      </c>
      <c r="BG79" s="5">
        <f t="shared" si="104"/>
        <v>4.114488907966634E-4</v>
      </c>
      <c r="BH79" s="5">
        <f t="shared" si="105"/>
        <v>1.1339951400377727E-4</v>
      </c>
      <c r="BI79" s="5">
        <f t="shared" si="106"/>
        <v>2.5003250831750038E-5</v>
      </c>
      <c r="BJ79" s="8">
        <f t="shared" si="107"/>
        <v>0.25220675690307387</v>
      </c>
      <c r="BK79" s="8">
        <f t="shared" si="108"/>
        <v>0.24373647823000658</v>
      </c>
      <c r="BL79" s="8">
        <f t="shared" si="109"/>
        <v>0.4543153002605817</v>
      </c>
      <c r="BM79" s="8">
        <f t="shared" si="110"/>
        <v>0.52012554253583954</v>
      </c>
      <c r="BN79" s="8">
        <f t="shared" si="111"/>
        <v>0.47807287829609818</v>
      </c>
    </row>
    <row r="80" spans="1:66" x14ac:dyDescent="0.25">
      <c r="A80" t="s">
        <v>24</v>
      </c>
      <c r="B80" t="s">
        <v>182</v>
      </c>
      <c r="C80" t="s">
        <v>183</v>
      </c>
      <c r="D80" t="s">
        <v>440</v>
      </c>
      <c r="E80">
        <f>VLOOKUP(A80,home!$A$2:$E$405,3,FALSE)</f>
        <v>1.6035502958579899</v>
      </c>
      <c r="F80">
        <f>VLOOKUP(B80,home!$B$2:$E$405,3,FALSE)</f>
        <v>1.01</v>
      </c>
      <c r="G80">
        <f>VLOOKUP(C80,away!$B$2:$E$405,4,FALSE)</f>
        <v>1.0900000000000001</v>
      </c>
      <c r="H80">
        <f>VLOOKUP(A80,away!$A$2:$E$405,3,FALSE)</f>
        <v>1.53254437869822</v>
      </c>
      <c r="I80">
        <f>VLOOKUP(C80,away!$B$2:$E$405,3,FALSE)</f>
        <v>1.01</v>
      </c>
      <c r="J80">
        <f>VLOOKUP(B80,home!$B$2:$E$405,4,FALSE)</f>
        <v>1.47</v>
      </c>
      <c r="K80" s="3">
        <f t="shared" si="112"/>
        <v>1.7653485207100612</v>
      </c>
      <c r="L80" s="3">
        <f t="shared" si="113"/>
        <v>2.2753686390532475</v>
      </c>
      <c r="M80" s="5">
        <f t="shared" si="58"/>
        <v>1.7584856740738886E-2</v>
      </c>
      <c r="N80" s="5">
        <f t="shared" si="59"/>
        <v>3.1043400834161735E-2</v>
      </c>
      <c r="O80" s="5">
        <f t="shared" si="60"/>
        <v>4.0012031550121362E-2</v>
      </c>
      <c r="P80" s="5">
        <f t="shared" si="61"/>
        <v>7.0635180707611031E-2</v>
      </c>
      <c r="Q80" s="5">
        <f t="shared" si="62"/>
        <v>2.7401210870198461E-2</v>
      </c>
      <c r="R80" s="5">
        <f t="shared" si="63"/>
        <v>4.5521060886977632E-2</v>
      </c>
      <c r="S80" s="5">
        <f t="shared" si="64"/>
        <v>7.093217799776097E-2</v>
      </c>
      <c r="T80" s="5">
        <f t="shared" si="65"/>
        <v>6.2347855886134521E-2</v>
      </c>
      <c r="U80" s="5">
        <f t="shared" si="66"/>
        <v>8.0360537497978585E-2</v>
      </c>
      <c r="V80" s="5">
        <f t="shared" si="67"/>
        <v>3.165796624982125E-2</v>
      </c>
      <c r="W80" s="5">
        <f t="shared" si="68"/>
        <v>1.6124229025123105E-2</v>
      </c>
      <c r="X80" s="5">
        <f t="shared" si="69"/>
        <v>3.668856505267723E-2</v>
      </c>
      <c r="Y80" s="5">
        <f t="shared" si="70"/>
        <v>4.1740005166363378E-2</v>
      </c>
      <c r="Z80" s="5">
        <f t="shared" si="71"/>
        <v>3.452573145288744E-2</v>
      </c>
      <c r="AA80" s="5">
        <f t="shared" si="72"/>
        <v>6.0949948946787666E-2</v>
      </c>
      <c r="AB80" s="5">
        <f t="shared" si="73"/>
        <v>5.3798951105282697E-2</v>
      </c>
      <c r="AC80" s="5">
        <f t="shared" si="74"/>
        <v>7.9477693501443271E-3</v>
      </c>
      <c r="AD80" s="5">
        <f t="shared" si="75"/>
        <v>7.1162209642728243E-3</v>
      </c>
      <c r="AE80" s="5">
        <f t="shared" si="76"/>
        <v>1.6192026010679643E-2</v>
      </c>
      <c r="AF80" s="5">
        <f t="shared" si="77"/>
        <v>1.8421414093717468E-2</v>
      </c>
      <c r="AG80" s="5">
        <f t="shared" si="78"/>
        <v>1.3971835971952742E-2</v>
      </c>
      <c r="AH80" s="5">
        <f t="shared" si="79"/>
        <v>1.9639691647068587E-2</v>
      </c>
      <c r="AI80" s="5">
        <f t="shared" si="80"/>
        <v>3.4670900596354276E-2</v>
      </c>
      <c r="AJ80" s="5">
        <f t="shared" si="81"/>
        <v>3.0603111539729808E-2</v>
      </c>
      <c r="AK80" s="5">
        <f t="shared" si="82"/>
        <v>1.8008385895262349E-2</v>
      </c>
      <c r="AL80" s="5">
        <f t="shared" si="83"/>
        <v>1.2769899295665638E-3</v>
      </c>
      <c r="AM80" s="5">
        <f t="shared" si="84"/>
        <v>2.5125220304649896E-3</v>
      </c>
      <c r="AN80" s="5">
        <f t="shared" si="85"/>
        <v>5.7169138330504252E-3</v>
      </c>
      <c r="AO80" s="5">
        <f t="shared" si="86"/>
        <v>6.5040432239463174E-3</v>
      </c>
      <c r="AP80" s="5">
        <f t="shared" si="87"/>
        <v>4.9330319929380756E-3</v>
      </c>
      <c r="AQ80" s="5">
        <f t="shared" si="88"/>
        <v>2.8061165730444084E-3</v>
      </c>
      <c r="AR80" s="5">
        <f t="shared" si="89"/>
        <v>8.9375076908831778E-3</v>
      </c>
      <c r="AS80" s="5">
        <f t="shared" si="90"/>
        <v>1.577781598093541E-2</v>
      </c>
      <c r="AT80" s="5">
        <f t="shared" si="91"/>
        <v>1.3926672050989949E-2</v>
      </c>
      <c r="AU80" s="5">
        <f t="shared" si="92"/>
        <v>8.195143301209757E-3</v>
      </c>
      <c r="AV80" s="5">
        <f t="shared" si="93"/>
        <v>3.616821025949402E-3</v>
      </c>
      <c r="AW80" s="5">
        <f t="shared" si="94"/>
        <v>1.4248436052836285E-4</v>
      </c>
      <c r="AX80" s="5">
        <f t="shared" si="95"/>
        <v>7.3924617495546878E-4</v>
      </c>
      <c r="AY80" s="5">
        <f t="shared" si="96"/>
        <v>1.6820575630337438E-3</v>
      </c>
      <c r="AZ80" s="5">
        <f t="shared" si="97"/>
        <v>1.9136505140046564E-3</v>
      </c>
      <c r="BA80" s="5">
        <f t="shared" si="98"/>
        <v>1.4514201218914409E-3</v>
      </c>
      <c r="BB80" s="5">
        <f t="shared" si="99"/>
        <v>8.2562895686065616E-4</v>
      </c>
      <c r="BC80" s="5">
        <f t="shared" si="100"/>
        <v>3.7572204718699671E-4</v>
      </c>
      <c r="BD80" s="5">
        <f t="shared" si="101"/>
        <v>3.3893541185221325E-3</v>
      </c>
      <c r="BE80" s="5">
        <f t="shared" si="102"/>
        <v>5.9833912792955999E-3</v>
      </c>
      <c r="BF80" s="5">
        <f t="shared" si="103"/>
        <v>5.2813854718669851E-3</v>
      </c>
      <c r="BG80" s="5">
        <f t="shared" si="104"/>
        <v>3.107828676686665E-3</v>
      </c>
      <c r="BH80" s="5">
        <f t="shared" si="105"/>
        <v>1.3716001892522774E-3</v>
      </c>
      <c r="BI80" s="5">
        <f t="shared" si="106"/>
        <v>4.8427047302042922E-4</v>
      </c>
      <c r="BJ80" s="8">
        <f t="shared" si="107"/>
        <v>0.30050711690665832</v>
      </c>
      <c r="BK80" s="8">
        <f t="shared" si="108"/>
        <v>0.20171699853867678</v>
      </c>
      <c r="BL80" s="8">
        <f t="shared" si="109"/>
        <v>0.45363640992417475</v>
      </c>
      <c r="BM80" s="8">
        <f t="shared" si="110"/>
        <v>0.75664894203008271</v>
      </c>
      <c r="BN80" s="8">
        <f t="shared" si="111"/>
        <v>0.2321977415898091</v>
      </c>
    </row>
    <row r="81" spans="1:66" x14ac:dyDescent="0.25">
      <c r="A81" t="s">
        <v>24</v>
      </c>
      <c r="B81" t="s">
        <v>184</v>
      </c>
      <c r="C81" t="s">
        <v>185</v>
      </c>
      <c r="D81" t="s">
        <v>440</v>
      </c>
      <c r="E81">
        <f>VLOOKUP(A81,home!$A$2:$E$405,3,FALSE)</f>
        <v>1.6035502958579899</v>
      </c>
      <c r="F81">
        <f>VLOOKUP(B81,home!$B$2:$E$405,3,FALSE)</f>
        <v>1.17</v>
      </c>
      <c r="G81">
        <f>VLOOKUP(C81,away!$B$2:$E$405,4,FALSE)</f>
        <v>1.0900000000000001</v>
      </c>
      <c r="H81">
        <f>VLOOKUP(A81,away!$A$2:$E$405,3,FALSE)</f>
        <v>1.53254437869822</v>
      </c>
      <c r="I81">
        <f>VLOOKUP(C81,away!$B$2:$E$405,3,FALSE)</f>
        <v>0.94</v>
      </c>
      <c r="J81">
        <f>VLOOKUP(B81,home!$B$2:$E$405,4,FALSE)</f>
        <v>1.06</v>
      </c>
      <c r="K81" s="3">
        <f t="shared" si="112"/>
        <v>2.0450076923076947</v>
      </c>
      <c r="L81" s="3">
        <f t="shared" si="113"/>
        <v>1.5270272189349066</v>
      </c>
      <c r="M81" s="5">
        <f t="shared" si="58"/>
        <v>2.8098617272356709E-2</v>
      </c>
      <c r="N81" s="5">
        <f t="shared" si="59"/>
        <v>5.7461888465179321E-2</v>
      </c>
      <c r="O81" s="5">
        <f t="shared" si="60"/>
        <v>4.2907353389323187E-2</v>
      </c>
      <c r="P81" s="5">
        <f t="shared" si="61"/>
        <v>8.7745867737730548E-2</v>
      </c>
      <c r="Q81" s="5">
        <f t="shared" si="62"/>
        <v>5.8755001962909274E-2</v>
      </c>
      <c r="R81" s="5">
        <f t="shared" si="63"/>
        <v>3.2760348258977723E-2</v>
      </c>
      <c r="S81" s="5">
        <f t="shared" si="64"/>
        <v>6.8502813060323464E-2</v>
      </c>
      <c r="T81" s="5">
        <f t="shared" si="65"/>
        <v>8.9720487245936315E-2</v>
      </c>
      <c r="U81" s="5">
        <f t="shared" si="66"/>
        <v>6.6995164192288431E-2</v>
      </c>
      <c r="V81" s="5">
        <f t="shared" si="67"/>
        <v>2.3768819955291544E-2</v>
      </c>
      <c r="W81" s="5">
        <f t="shared" si="68"/>
        <v>4.0051476991901057E-2</v>
      </c>
      <c r="X81" s="5">
        <f t="shared" si="69"/>
        <v>6.1159695525178061E-2</v>
      </c>
      <c r="Y81" s="5">
        <f t="shared" si="70"/>
        <v>4.6696259884359166E-2</v>
      </c>
      <c r="Z81" s="5">
        <f t="shared" si="71"/>
        <v>1.6675314497748589E-2</v>
      </c>
      <c r="AA81" s="5">
        <f t="shared" si="72"/>
        <v>3.4101146419545883E-2</v>
      </c>
      <c r="AB81" s="5">
        <f t="shared" si="73"/>
        <v>3.4868553372241179E-2</v>
      </c>
      <c r="AC81" s="5">
        <f t="shared" si="74"/>
        <v>4.6390533025684726E-3</v>
      </c>
      <c r="AD81" s="5">
        <f t="shared" si="75"/>
        <v>2.0476394634180582E-2</v>
      </c>
      <c r="AE81" s="5">
        <f t="shared" si="76"/>
        <v>3.1268011952046412E-2</v>
      </c>
      <c r="AF81" s="5">
        <f t="shared" si="77"/>
        <v>2.3873552666378431E-2</v>
      </c>
      <c r="AG81" s="5">
        <f t="shared" si="78"/>
        <v>1.2151854911411962E-2</v>
      </c>
      <c r="AH81" s="5">
        <f t="shared" si="79"/>
        <v>6.3659147805904884E-3</v>
      </c>
      <c r="AI81" s="5">
        <f t="shared" si="80"/>
        <v>1.3018344694882798E-2</v>
      </c>
      <c r="AJ81" s="5">
        <f t="shared" si="81"/>
        <v>1.3311307521074201E-2</v>
      </c>
      <c r="AK81" s="5">
        <f t="shared" si="82"/>
        <v>9.0739087584233383E-3</v>
      </c>
      <c r="AL81" s="5">
        <f t="shared" si="83"/>
        <v>5.7947016192275993E-4</v>
      </c>
      <c r="AM81" s="5">
        <f t="shared" si="84"/>
        <v>8.3748769075254557E-3</v>
      </c>
      <c r="AN81" s="5">
        <f t="shared" si="85"/>
        <v>1.2788664993020765E-2</v>
      </c>
      <c r="AO81" s="5">
        <f t="shared" si="86"/>
        <v>9.7643197690913501E-3</v>
      </c>
      <c r="AP81" s="5">
        <f t="shared" si="87"/>
        <v>4.9701273539288987E-3</v>
      </c>
      <c r="AQ81" s="5">
        <f t="shared" si="88"/>
        <v>1.8973799377555878E-3</v>
      </c>
      <c r="AR81" s="5">
        <f t="shared" si="89"/>
        <v>1.9441850286763408E-3</v>
      </c>
      <c r="AS81" s="5">
        <f t="shared" si="90"/>
        <v>3.9758733389125729E-3</v>
      </c>
      <c r="AT81" s="5">
        <f t="shared" si="91"/>
        <v>4.0653457808586457E-3</v>
      </c>
      <c r="AU81" s="5">
        <f t="shared" si="92"/>
        <v>2.7712211312488546E-3</v>
      </c>
      <c r="AV81" s="5">
        <f t="shared" si="93"/>
        <v>1.4167921326223849E-3</v>
      </c>
      <c r="AW81" s="5">
        <f t="shared" si="94"/>
        <v>5.0265534117835986E-5</v>
      </c>
      <c r="AX81" s="5">
        <f t="shared" si="95"/>
        <v>2.8544479496699381E-3</v>
      </c>
      <c r="AY81" s="5">
        <f t="shared" si="96"/>
        <v>4.3588197141789312E-3</v>
      </c>
      <c r="AZ81" s="5">
        <f t="shared" si="97"/>
        <v>3.3280181729906499E-3</v>
      </c>
      <c r="BA81" s="5">
        <f t="shared" si="98"/>
        <v>1.6939914450889138E-3</v>
      </c>
      <c r="BB81" s="5">
        <f t="shared" si="99"/>
        <v>6.4669276132341179E-4</v>
      </c>
      <c r="BC81" s="5">
        <f t="shared" si="100"/>
        <v>1.9750348976580487E-4</v>
      </c>
      <c r="BD81" s="5">
        <f t="shared" si="101"/>
        <v>4.9480390957241927E-4</v>
      </c>
      <c r="BE81" s="5">
        <f t="shared" si="102"/>
        <v>1.0118778012595182E-3</v>
      </c>
      <c r="BF81" s="5">
        <f t="shared" si="103"/>
        <v>1.0346489436255562E-3</v>
      </c>
      <c r="BG81" s="5">
        <f t="shared" si="104"/>
        <v>7.0528834951743094E-4</v>
      </c>
      <c r="BH81" s="5">
        <f t="shared" si="105"/>
        <v>3.6058002501453612E-4</v>
      </c>
      <c r="BI81" s="5">
        <f t="shared" si="106"/>
        <v>1.474777849694454E-4</v>
      </c>
      <c r="BJ81" s="8">
        <f t="shared" si="107"/>
        <v>0.49248946673382038</v>
      </c>
      <c r="BK81" s="8">
        <f t="shared" si="108"/>
        <v>0.21769346120437241</v>
      </c>
      <c r="BL81" s="8">
        <f t="shared" si="109"/>
        <v>0.27133013561362485</v>
      </c>
      <c r="BM81" s="8">
        <f t="shared" si="110"/>
        <v>0.68615074678302823</v>
      </c>
      <c r="BN81" s="8">
        <f t="shared" si="111"/>
        <v>0.30772907708647673</v>
      </c>
    </row>
    <row r="82" spans="1:66" x14ac:dyDescent="0.25">
      <c r="A82" t="s">
        <v>27</v>
      </c>
      <c r="B82" t="s">
        <v>186</v>
      </c>
      <c r="C82" t="s">
        <v>187</v>
      </c>
      <c r="D82" t="s">
        <v>440</v>
      </c>
      <c r="E82">
        <f>VLOOKUP(A82,home!$A$2:$E$405,3,FALSE)</f>
        <v>1.31736526946108</v>
      </c>
      <c r="F82">
        <f>VLOOKUP(B82,home!$B$2:$E$405,3,FALSE)</f>
        <v>1.52</v>
      </c>
      <c r="G82">
        <f>VLOOKUP(C82,away!$B$2:$E$405,4,FALSE)</f>
        <v>1.27</v>
      </c>
      <c r="H82">
        <f>VLOOKUP(A82,away!$A$2:$E$405,3,FALSE)</f>
        <v>1.1377245508981999</v>
      </c>
      <c r="I82">
        <f>VLOOKUP(C82,away!$B$2:$E$405,3,FALSE)</f>
        <v>0.67</v>
      </c>
      <c r="J82">
        <f>VLOOKUP(B82,home!$B$2:$E$405,4,FALSE)</f>
        <v>0.66</v>
      </c>
      <c r="K82" s="3">
        <f t="shared" si="112"/>
        <v>2.5430419161676689</v>
      </c>
      <c r="L82" s="3">
        <f t="shared" si="113"/>
        <v>0.50310179640718411</v>
      </c>
      <c r="M82" s="5">
        <f t="shared" si="58"/>
        <v>4.7541906604984162E-2</v>
      </c>
      <c r="N82" s="5">
        <f t="shared" si="59"/>
        <v>0.12090106127100329</v>
      </c>
      <c r="O82" s="5">
        <f t="shared" si="60"/>
        <v>2.3918418617590104E-2</v>
      </c>
      <c r="P82" s="5">
        <f t="shared" si="61"/>
        <v>6.0825541112976791E-2</v>
      </c>
      <c r="Q82" s="5">
        <f t="shared" si="62"/>
        <v>0.15372823326065849</v>
      </c>
      <c r="R82" s="5">
        <f t="shared" si="63"/>
        <v>6.0166996868643088E-3</v>
      </c>
      <c r="S82" s="5">
        <f t="shared" si="64"/>
        <v>1.9455185518887867E-2</v>
      </c>
      <c r="T82" s="5">
        <f t="shared" si="65"/>
        <v>7.7340950311939924E-2</v>
      </c>
      <c r="U82" s="5">
        <f t="shared" si="66"/>
        <v>1.5300719500688826E-2</v>
      </c>
      <c r="V82" s="5">
        <f t="shared" si="67"/>
        <v>2.7656820667292738E-3</v>
      </c>
      <c r="W82" s="5">
        <f t="shared" si="68"/>
        <v>0.13031244696008512</v>
      </c>
      <c r="X82" s="5">
        <f t="shared" si="69"/>
        <v>6.556042615983472E-2</v>
      </c>
      <c r="Y82" s="5">
        <f t="shared" si="70"/>
        <v>1.6491784087116698E-2</v>
      </c>
      <c r="Z82" s="5">
        <f t="shared" si="71"/>
        <v>1.009004140301325E-3</v>
      </c>
      <c r="AA82" s="5">
        <f t="shared" si="72"/>
        <v>2.5659398223729932E-3</v>
      </c>
      <c r="AB82" s="5">
        <f t="shared" si="73"/>
        <v>3.2626462613291728E-3</v>
      </c>
      <c r="AC82" s="5">
        <f t="shared" si="74"/>
        <v>2.2115240041407482E-4</v>
      </c>
      <c r="AD82" s="5">
        <f t="shared" si="75"/>
        <v>8.2847503704468167E-2</v>
      </c>
      <c r="AE82" s="5">
        <f t="shared" si="76"/>
        <v>4.1680727941568775E-2</v>
      </c>
      <c r="AF82" s="5">
        <f t="shared" si="77"/>
        <v>1.048482455148118E-2</v>
      </c>
      <c r="AG82" s="5">
        <f t="shared" si="78"/>
        <v>1.7583113556214431E-3</v>
      </c>
      <c r="AH82" s="5">
        <f t="shared" si="79"/>
        <v>1.269079488919708E-4</v>
      </c>
      <c r="AI82" s="5">
        <f t="shared" si="80"/>
        <v>3.2273223352714603E-4</v>
      </c>
      <c r="AJ82" s="5">
        <f t="shared" si="81"/>
        <v>4.1036079877897257E-4</v>
      </c>
      <c r="AK82" s="5">
        <f t="shared" si="82"/>
        <v>3.4785490401565789E-4</v>
      </c>
      <c r="AL82" s="5">
        <f t="shared" si="83"/>
        <v>1.1317774472435294E-5</v>
      </c>
      <c r="AM82" s="5">
        <f t="shared" si="84"/>
        <v>4.2136934914063742E-2</v>
      </c>
      <c r="AN82" s="5">
        <f t="shared" si="85"/>
        <v>2.1199167650358064E-2</v>
      </c>
      <c r="AO82" s="5">
        <f t="shared" si="86"/>
        <v>5.3326696636161021E-3</v>
      </c>
      <c r="AP82" s="5">
        <f t="shared" si="87"/>
        <v>8.9429189580378496E-4</v>
      </c>
      <c r="AQ82" s="5">
        <f t="shared" si="88"/>
        <v>1.1247996482281765E-4</v>
      </c>
      <c r="AR82" s="5">
        <f t="shared" si="89"/>
        <v>1.276952341318033E-5</v>
      </c>
      <c r="AS82" s="5">
        <f t="shared" si="90"/>
        <v>3.2473433289202022E-5</v>
      </c>
      <c r="AT82" s="5">
        <f t="shared" si="91"/>
        <v>4.1290651008157646E-5</v>
      </c>
      <c r="AU82" s="5">
        <f t="shared" si="92"/>
        <v>3.5001285419865239E-5</v>
      </c>
      <c r="AV82" s="5">
        <f t="shared" si="93"/>
        <v>2.2252433985616398E-5</v>
      </c>
      <c r="AW82" s="5">
        <f t="shared" si="94"/>
        <v>4.0222394517019695E-7</v>
      </c>
      <c r="AX82" s="5">
        <f t="shared" si="95"/>
        <v>1.7859331950882178E-2</v>
      </c>
      <c r="AY82" s="5">
        <f t="shared" si="96"/>
        <v>8.9850619871210437E-3</v>
      </c>
      <c r="AZ82" s="5">
        <f t="shared" si="97"/>
        <v>2.2602004132752499E-3</v>
      </c>
      <c r="BA82" s="5">
        <f t="shared" si="98"/>
        <v>3.7903696271967933E-4</v>
      </c>
      <c r="BB82" s="5">
        <f t="shared" si="99"/>
        <v>4.7673544212248395E-5</v>
      </c>
      <c r="BC82" s="5">
        <f t="shared" si="100"/>
        <v>4.7969291468558999E-6</v>
      </c>
      <c r="BD82" s="5">
        <f t="shared" si="101"/>
        <v>1.0707283614057691E-6</v>
      </c>
      <c r="BE82" s="5">
        <f t="shared" si="102"/>
        <v>2.7229071038843954E-6</v>
      </c>
      <c r="BF82" s="5">
        <f t="shared" si="103"/>
        <v>3.4622334495043659E-6</v>
      </c>
      <c r="BG82" s="5">
        <f t="shared" si="104"/>
        <v>2.9348682618824605E-6</v>
      </c>
      <c r="BH82" s="5">
        <f t="shared" si="105"/>
        <v>1.8658732520993125E-6</v>
      </c>
      <c r="BI82" s="5">
        <f t="shared" si="106"/>
        <v>9.4899877806892683E-7</v>
      </c>
      <c r="BJ82" s="8">
        <f t="shared" si="107"/>
        <v>0.80031791547979958</v>
      </c>
      <c r="BK82" s="8">
        <f t="shared" si="108"/>
        <v>0.13980584746558564</v>
      </c>
      <c r="BL82" s="8">
        <f t="shared" si="109"/>
        <v>5.2429072710382017E-2</v>
      </c>
      <c r="BM82" s="8">
        <f t="shared" si="110"/>
        <v>0.57164531947881558</v>
      </c>
      <c r="BN82" s="8">
        <f t="shared" si="111"/>
        <v>0.41293186055407716</v>
      </c>
    </row>
    <row r="83" spans="1:66" x14ac:dyDescent="0.25">
      <c r="A83" t="s">
        <v>27</v>
      </c>
      <c r="B83" t="s">
        <v>188</v>
      </c>
      <c r="C83" t="s">
        <v>189</v>
      </c>
      <c r="D83" t="s">
        <v>440</v>
      </c>
      <c r="E83">
        <f>VLOOKUP(A83,home!$A$2:$E$405,3,FALSE)</f>
        <v>1.31736526946108</v>
      </c>
      <c r="F83">
        <f>VLOOKUP(B83,home!$B$2:$E$405,3,FALSE)</f>
        <v>0</v>
      </c>
      <c r="G83">
        <f>VLOOKUP(C83,away!$B$2:$E$405,4,FALSE)</f>
        <v>0.47</v>
      </c>
      <c r="H83">
        <f>VLOOKUP(A83,away!$A$2:$E$405,3,FALSE)</f>
        <v>1.1377245508981999</v>
      </c>
      <c r="I83">
        <f>VLOOKUP(C83,away!$B$2:$E$405,3,FALSE)</f>
        <v>0.66</v>
      </c>
      <c r="J83">
        <f>VLOOKUP(B83,home!$B$2:$E$405,4,FALSE)</f>
        <v>0</v>
      </c>
      <c r="K83" s="3">
        <f t="shared" si="112"/>
        <v>0</v>
      </c>
      <c r="L83" s="3">
        <f t="shared" si="113"/>
        <v>0</v>
      </c>
      <c r="M83" s="5">
        <f t="shared" si="58"/>
        <v>1</v>
      </c>
      <c r="N83" s="5">
        <f t="shared" si="59"/>
        <v>0</v>
      </c>
      <c r="O83" s="5">
        <f t="shared" si="60"/>
        <v>0</v>
      </c>
      <c r="P83" s="5">
        <f t="shared" si="61"/>
        <v>0</v>
      </c>
      <c r="Q83" s="5">
        <f t="shared" si="62"/>
        <v>0</v>
      </c>
      <c r="R83" s="5">
        <f t="shared" si="63"/>
        <v>0</v>
      </c>
      <c r="S83" s="5">
        <f t="shared" si="64"/>
        <v>0</v>
      </c>
      <c r="T83" s="5">
        <f t="shared" si="65"/>
        <v>0</v>
      </c>
      <c r="U83" s="5">
        <f t="shared" si="66"/>
        <v>0</v>
      </c>
      <c r="V83" s="5">
        <f t="shared" si="67"/>
        <v>0</v>
      </c>
      <c r="W83" s="5">
        <f t="shared" si="68"/>
        <v>0</v>
      </c>
      <c r="X83" s="5">
        <f t="shared" si="69"/>
        <v>0</v>
      </c>
      <c r="Y83" s="5">
        <f t="shared" si="70"/>
        <v>0</v>
      </c>
      <c r="Z83" s="5">
        <f t="shared" si="71"/>
        <v>0</v>
      </c>
      <c r="AA83" s="5">
        <f t="shared" si="72"/>
        <v>0</v>
      </c>
      <c r="AB83" s="5">
        <f t="shared" si="73"/>
        <v>0</v>
      </c>
      <c r="AC83" s="5">
        <f t="shared" si="74"/>
        <v>0</v>
      </c>
      <c r="AD83" s="5">
        <f t="shared" si="75"/>
        <v>0</v>
      </c>
      <c r="AE83" s="5">
        <f t="shared" si="76"/>
        <v>0</v>
      </c>
      <c r="AF83" s="5">
        <f t="shared" si="77"/>
        <v>0</v>
      </c>
      <c r="AG83" s="5">
        <f t="shared" si="78"/>
        <v>0</v>
      </c>
      <c r="AH83" s="5">
        <f t="shared" si="79"/>
        <v>0</v>
      </c>
      <c r="AI83" s="5">
        <f t="shared" si="80"/>
        <v>0</v>
      </c>
      <c r="AJ83" s="5">
        <f t="shared" si="81"/>
        <v>0</v>
      </c>
      <c r="AK83" s="5">
        <f t="shared" si="82"/>
        <v>0</v>
      </c>
      <c r="AL83" s="5">
        <f t="shared" si="83"/>
        <v>0</v>
      </c>
      <c r="AM83" s="5">
        <f t="shared" si="84"/>
        <v>0</v>
      </c>
      <c r="AN83" s="5">
        <f t="shared" si="85"/>
        <v>0</v>
      </c>
      <c r="AO83" s="5">
        <f t="shared" si="86"/>
        <v>0</v>
      </c>
      <c r="AP83" s="5">
        <f t="shared" si="87"/>
        <v>0</v>
      </c>
      <c r="AQ83" s="5">
        <f t="shared" si="88"/>
        <v>0</v>
      </c>
      <c r="AR83" s="5">
        <f t="shared" si="89"/>
        <v>0</v>
      </c>
      <c r="AS83" s="5">
        <f t="shared" si="90"/>
        <v>0</v>
      </c>
      <c r="AT83" s="5">
        <f t="shared" si="91"/>
        <v>0</v>
      </c>
      <c r="AU83" s="5">
        <f t="shared" si="92"/>
        <v>0</v>
      </c>
      <c r="AV83" s="5">
        <f t="shared" si="93"/>
        <v>0</v>
      </c>
      <c r="AW83" s="5">
        <f t="shared" si="94"/>
        <v>0</v>
      </c>
      <c r="AX83" s="5">
        <f t="shared" si="95"/>
        <v>0</v>
      </c>
      <c r="AY83" s="5">
        <f t="shared" si="96"/>
        <v>0</v>
      </c>
      <c r="AZ83" s="5">
        <f t="shared" si="97"/>
        <v>0</v>
      </c>
      <c r="BA83" s="5">
        <f t="shared" si="98"/>
        <v>0</v>
      </c>
      <c r="BB83" s="5">
        <f t="shared" si="99"/>
        <v>0</v>
      </c>
      <c r="BC83" s="5">
        <f t="shared" si="100"/>
        <v>0</v>
      </c>
      <c r="BD83" s="5">
        <f t="shared" si="101"/>
        <v>0</v>
      </c>
      <c r="BE83" s="5">
        <f t="shared" si="102"/>
        <v>0</v>
      </c>
      <c r="BF83" s="5">
        <f t="shared" si="103"/>
        <v>0</v>
      </c>
      <c r="BG83" s="5">
        <f t="shared" si="104"/>
        <v>0</v>
      </c>
      <c r="BH83" s="5">
        <f t="shared" si="105"/>
        <v>0</v>
      </c>
      <c r="BI83" s="5">
        <f t="shared" si="106"/>
        <v>0</v>
      </c>
      <c r="BJ83" s="8">
        <f t="shared" si="107"/>
        <v>0</v>
      </c>
      <c r="BK83" s="8">
        <f t="shared" si="108"/>
        <v>1</v>
      </c>
      <c r="BL83" s="8">
        <f t="shared" si="109"/>
        <v>0</v>
      </c>
      <c r="BM83" s="8">
        <f t="shared" si="110"/>
        <v>0</v>
      </c>
      <c r="BN83" s="8">
        <f t="shared" si="111"/>
        <v>1</v>
      </c>
    </row>
    <row r="84" spans="1:66" x14ac:dyDescent="0.25">
      <c r="A84" t="s">
        <v>27</v>
      </c>
      <c r="B84" t="s">
        <v>190</v>
      </c>
      <c r="C84" t="s">
        <v>191</v>
      </c>
      <c r="D84" t="s">
        <v>440</v>
      </c>
      <c r="E84">
        <f>VLOOKUP(A84,home!$A$2:$E$405,3,FALSE)</f>
        <v>1.31736526946108</v>
      </c>
      <c r="F84">
        <f>VLOOKUP(B84,home!$B$2:$E$405,3,FALSE)</f>
        <v>0</v>
      </c>
      <c r="G84">
        <f>VLOOKUP(C84,away!$B$2:$E$405,4,FALSE)</f>
        <v>1.23</v>
      </c>
      <c r="H84">
        <f>VLOOKUP(A84,away!$A$2:$E$405,3,FALSE)</f>
        <v>1.1377245508981999</v>
      </c>
      <c r="I84">
        <f>VLOOKUP(C84,away!$B$2:$E$405,3,FALSE)</f>
        <v>0.95</v>
      </c>
      <c r="J84">
        <f>VLOOKUP(B84,home!$B$2:$E$405,4,FALSE)</f>
        <v>0</v>
      </c>
      <c r="K84" s="3">
        <f t="shared" si="112"/>
        <v>0</v>
      </c>
      <c r="L84" s="3">
        <f t="shared" si="113"/>
        <v>0</v>
      </c>
      <c r="M84" s="5">
        <f t="shared" si="58"/>
        <v>1</v>
      </c>
      <c r="N84" s="5">
        <f t="shared" si="59"/>
        <v>0</v>
      </c>
      <c r="O84" s="5">
        <f t="shared" si="60"/>
        <v>0</v>
      </c>
      <c r="P84" s="5">
        <f t="shared" si="61"/>
        <v>0</v>
      </c>
      <c r="Q84" s="5">
        <f t="shared" si="62"/>
        <v>0</v>
      </c>
      <c r="R84" s="5">
        <f t="shared" si="63"/>
        <v>0</v>
      </c>
      <c r="S84" s="5">
        <f t="shared" si="64"/>
        <v>0</v>
      </c>
      <c r="T84" s="5">
        <f t="shared" si="65"/>
        <v>0</v>
      </c>
      <c r="U84" s="5">
        <f t="shared" si="66"/>
        <v>0</v>
      </c>
      <c r="V84" s="5">
        <f t="shared" si="67"/>
        <v>0</v>
      </c>
      <c r="W84" s="5">
        <f t="shared" si="68"/>
        <v>0</v>
      </c>
      <c r="X84" s="5">
        <f t="shared" si="69"/>
        <v>0</v>
      </c>
      <c r="Y84" s="5">
        <f t="shared" si="70"/>
        <v>0</v>
      </c>
      <c r="Z84" s="5">
        <f t="shared" si="71"/>
        <v>0</v>
      </c>
      <c r="AA84" s="5">
        <f t="shared" si="72"/>
        <v>0</v>
      </c>
      <c r="AB84" s="5">
        <f t="shared" si="73"/>
        <v>0</v>
      </c>
      <c r="AC84" s="5">
        <f t="shared" si="74"/>
        <v>0</v>
      </c>
      <c r="AD84" s="5">
        <f t="shared" si="75"/>
        <v>0</v>
      </c>
      <c r="AE84" s="5">
        <f t="shared" si="76"/>
        <v>0</v>
      </c>
      <c r="AF84" s="5">
        <f t="shared" si="77"/>
        <v>0</v>
      </c>
      <c r="AG84" s="5">
        <f t="shared" si="78"/>
        <v>0</v>
      </c>
      <c r="AH84" s="5">
        <f t="shared" si="79"/>
        <v>0</v>
      </c>
      <c r="AI84" s="5">
        <f t="shared" si="80"/>
        <v>0</v>
      </c>
      <c r="AJ84" s="5">
        <f t="shared" si="81"/>
        <v>0</v>
      </c>
      <c r="AK84" s="5">
        <f t="shared" si="82"/>
        <v>0</v>
      </c>
      <c r="AL84" s="5">
        <f t="shared" si="83"/>
        <v>0</v>
      </c>
      <c r="AM84" s="5">
        <f t="shared" si="84"/>
        <v>0</v>
      </c>
      <c r="AN84" s="5">
        <f t="shared" si="85"/>
        <v>0</v>
      </c>
      <c r="AO84" s="5">
        <f t="shared" si="86"/>
        <v>0</v>
      </c>
      <c r="AP84" s="5">
        <f t="shared" si="87"/>
        <v>0</v>
      </c>
      <c r="AQ84" s="5">
        <f t="shared" si="88"/>
        <v>0</v>
      </c>
      <c r="AR84" s="5">
        <f t="shared" si="89"/>
        <v>0</v>
      </c>
      <c r="AS84" s="5">
        <f t="shared" si="90"/>
        <v>0</v>
      </c>
      <c r="AT84" s="5">
        <f t="shared" si="91"/>
        <v>0</v>
      </c>
      <c r="AU84" s="5">
        <f t="shared" si="92"/>
        <v>0</v>
      </c>
      <c r="AV84" s="5">
        <f t="shared" si="93"/>
        <v>0</v>
      </c>
      <c r="AW84" s="5">
        <f t="shared" si="94"/>
        <v>0</v>
      </c>
      <c r="AX84" s="5">
        <f t="shared" si="95"/>
        <v>0</v>
      </c>
      <c r="AY84" s="5">
        <f t="shared" si="96"/>
        <v>0</v>
      </c>
      <c r="AZ84" s="5">
        <f t="shared" si="97"/>
        <v>0</v>
      </c>
      <c r="BA84" s="5">
        <f t="shared" si="98"/>
        <v>0</v>
      </c>
      <c r="BB84" s="5">
        <f t="shared" si="99"/>
        <v>0</v>
      </c>
      <c r="BC84" s="5">
        <f t="shared" si="100"/>
        <v>0</v>
      </c>
      <c r="BD84" s="5">
        <f t="shared" si="101"/>
        <v>0</v>
      </c>
      <c r="BE84" s="5">
        <f t="shared" si="102"/>
        <v>0</v>
      </c>
      <c r="BF84" s="5">
        <f t="shared" si="103"/>
        <v>0</v>
      </c>
      <c r="BG84" s="5">
        <f t="shared" si="104"/>
        <v>0</v>
      </c>
      <c r="BH84" s="5">
        <f t="shared" si="105"/>
        <v>0</v>
      </c>
      <c r="BI84" s="5">
        <f t="shared" si="106"/>
        <v>0</v>
      </c>
      <c r="BJ84" s="8">
        <f t="shared" si="107"/>
        <v>0</v>
      </c>
      <c r="BK84" s="8">
        <f t="shared" si="108"/>
        <v>1</v>
      </c>
      <c r="BL84" s="8">
        <f t="shared" si="109"/>
        <v>0</v>
      </c>
      <c r="BM84" s="8">
        <f t="shared" si="110"/>
        <v>0</v>
      </c>
      <c r="BN84" s="8">
        <f t="shared" si="111"/>
        <v>1</v>
      </c>
    </row>
    <row r="85" spans="1:66" x14ac:dyDescent="0.25">
      <c r="A85" t="s">
        <v>27</v>
      </c>
      <c r="B85" t="s">
        <v>192</v>
      </c>
      <c r="C85" t="s">
        <v>193</v>
      </c>
      <c r="D85" t="s">
        <v>440</v>
      </c>
      <c r="E85">
        <f>VLOOKUP(A85,home!$A$2:$E$405,3,FALSE)</f>
        <v>1.31736526946108</v>
      </c>
      <c r="F85">
        <f>VLOOKUP(B85,home!$B$2:$E$405,3,FALSE)</f>
        <v>0</v>
      </c>
      <c r="G85">
        <f>VLOOKUP(C85,away!$B$2:$E$405,4,FALSE)</f>
        <v>0.76</v>
      </c>
      <c r="H85">
        <f>VLOOKUP(A85,away!$A$2:$E$405,3,FALSE)</f>
        <v>1.1377245508981999</v>
      </c>
      <c r="I85">
        <f>VLOOKUP(C85,away!$B$2:$E$405,3,FALSE)</f>
        <v>0.95</v>
      </c>
      <c r="J85">
        <f>VLOOKUP(B85,home!$B$2:$E$405,4,FALSE)</f>
        <v>0</v>
      </c>
      <c r="K85" s="3">
        <f t="shared" si="112"/>
        <v>0</v>
      </c>
      <c r="L85" s="3">
        <f t="shared" si="113"/>
        <v>0</v>
      </c>
      <c r="M85" s="5">
        <f t="shared" si="58"/>
        <v>1</v>
      </c>
      <c r="N85" s="5">
        <f t="shared" si="59"/>
        <v>0</v>
      </c>
      <c r="O85" s="5">
        <f t="shared" si="60"/>
        <v>0</v>
      </c>
      <c r="P85" s="5">
        <f t="shared" si="61"/>
        <v>0</v>
      </c>
      <c r="Q85" s="5">
        <f t="shared" si="62"/>
        <v>0</v>
      </c>
      <c r="R85" s="5">
        <f t="shared" si="63"/>
        <v>0</v>
      </c>
      <c r="S85" s="5">
        <f t="shared" si="64"/>
        <v>0</v>
      </c>
      <c r="T85" s="5">
        <f t="shared" si="65"/>
        <v>0</v>
      </c>
      <c r="U85" s="5">
        <f t="shared" si="66"/>
        <v>0</v>
      </c>
      <c r="V85" s="5">
        <f t="shared" si="67"/>
        <v>0</v>
      </c>
      <c r="W85" s="5">
        <f t="shared" si="68"/>
        <v>0</v>
      </c>
      <c r="X85" s="5">
        <f t="shared" si="69"/>
        <v>0</v>
      </c>
      <c r="Y85" s="5">
        <f t="shared" si="70"/>
        <v>0</v>
      </c>
      <c r="Z85" s="5">
        <f t="shared" si="71"/>
        <v>0</v>
      </c>
      <c r="AA85" s="5">
        <f t="shared" si="72"/>
        <v>0</v>
      </c>
      <c r="AB85" s="5">
        <f t="shared" si="73"/>
        <v>0</v>
      </c>
      <c r="AC85" s="5">
        <f t="shared" si="74"/>
        <v>0</v>
      </c>
      <c r="AD85" s="5">
        <f t="shared" si="75"/>
        <v>0</v>
      </c>
      <c r="AE85" s="5">
        <f t="shared" si="76"/>
        <v>0</v>
      </c>
      <c r="AF85" s="5">
        <f t="shared" si="77"/>
        <v>0</v>
      </c>
      <c r="AG85" s="5">
        <f t="shared" si="78"/>
        <v>0</v>
      </c>
      <c r="AH85" s="5">
        <f t="shared" si="79"/>
        <v>0</v>
      </c>
      <c r="AI85" s="5">
        <f t="shared" si="80"/>
        <v>0</v>
      </c>
      <c r="AJ85" s="5">
        <f t="shared" si="81"/>
        <v>0</v>
      </c>
      <c r="AK85" s="5">
        <f t="shared" si="82"/>
        <v>0</v>
      </c>
      <c r="AL85" s="5">
        <f t="shared" si="83"/>
        <v>0</v>
      </c>
      <c r="AM85" s="5">
        <f t="shared" si="84"/>
        <v>0</v>
      </c>
      <c r="AN85" s="5">
        <f t="shared" si="85"/>
        <v>0</v>
      </c>
      <c r="AO85" s="5">
        <f t="shared" si="86"/>
        <v>0</v>
      </c>
      <c r="AP85" s="5">
        <f t="shared" si="87"/>
        <v>0</v>
      </c>
      <c r="AQ85" s="5">
        <f t="shared" si="88"/>
        <v>0</v>
      </c>
      <c r="AR85" s="5">
        <f t="shared" si="89"/>
        <v>0</v>
      </c>
      <c r="AS85" s="5">
        <f t="shared" si="90"/>
        <v>0</v>
      </c>
      <c r="AT85" s="5">
        <f t="shared" si="91"/>
        <v>0</v>
      </c>
      <c r="AU85" s="5">
        <f t="shared" si="92"/>
        <v>0</v>
      </c>
      <c r="AV85" s="5">
        <f t="shared" si="93"/>
        <v>0</v>
      </c>
      <c r="AW85" s="5">
        <f t="shared" si="94"/>
        <v>0</v>
      </c>
      <c r="AX85" s="5">
        <f t="shared" si="95"/>
        <v>0</v>
      </c>
      <c r="AY85" s="5">
        <f t="shared" si="96"/>
        <v>0</v>
      </c>
      <c r="AZ85" s="5">
        <f t="shared" si="97"/>
        <v>0</v>
      </c>
      <c r="BA85" s="5">
        <f t="shared" si="98"/>
        <v>0</v>
      </c>
      <c r="BB85" s="5">
        <f t="shared" si="99"/>
        <v>0</v>
      </c>
      <c r="BC85" s="5">
        <f t="shared" si="100"/>
        <v>0</v>
      </c>
      <c r="BD85" s="5">
        <f t="shared" si="101"/>
        <v>0</v>
      </c>
      <c r="BE85" s="5">
        <f t="shared" si="102"/>
        <v>0</v>
      </c>
      <c r="BF85" s="5">
        <f t="shared" si="103"/>
        <v>0</v>
      </c>
      <c r="BG85" s="5">
        <f t="shared" si="104"/>
        <v>0</v>
      </c>
      <c r="BH85" s="5">
        <f t="shared" si="105"/>
        <v>0</v>
      </c>
      <c r="BI85" s="5">
        <f t="shared" si="106"/>
        <v>0</v>
      </c>
      <c r="BJ85" s="8">
        <f t="shared" si="107"/>
        <v>0</v>
      </c>
      <c r="BK85" s="8">
        <f t="shared" si="108"/>
        <v>1</v>
      </c>
      <c r="BL85" s="8">
        <f t="shared" si="109"/>
        <v>0</v>
      </c>
      <c r="BM85" s="8">
        <f t="shared" si="110"/>
        <v>0</v>
      </c>
      <c r="BN85" s="8">
        <f t="shared" si="111"/>
        <v>1</v>
      </c>
    </row>
    <row r="86" spans="1:66" x14ac:dyDescent="0.25">
      <c r="A86" t="s">
        <v>27</v>
      </c>
      <c r="B86" t="s">
        <v>194</v>
      </c>
      <c r="C86" t="s">
        <v>195</v>
      </c>
      <c r="D86" t="s">
        <v>440</v>
      </c>
      <c r="E86">
        <f>VLOOKUP(A86,home!$A$2:$E$405,3,FALSE)</f>
        <v>1.31736526946108</v>
      </c>
      <c r="F86">
        <f>VLOOKUP(B86,home!$B$2:$E$405,3,FALSE)</f>
        <v>0</v>
      </c>
      <c r="G86">
        <f>VLOOKUP(C86,away!$B$2:$E$405,4,FALSE)</f>
        <v>0.95</v>
      </c>
      <c r="H86">
        <f>VLOOKUP(A86,away!$A$2:$E$405,3,FALSE)</f>
        <v>1.1377245508981999</v>
      </c>
      <c r="I86">
        <f>VLOOKUP(C86,away!$B$2:$E$405,3,FALSE)</f>
        <v>1.23</v>
      </c>
      <c r="J86">
        <f>VLOOKUP(B86,home!$B$2:$E$405,4,FALSE)</f>
        <v>0</v>
      </c>
      <c r="K86" s="3">
        <f t="shared" si="112"/>
        <v>0</v>
      </c>
      <c r="L86" s="3">
        <f t="shared" si="113"/>
        <v>0</v>
      </c>
      <c r="M86" s="5">
        <f t="shared" si="58"/>
        <v>1</v>
      </c>
      <c r="N86" s="5">
        <f t="shared" si="59"/>
        <v>0</v>
      </c>
      <c r="O86" s="5">
        <f t="shared" si="60"/>
        <v>0</v>
      </c>
      <c r="P86" s="5">
        <f t="shared" si="61"/>
        <v>0</v>
      </c>
      <c r="Q86" s="5">
        <f t="shared" si="62"/>
        <v>0</v>
      </c>
      <c r="R86" s="5">
        <f t="shared" si="63"/>
        <v>0</v>
      </c>
      <c r="S86" s="5">
        <f t="shared" si="64"/>
        <v>0</v>
      </c>
      <c r="T86" s="5">
        <f t="shared" si="65"/>
        <v>0</v>
      </c>
      <c r="U86" s="5">
        <f t="shared" si="66"/>
        <v>0</v>
      </c>
      <c r="V86" s="5">
        <f t="shared" si="67"/>
        <v>0</v>
      </c>
      <c r="W86" s="5">
        <f t="shared" si="68"/>
        <v>0</v>
      </c>
      <c r="X86" s="5">
        <f t="shared" si="69"/>
        <v>0</v>
      </c>
      <c r="Y86" s="5">
        <f t="shared" si="70"/>
        <v>0</v>
      </c>
      <c r="Z86" s="5">
        <f t="shared" si="71"/>
        <v>0</v>
      </c>
      <c r="AA86" s="5">
        <f t="shared" si="72"/>
        <v>0</v>
      </c>
      <c r="AB86" s="5">
        <f t="shared" si="73"/>
        <v>0</v>
      </c>
      <c r="AC86" s="5">
        <f t="shared" si="74"/>
        <v>0</v>
      </c>
      <c r="AD86" s="5">
        <f t="shared" si="75"/>
        <v>0</v>
      </c>
      <c r="AE86" s="5">
        <f t="shared" si="76"/>
        <v>0</v>
      </c>
      <c r="AF86" s="5">
        <f t="shared" si="77"/>
        <v>0</v>
      </c>
      <c r="AG86" s="5">
        <f t="shared" si="78"/>
        <v>0</v>
      </c>
      <c r="AH86" s="5">
        <f t="shared" si="79"/>
        <v>0</v>
      </c>
      <c r="AI86" s="5">
        <f t="shared" si="80"/>
        <v>0</v>
      </c>
      <c r="AJ86" s="5">
        <f t="shared" si="81"/>
        <v>0</v>
      </c>
      <c r="AK86" s="5">
        <f t="shared" si="82"/>
        <v>0</v>
      </c>
      <c r="AL86" s="5">
        <f t="shared" si="83"/>
        <v>0</v>
      </c>
      <c r="AM86" s="5">
        <f t="shared" si="84"/>
        <v>0</v>
      </c>
      <c r="AN86" s="5">
        <f t="shared" si="85"/>
        <v>0</v>
      </c>
      <c r="AO86" s="5">
        <f t="shared" si="86"/>
        <v>0</v>
      </c>
      <c r="AP86" s="5">
        <f t="shared" si="87"/>
        <v>0</v>
      </c>
      <c r="AQ86" s="5">
        <f t="shared" si="88"/>
        <v>0</v>
      </c>
      <c r="AR86" s="5">
        <f t="shared" si="89"/>
        <v>0</v>
      </c>
      <c r="AS86" s="5">
        <f t="shared" si="90"/>
        <v>0</v>
      </c>
      <c r="AT86" s="5">
        <f t="shared" si="91"/>
        <v>0</v>
      </c>
      <c r="AU86" s="5">
        <f t="shared" si="92"/>
        <v>0</v>
      </c>
      <c r="AV86" s="5">
        <f t="shared" si="93"/>
        <v>0</v>
      </c>
      <c r="AW86" s="5">
        <f t="shared" si="94"/>
        <v>0</v>
      </c>
      <c r="AX86" s="5">
        <f t="shared" si="95"/>
        <v>0</v>
      </c>
      <c r="AY86" s="5">
        <f t="shared" si="96"/>
        <v>0</v>
      </c>
      <c r="AZ86" s="5">
        <f t="shared" si="97"/>
        <v>0</v>
      </c>
      <c r="BA86" s="5">
        <f t="shared" si="98"/>
        <v>0</v>
      </c>
      <c r="BB86" s="5">
        <f t="shared" si="99"/>
        <v>0</v>
      </c>
      <c r="BC86" s="5">
        <f t="shared" si="100"/>
        <v>0</v>
      </c>
      <c r="BD86" s="5">
        <f t="shared" si="101"/>
        <v>0</v>
      </c>
      <c r="BE86" s="5">
        <f t="shared" si="102"/>
        <v>0</v>
      </c>
      <c r="BF86" s="5">
        <f t="shared" si="103"/>
        <v>0</v>
      </c>
      <c r="BG86" s="5">
        <f t="shared" si="104"/>
        <v>0</v>
      </c>
      <c r="BH86" s="5">
        <f t="shared" si="105"/>
        <v>0</v>
      </c>
      <c r="BI86" s="5">
        <f t="shared" si="106"/>
        <v>0</v>
      </c>
      <c r="BJ86" s="8">
        <f t="shared" si="107"/>
        <v>0</v>
      </c>
      <c r="BK86" s="8">
        <f t="shared" si="108"/>
        <v>1</v>
      </c>
      <c r="BL86" s="8">
        <f t="shared" si="109"/>
        <v>0</v>
      </c>
      <c r="BM86" s="8">
        <f t="shared" si="110"/>
        <v>0</v>
      </c>
      <c r="BN86" s="8">
        <f t="shared" si="111"/>
        <v>1</v>
      </c>
    </row>
    <row r="87" spans="1:66" x14ac:dyDescent="0.25">
      <c r="A87" t="s">
        <v>196</v>
      </c>
      <c r="B87" t="s">
        <v>197</v>
      </c>
      <c r="C87" t="s">
        <v>198</v>
      </c>
      <c r="D87" t="s">
        <v>440</v>
      </c>
      <c r="E87">
        <f>VLOOKUP(A87,home!$A$2:$E$405,3,FALSE)</f>
        <v>1.6388888888888899</v>
      </c>
      <c r="F87">
        <f>VLOOKUP(B87,home!$B$2:$E$405,3,FALSE)</f>
        <v>0.92</v>
      </c>
      <c r="G87">
        <f>VLOOKUP(C87,away!$B$2:$E$405,4,FALSE)</f>
        <v>0.69</v>
      </c>
      <c r="H87">
        <f>VLOOKUP(A87,away!$A$2:$E$405,3,FALSE)</f>
        <v>1.5763888888888899</v>
      </c>
      <c r="I87">
        <f>VLOOKUP(C87,away!$B$2:$E$405,3,FALSE)</f>
        <v>0.92</v>
      </c>
      <c r="J87">
        <f>VLOOKUP(B87,home!$B$2:$E$405,4,FALSE)</f>
        <v>1.9</v>
      </c>
      <c r="K87" s="3">
        <f t="shared" si="112"/>
        <v>1.0403666666666673</v>
      </c>
      <c r="L87" s="3">
        <f t="shared" si="113"/>
        <v>2.7555277777777798</v>
      </c>
      <c r="M87" s="5">
        <f t="shared" si="58"/>
        <v>2.2462805097361208E-2</v>
      </c>
      <c r="N87" s="5">
        <f t="shared" si="59"/>
        <v>2.3369553663124702E-2</v>
      </c>
      <c r="O87" s="5">
        <f t="shared" si="60"/>
        <v>6.1896883412587117E-2</v>
      </c>
      <c r="P87" s="5">
        <f t="shared" si="61"/>
        <v>6.4395454273008593E-2</v>
      </c>
      <c r="Q87" s="5">
        <f t="shared" si="62"/>
        <v>1.2156452322996425E-2</v>
      </c>
      <c r="R87" s="5">
        <f t="shared" si="63"/>
        <v>8.5279290800628266E-2</v>
      </c>
      <c r="S87" s="5">
        <f t="shared" si="64"/>
        <v>4.6151566033868559E-2</v>
      </c>
      <c r="T87" s="5">
        <f t="shared" si="65"/>
        <v>3.3497442055247871E-2</v>
      </c>
      <c r="U87" s="5">
        <f t="shared" si="66"/>
        <v>8.8721731505947005E-2</v>
      </c>
      <c r="V87" s="5">
        <f t="shared" si="67"/>
        <v>1.4700603198538418E-2</v>
      </c>
      <c r="W87" s="5">
        <f t="shared" si="68"/>
        <v>4.2157225939226861E-3</v>
      </c>
      <c r="X87" s="5">
        <f t="shared" si="69"/>
        <v>1.1616540710959357E-2</v>
      </c>
      <c r="Y87" s="5">
        <f t="shared" si="70"/>
        <v>1.6004850305367475E-2</v>
      </c>
      <c r="Z87" s="5">
        <f t="shared" si="71"/>
        <v>7.8329818223440081E-2</v>
      </c>
      <c r="AA87" s="5">
        <f t="shared" si="72"/>
        <v>8.1491731885726323E-2</v>
      </c>
      <c r="AB87" s="5">
        <f t="shared" si="73"/>
        <v>4.2390640731423429E-2</v>
      </c>
      <c r="AC87" s="5">
        <f t="shared" si="74"/>
        <v>2.6339431366486244E-3</v>
      </c>
      <c r="AD87" s="5">
        <f t="shared" si="75"/>
        <v>1.0964743156576752E-3</v>
      </c>
      <c r="AE87" s="5">
        <f t="shared" si="76"/>
        <v>3.0213654344146057E-3</v>
      </c>
      <c r="AF87" s="5">
        <f t="shared" si="77"/>
        <v>4.1627281906735378E-3</v>
      </c>
      <c r="AG87" s="5">
        <f t="shared" si="78"/>
        <v>3.82350438691319E-3</v>
      </c>
      <c r="AH87" s="5">
        <f t="shared" si="79"/>
        <v>5.3959997485743337E-2</v>
      </c>
      <c r="AI87" s="5">
        <f t="shared" si="80"/>
        <v>5.6138182717584535E-2</v>
      </c>
      <c r="AJ87" s="5">
        <f t="shared" si="81"/>
        <v>2.9202147013308869E-2</v>
      </c>
      <c r="AK87" s="5">
        <f t="shared" si="82"/>
        <v>1.0126980115915375E-2</v>
      </c>
      <c r="AL87" s="5">
        <f t="shared" si="83"/>
        <v>3.0203523394090525E-4</v>
      </c>
      <c r="AM87" s="5">
        <f t="shared" si="84"/>
        <v>2.281470657732782E-4</v>
      </c>
      <c r="AN87" s="5">
        <f t="shared" si="85"/>
        <v>6.2866557715676231E-4</v>
      </c>
      <c r="AO87" s="5">
        <f t="shared" si="86"/>
        <v>8.6615273039407934E-4</v>
      </c>
      <c r="AP87" s="5">
        <f t="shared" si="87"/>
        <v>7.9556930279965122E-4</v>
      </c>
      <c r="AQ87" s="5">
        <f t="shared" si="88"/>
        <v>5.4805332825293531E-4</v>
      </c>
      <c r="AR87" s="5">
        <f t="shared" si="89"/>
        <v>2.9737654392156972E-2</v>
      </c>
      <c r="AS87" s="5">
        <f t="shared" si="90"/>
        <v>3.0938064374453726E-2</v>
      </c>
      <c r="AT87" s="5">
        <f t="shared" si="91"/>
        <v>1.6093465453184599E-2</v>
      </c>
      <c r="AU87" s="5">
        <f t="shared" si="92"/>
        <v>5.5810350028816097E-3</v>
      </c>
      <c r="AV87" s="5">
        <f t="shared" si="93"/>
        <v>1.4515806956244834E-3</v>
      </c>
      <c r="AW87" s="5">
        <f t="shared" si="94"/>
        <v>2.4051730567953942E-5</v>
      </c>
      <c r="AX87" s="5">
        <f t="shared" si="95"/>
        <v>3.9559433721387715E-5</v>
      </c>
      <c r="AY87" s="5">
        <f t="shared" si="96"/>
        <v>1.0900711849244285E-4</v>
      </c>
      <c r="AZ87" s="5">
        <f t="shared" si="97"/>
        <v>1.501860714907201E-4</v>
      </c>
      <c r="BA87" s="5">
        <f t="shared" si="98"/>
        <v>1.3794729727599958E-4</v>
      </c>
      <c r="BB87" s="5">
        <f t="shared" si="99"/>
        <v>9.5029402378346491E-5</v>
      </c>
      <c r="BC87" s="5">
        <f t="shared" si="100"/>
        <v>5.2371231591831098E-5</v>
      </c>
      <c r="BD87" s="5">
        <f t="shared" si="101"/>
        <v>1.3657155453923975E-2</v>
      </c>
      <c r="BE87" s="5">
        <f t="shared" si="102"/>
        <v>1.4208449295747381E-2</v>
      </c>
      <c r="BF87" s="5">
        <f t="shared" si="103"/>
        <v>7.3909985161595302E-3</v>
      </c>
      <c r="BG87" s="5">
        <f t="shared" si="104"/>
        <v>2.5631161631983917E-3</v>
      </c>
      <c r="BH87" s="5">
        <f t="shared" si="105"/>
        <v>6.6664515474654208E-4</v>
      </c>
      <c r="BI87" s="5">
        <f t="shared" si="106"/>
        <v>1.3871107949862895E-4</v>
      </c>
      <c r="BJ87" s="8">
        <f t="shared" si="107"/>
        <v>0.11661532253860496</v>
      </c>
      <c r="BK87" s="8">
        <f t="shared" si="108"/>
        <v>0.15075541409185875</v>
      </c>
      <c r="BL87" s="8">
        <f t="shared" si="109"/>
        <v>0.63163446125043987</v>
      </c>
      <c r="BM87" s="8">
        <f t="shared" si="110"/>
        <v>0.70768962114671308</v>
      </c>
      <c r="BN87" s="8">
        <f t="shared" si="111"/>
        <v>0.26956043956970632</v>
      </c>
    </row>
    <row r="88" spans="1:66" x14ac:dyDescent="0.25">
      <c r="A88" t="s">
        <v>196</v>
      </c>
      <c r="B88" t="s">
        <v>199</v>
      </c>
      <c r="C88" t="s">
        <v>200</v>
      </c>
      <c r="D88" t="s">
        <v>440</v>
      </c>
      <c r="E88">
        <f>VLOOKUP(A88,home!$A$2:$E$405,3,FALSE)</f>
        <v>1.6388888888888899</v>
      </c>
      <c r="F88">
        <f>VLOOKUP(B88,home!$B$2:$E$405,3,FALSE)</f>
        <v>0</v>
      </c>
      <c r="G88">
        <f>VLOOKUP(C88,away!$B$2:$E$405,4,FALSE)</f>
        <v>0.76</v>
      </c>
      <c r="H88">
        <f>VLOOKUP(A88,away!$A$2:$E$405,3,FALSE)</f>
        <v>1.5763888888888899</v>
      </c>
      <c r="I88">
        <f>VLOOKUP(C88,away!$B$2:$E$405,3,FALSE)</f>
        <v>1.3</v>
      </c>
      <c r="J88">
        <f>VLOOKUP(B88,home!$B$2:$E$405,4,FALSE)</f>
        <v>0</v>
      </c>
      <c r="K88" s="3">
        <f t="shared" si="112"/>
        <v>0</v>
      </c>
      <c r="L88" s="3">
        <f t="shared" si="113"/>
        <v>0</v>
      </c>
      <c r="M88" s="5">
        <f t="shared" ref="M88:M151" si="114">_xlfn.POISSON.DIST(0,K88,FALSE) * _xlfn.POISSON.DIST(0,L88,FALSE)</f>
        <v>1</v>
      </c>
      <c r="N88" s="5">
        <f t="shared" ref="N88:N151" si="115">_xlfn.POISSON.DIST(1,K88,FALSE) * _xlfn.POISSON.DIST(0,L88,FALSE)</f>
        <v>0</v>
      </c>
      <c r="O88" s="5">
        <f t="shared" ref="O88:O151" si="116">_xlfn.POISSON.DIST(0,K88,FALSE) * _xlfn.POISSON.DIST(1,L88,FALSE)</f>
        <v>0</v>
      </c>
      <c r="P88" s="5">
        <f t="shared" ref="P88:P151" si="117">_xlfn.POISSON.DIST(1,K88,FALSE) * _xlfn.POISSON.DIST(1,L88,FALSE)</f>
        <v>0</v>
      </c>
      <c r="Q88" s="5">
        <f t="shared" ref="Q88:Q151" si="118">_xlfn.POISSON.DIST(2,K88,FALSE) * _xlfn.POISSON.DIST(0,L88,FALSE)</f>
        <v>0</v>
      </c>
      <c r="R88" s="5">
        <f t="shared" ref="R88:R151" si="119">_xlfn.POISSON.DIST(0,K88,FALSE) * _xlfn.POISSON.DIST(2,L88,FALSE)</f>
        <v>0</v>
      </c>
      <c r="S88" s="5">
        <f t="shared" ref="S88:S151" si="120">_xlfn.POISSON.DIST(2,K88,FALSE) * _xlfn.POISSON.DIST(2,L88,FALSE)</f>
        <v>0</v>
      </c>
      <c r="T88" s="5">
        <f t="shared" ref="T88:T151" si="121">_xlfn.POISSON.DIST(2,K88,FALSE) * _xlfn.POISSON.DIST(1,L88,FALSE)</f>
        <v>0</v>
      </c>
      <c r="U88" s="5">
        <f t="shared" ref="U88:U151" si="122">_xlfn.POISSON.DIST(1,K88,FALSE) * _xlfn.POISSON.DIST(2,L88,FALSE)</f>
        <v>0</v>
      </c>
      <c r="V88" s="5">
        <f t="shared" ref="V88:V151" si="123">_xlfn.POISSON.DIST(3,K88,FALSE) * _xlfn.POISSON.DIST(3,L88,FALSE)</f>
        <v>0</v>
      </c>
      <c r="W88" s="5">
        <f t="shared" ref="W88:W151" si="124">_xlfn.POISSON.DIST(3,K88,FALSE) * _xlfn.POISSON.DIST(0,L88,FALSE)</f>
        <v>0</v>
      </c>
      <c r="X88" s="5">
        <f t="shared" ref="X88:X151" si="125">_xlfn.POISSON.DIST(3,K88,FALSE) * _xlfn.POISSON.DIST(1,L88,FALSE)</f>
        <v>0</v>
      </c>
      <c r="Y88" s="5">
        <f t="shared" ref="Y88:Y151" si="126">_xlfn.POISSON.DIST(3,K88,FALSE) * _xlfn.POISSON.DIST(2,L88,FALSE)</f>
        <v>0</v>
      </c>
      <c r="Z88" s="5">
        <f t="shared" ref="Z88:Z151" si="127">_xlfn.POISSON.DIST(0,K88,FALSE) * _xlfn.POISSON.DIST(3,L88,FALSE)</f>
        <v>0</v>
      </c>
      <c r="AA88" s="5">
        <f t="shared" ref="AA88:AA151" si="128">_xlfn.POISSON.DIST(1,K88,FALSE) * _xlfn.POISSON.DIST(3,L88,FALSE)</f>
        <v>0</v>
      </c>
      <c r="AB88" s="5">
        <f t="shared" ref="AB88:AB151" si="129">_xlfn.POISSON.DIST(2,K88,FALSE) * _xlfn.POISSON.DIST(3,L88,FALSE)</f>
        <v>0</v>
      </c>
      <c r="AC88" s="5">
        <f t="shared" ref="AC88:AC151" si="130">_xlfn.POISSON.DIST(4,K88,FALSE) * _xlfn.POISSON.DIST(4,L88,FALSE)</f>
        <v>0</v>
      </c>
      <c r="AD88" s="5">
        <f t="shared" ref="AD88:AD151" si="131">_xlfn.POISSON.DIST(4,K88,FALSE) * _xlfn.POISSON.DIST(0,L88,FALSE)</f>
        <v>0</v>
      </c>
      <c r="AE88" s="5">
        <f t="shared" ref="AE88:AE151" si="132">_xlfn.POISSON.DIST(4,K88,FALSE) * _xlfn.POISSON.DIST(1,L88,FALSE)</f>
        <v>0</v>
      </c>
      <c r="AF88" s="5">
        <f t="shared" ref="AF88:AF151" si="133">_xlfn.POISSON.DIST(4,K88,FALSE) * _xlfn.POISSON.DIST(2,L88,FALSE)</f>
        <v>0</v>
      </c>
      <c r="AG88" s="5">
        <f t="shared" ref="AG88:AG151" si="134">_xlfn.POISSON.DIST(4,K88,FALSE) * _xlfn.POISSON.DIST(3,L88,FALSE)</f>
        <v>0</v>
      </c>
      <c r="AH88" s="5">
        <f t="shared" ref="AH88:AH151" si="135">_xlfn.POISSON.DIST(0,K88,FALSE) * _xlfn.POISSON.DIST(4,L88,FALSE)</f>
        <v>0</v>
      </c>
      <c r="AI88" s="5">
        <f t="shared" ref="AI88:AI151" si="136">_xlfn.POISSON.DIST(1,K88,FALSE) * _xlfn.POISSON.DIST(4,L88,FALSE)</f>
        <v>0</v>
      </c>
      <c r="AJ88" s="5">
        <f t="shared" ref="AJ88:AJ151" si="137">_xlfn.POISSON.DIST(2,K88,FALSE) * _xlfn.POISSON.DIST(4,L88,FALSE)</f>
        <v>0</v>
      </c>
      <c r="AK88" s="5">
        <f t="shared" ref="AK88:AK151" si="138">_xlfn.POISSON.DIST(3,K88,FALSE) * _xlfn.POISSON.DIST(4,L88,FALSE)</f>
        <v>0</v>
      </c>
      <c r="AL88" s="5">
        <f t="shared" ref="AL88:AL151" si="139">_xlfn.POISSON.DIST(5,K88,FALSE) * _xlfn.POISSON.DIST(5,L88,FALSE)</f>
        <v>0</v>
      </c>
      <c r="AM88" s="5">
        <f t="shared" ref="AM88:AM151" si="140">_xlfn.POISSON.DIST(5,K88,FALSE) * _xlfn.POISSON.DIST(0,L88,FALSE)</f>
        <v>0</v>
      </c>
      <c r="AN88" s="5">
        <f t="shared" ref="AN88:AN151" si="141">_xlfn.POISSON.DIST(5,K88,FALSE) * _xlfn.POISSON.DIST(1,L88,FALSE)</f>
        <v>0</v>
      </c>
      <c r="AO88" s="5">
        <f t="shared" ref="AO88:AO151" si="142">_xlfn.POISSON.DIST(5,K88,FALSE) * _xlfn.POISSON.DIST(2,L88,FALSE)</f>
        <v>0</v>
      </c>
      <c r="AP88" s="5">
        <f t="shared" ref="AP88:AP151" si="143">_xlfn.POISSON.DIST(5,K88,FALSE) * _xlfn.POISSON.DIST(3,L88,FALSE)</f>
        <v>0</v>
      </c>
      <c r="AQ88" s="5">
        <f t="shared" ref="AQ88:AQ151" si="144">_xlfn.POISSON.DIST(5,K88,FALSE) * _xlfn.POISSON.DIST(4,L88,FALSE)</f>
        <v>0</v>
      </c>
      <c r="AR88" s="5">
        <f t="shared" ref="AR88:AR151" si="145">_xlfn.POISSON.DIST(0,K88,FALSE) * _xlfn.POISSON.DIST(5,L88,FALSE)</f>
        <v>0</v>
      </c>
      <c r="AS88" s="5">
        <f t="shared" ref="AS88:AS151" si="146">_xlfn.POISSON.DIST(1,K88,FALSE) * _xlfn.POISSON.DIST(5,L88,FALSE)</f>
        <v>0</v>
      </c>
      <c r="AT88" s="5">
        <f t="shared" ref="AT88:AT151" si="147">_xlfn.POISSON.DIST(2,K88,FALSE) * _xlfn.POISSON.DIST(5,L88,FALSE)</f>
        <v>0</v>
      </c>
      <c r="AU88" s="5">
        <f t="shared" ref="AU88:AU151" si="148">_xlfn.POISSON.DIST(3,K88,FALSE) * _xlfn.POISSON.DIST(5,L88,FALSE)</f>
        <v>0</v>
      </c>
      <c r="AV88" s="5">
        <f t="shared" ref="AV88:AV151" si="149">_xlfn.POISSON.DIST(4,K88,FALSE) * _xlfn.POISSON.DIST(5,L88,FALSE)</f>
        <v>0</v>
      </c>
      <c r="AW88" s="5">
        <f t="shared" ref="AW88:AW151" si="150">_xlfn.POISSON.DIST(6,K88,FALSE) * _xlfn.POISSON.DIST(6,L88,FALSE)</f>
        <v>0</v>
      </c>
      <c r="AX88" s="5">
        <f t="shared" ref="AX88:AX151" si="151">_xlfn.POISSON.DIST(6,K88,FALSE) * _xlfn.POISSON.DIST(0,L88,FALSE)</f>
        <v>0</v>
      </c>
      <c r="AY88" s="5">
        <f t="shared" ref="AY88:AY151" si="152">_xlfn.POISSON.DIST(6,K88,FALSE) * _xlfn.POISSON.DIST(1,L88,FALSE)</f>
        <v>0</v>
      </c>
      <c r="AZ88" s="5">
        <f t="shared" ref="AZ88:AZ151" si="153">_xlfn.POISSON.DIST(6,K88,FALSE) * _xlfn.POISSON.DIST(2,L88,FALSE)</f>
        <v>0</v>
      </c>
      <c r="BA88" s="5">
        <f t="shared" ref="BA88:BA151" si="154">_xlfn.POISSON.DIST(6,K88,FALSE) * _xlfn.POISSON.DIST(3,L88,FALSE)</f>
        <v>0</v>
      </c>
      <c r="BB88" s="5">
        <f t="shared" ref="BB88:BB151" si="155">_xlfn.POISSON.DIST(6,K88,FALSE) * _xlfn.POISSON.DIST(4,L88,FALSE)</f>
        <v>0</v>
      </c>
      <c r="BC88" s="5">
        <f t="shared" ref="BC88:BC151" si="156">_xlfn.POISSON.DIST(6,K88,FALSE) * _xlfn.POISSON.DIST(5,L88,FALSE)</f>
        <v>0</v>
      </c>
      <c r="BD88" s="5">
        <f t="shared" ref="BD88:BD151" si="157">_xlfn.POISSON.DIST(0,K88,FALSE) * _xlfn.POISSON.DIST(6,L88,FALSE)</f>
        <v>0</v>
      </c>
      <c r="BE88" s="5">
        <f t="shared" ref="BE88:BE151" si="158">_xlfn.POISSON.DIST(1,K88,FALSE) * _xlfn.POISSON.DIST(6,L88,FALSE)</f>
        <v>0</v>
      </c>
      <c r="BF88" s="5">
        <f t="shared" ref="BF88:BF151" si="159">_xlfn.POISSON.DIST(2,K88,FALSE) * _xlfn.POISSON.DIST(6,L88,FALSE)</f>
        <v>0</v>
      </c>
      <c r="BG88" s="5">
        <f t="shared" ref="BG88:BG151" si="160">_xlfn.POISSON.DIST(3,K88,FALSE) * _xlfn.POISSON.DIST(6,L88,FALSE)</f>
        <v>0</v>
      </c>
      <c r="BH88" s="5">
        <f t="shared" ref="BH88:BH151" si="161">_xlfn.POISSON.DIST(4,K88,FALSE) * _xlfn.POISSON.DIST(6,L88,FALSE)</f>
        <v>0</v>
      </c>
      <c r="BI88" s="5">
        <f t="shared" ref="BI88:BI151" si="162">_xlfn.POISSON.DIST(5,K88,FALSE) * _xlfn.POISSON.DIST(6,L88,FALSE)</f>
        <v>0</v>
      </c>
      <c r="BJ88" s="8">
        <f t="shared" ref="BJ88:BJ151" si="163">SUM(N88,Q88,T88,W88,X88,Y88,AD88,AE88,AF88,AG88,AM88,AN88,AO88,AP88,AQ88,AX88,AY88,AZ88,BA88,BB88,BC88)</f>
        <v>0</v>
      </c>
      <c r="BK88" s="8">
        <f t="shared" ref="BK88:BK151" si="164">SUM(M88,P88,S88,V88,AC88,AL88,AY88)</f>
        <v>1</v>
      </c>
      <c r="BL88" s="8">
        <f t="shared" ref="BL88:BL151" si="165">SUM(O88,R88,U88,AA88,AB88,AH88,AI88,AJ88,AK88,AR88,AS88,AT88,AU88,AV88,BD88,BE88,BF88,BG88,BH88,BI88)</f>
        <v>0</v>
      </c>
      <c r="BM88" s="8">
        <f t="shared" ref="BM88:BM151" si="166">SUM(S88:BI88)</f>
        <v>0</v>
      </c>
      <c r="BN88" s="8">
        <f t="shared" ref="BN88:BN151" si="167">SUM(M88:R88)</f>
        <v>1</v>
      </c>
    </row>
    <row r="89" spans="1:66" x14ac:dyDescent="0.25">
      <c r="A89" t="s">
        <v>196</v>
      </c>
      <c r="B89" t="s">
        <v>201</v>
      </c>
      <c r="C89" t="s">
        <v>202</v>
      </c>
      <c r="D89" t="s">
        <v>440</v>
      </c>
      <c r="E89">
        <f>VLOOKUP(A89,home!$A$2:$E$405,3,FALSE)</f>
        <v>1.6388888888888899</v>
      </c>
      <c r="F89">
        <f>VLOOKUP(B89,home!$B$2:$E$405,3,FALSE)</f>
        <v>0.92</v>
      </c>
      <c r="G89">
        <f>VLOOKUP(C89,away!$B$2:$E$405,4,FALSE)</f>
        <v>1.3</v>
      </c>
      <c r="H89">
        <f>VLOOKUP(A89,away!$A$2:$E$405,3,FALSE)</f>
        <v>1.5763888888888899</v>
      </c>
      <c r="I89">
        <f>VLOOKUP(C89,away!$B$2:$E$405,3,FALSE)</f>
        <v>0.46</v>
      </c>
      <c r="J89">
        <f>VLOOKUP(B89,home!$B$2:$E$405,4,FALSE)</f>
        <v>0.95</v>
      </c>
      <c r="K89" s="3">
        <f t="shared" si="112"/>
        <v>1.9601111111111125</v>
      </c>
      <c r="L89" s="3">
        <f t="shared" si="113"/>
        <v>0.68888194444444495</v>
      </c>
      <c r="M89" s="5">
        <f t="shared" si="114"/>
        <v>7.0722390736882718E-2</v>
      </c>
      <c r="N89" s="5">
        <f t="shared" si="115"/>
        <v>0.1386237438877054</v>
      </c>
      <c r="O89" s="5">
        <f t="shared" si="116"/>
        <v>4.8719378046583564E-2</v>
      </c>
      <c r="P89" s="5">
        <f t="shared" si="117"/>
        <v>9.5495394235531245E-2</v>
      </c>
      <c r="Q89" s="5">
        <f t="shared" si="118"/>
        <v>0.13585897032905631</v>
      </c>
      <c r="R89" s="5">
        <f t="shared" si="119"/>
        <v>1.6780949940427243E-2</v>
      </c>
      <c r="S89" s="5">
        <f t="shared" si="120"/>
        <v>3.223650326714584E-2</v>
      </c>
      <c r="T89" s="5">
        <f t="shared" si="121"/>
        <v>9.3590791650500466E-2</v>
      </c>
      <c r="U89" s="5">
        <f t="shared" si="122"/>
        <v>3.2892526433230797E-2</v>
      </c>
      <c r="V89" s="5">
        <f t="shared" si="123"/>
        <v>4.8364968626636974E-3</v>
      </c>
      <c r="W89" s="5">
        <f t="shared" si="124"/>
        <v>8.8766225762032747E-2</v>
      </c>
      <c r="X89" s="5">
        <f t="shared" si="125"/>
        <v>6.1149450203943703E-2</v>
      </c>
      <c r="Y89" s="5">
        <f t="shared" si="126"/>
        <v>2.1062376079100747E-2</v>
      </c>
      <c r="Z89" s="5">
        <f t="shared" si="127"/>
        <v>3.8533644748621385E-3</v>
      </c>
      <c r="AA89" s="5">
        <f t="shared" si="128"/>
        <v>7.5530225223381141E-3</v>
      </c>
      <c r="AB89" s="5">
        <f t="shared" si="129"/>
        <v>7.4023816842537114E-3</v>
      </c>
      <c r="AC89" s="5">
        <f t="shared" si="130"/>
        <v>4.0816561930268546E-4</v>
      </c>
      <c r="AD89" s="5">
        <f t="shared" si="131"/>
        <v>4.3497916351889473E-2</v>
      </c>
      <c r="AE89" s="5">
        <f t="shared" si="132"/>
        <v>2.9964929195771439E-2</v>
      </c>
      <c r="AF89" s="5">
        <f t="shared" si="133"/>
        <v>1.0321149344761573E-2</v>
      </c>
      <c r="AG89" s="5">
        <f t="shared" si="134"/>
        <v>2.3700178098402876E-3</v>
      </c>
      <c r="AH89" s="5">
        <f t="shared" si="135"/>
        <v>6.6362830302404432E-4</v>
      </c>
      <c r="AI89" s="5">
        <f t="shared" si="136"/>
        <v>1.3007852104052415E-3</v>
      </c>
      <c r="AJ89" s="5">
        <f t="shared" si="137"/>
        <v>1.2748417720421603E-3</v>
      </c>
      <c r="AK89" s="5">
        <f t="shared" si="138"/>
        <v>8.3294384076280622E-4</v>
      </c>
      <c r="AL89" s="5">
        <f t="shared" si="139"/>
        <v>2.2045599037348246E-5</v>
      </c>
      <c r="AM89" s="5">
        <f t="shared" si="140"/>
        <v>1.705214983030405E-2</v>
      </c>
      <c r="AN89" s="5">
        <f t="shared" si="141"/>
        <v>1.1746918132057867E-2</v>
      </c>
      <c r="AO89" s="5">
        <f t="shared" si="142"/>
        <v>4.0461199020208651E-3</v>
      </c>
      <c r="AP89" s="5">
        <f t="shared" si="143"/>
        <v>9.2909964851983383E-4</v>
      </c>
      <c r="AQ89" s="5">
        <f t="shared" si="144"/>
        <v>1.6000999311374835E-4</v>
      </c>
      <c r="AR89" s="5">
        <f t="shared" si="145"/>
        <v>9.1432311155114208E-5</v>
      </c>
      <c r="AS89" s="5">
        <f t="shared" si="146"/>
        <v>1.7921748900970785E-4</v>
      </c>
      <c r="AT89" s="5">
        <f t="shared" si="147"/>
        <v>1.7564309575668108E-4</v>
      </c>
      <c r="AU89" s="5">
        <f t="shared" si="148"/>
        <v>1.1475999452754124E-4</v>
      </c>
      <c r="AV89" s="5">
        <f t="shared" si="149"/>
        <v>5.6235585096121021E-5</v>
      </c>
      <c r="AW89" s="5">
        <f t="shared" si="150"/>
        <v>8.2688458558983209E-7</v>
      </c>
      <c r="AX89" s="5">
        <f t="shared" si="151"/>
        <v>5.57068472511841E-3</v>
      </c>
      <c r="AY89" s="5">
        <f t="shared" si="152"/>
        <v>3.8375441253265382E-3</v>
      </c>
      <c r="AZ89" s="5">
        <f t="shared" si="153"/>
        <v>1.3218074294731512E-3</v>
      </c>
      <c r="BA89" s="5">
        <f t="shared" si="154"/>
        <v>3.0352309073219274E-4</v>
      </c>
      <c r="BB89" s="5">
        <f t="shared" si="155"/>
        <v>5.2272894231845145E-5</v>
      </c>
      <c r="BC89" s="5">
        <f t="shared" si="156"/>
        <v>7.2019706040344602E-6</v>
      </c>
      <c r="BD89" s="5">
        <f t="shared" si="157"/>
        <v>1.0497678048930765E-5</v>
      </c>
      <c r="BE89" s="5">
        <f t="shared" si="158"/>
        <v>2.0576615384576414E-5</v>
      </c>
      <c r="BF89" s="5">
        <f t="shared" si="159"/>
        <v>2.0166226222184052E-5</v>
      </c>
      <c r="BG89" s="5">
        <f t="shared" si="160"/>
        <v>1.3176014695761078E-5</v>
      </c>
      <c r="BH89" s="5">
        <f t="shared" si="161"/>
        <v>6.4566132013311493E-6</v>
      </c>
      <c r="BI89" s="5">
        <f t="shared" si="162"/>
        <v>2.5311358552151738E-6</v>
      </c>
      <c r="BJ89" s="8">
        <f t="shared" si="163"/>
        <v>0.67023290235610467</v>
      </c>
      <c r="BK89" s="8">
        <f t="shared" si="164"/>
        <v>0.20755854044589003</v>
      </c>
      <c r="BL89" s="8">
        <f t="shared" si="165"/>
        <v>0.11811115051202084</v>
      </c>
      <c r="BM89" s="8">
        <f t="shared" si="166"/>
        <v>0.48971841337195027</v>
      </c>
      <c r="BN89" s="8">
        <f t="shared" si="167"/>
        <v>0.50620082717618653</v>
      </c>
    </row>
    <row r="90" spans="1:66" x14ac:dyDescent="0.25">
      <c r="A90" t="s">
        <v>196</v>
      </c>
      <c r="B90" t="s">
        <v>203</v>
      </c>
      <c r="C90" t="s">
        <v>204</v>
      </c>
      <c r="D90" t="s">
        <v>440</v>
      </c>
      <c r="E90">
        <f>VLOOKUP(A90,home!$A$2:$E$405,3,FALSE)</f>
        <v>1.6388888888888899</v>
      </c>
      <c r="F90">
        <f>VLOOKUP(B90,home!$B$2:$E$405,3,FALSE)</f>
        <v>0.61</v>
      </c>
      <c r="G90">
        <f>VLOOKUP(C90,away!$B$2:$E$405,4,FALSE)</f>
        <v>1.22</v>
      </c>
      <c r="H90">
        <f>VLOOKUP(A90,away!$A$2:$E$405,3,FALSE)</f>
        <v>1.5763888888888899</v>
      </c>
      <c r="I90">
        <f>VLOOKUP(C90,away!$B$2:$E$405,3,FALSE)</f>
        <v>0.76</v>
      </c>
      <c r="J90">
        <f>VLOOKUP(B90,home!$B$2:$E$405,4,FALSE)</f>
        <v>0.63</v>
      </c>
      <c r="K90" s="3">
        <f t="shared" si="112"/>
        <v>1.2196611111111118</v>
      </c>
      <c r="L90" s="3">
        <f t="shared" si="113"/>
        <v>0.75477500000000053</v>
      </c>
      <c r="M90" s="5">
        <f t="shared" si="114"/>
        <v>0.13883958027029814</v>
      </c>
      <c r="N90" s="5">
        <f t="shared" si="115"/>
        <v>0.16933723673867218</v>
      </c>
      <c r="O90" s="5">
        <f t="shared" si="116"/>
        <v>0.10479264419851433</v>
      </c>
      <c r="P90" s="5">
        <f t="shared" si="117"/>
        <v>0.12781151285943138</v>
      </c>
      <c r="Q90" s="5">
        <f t="shared" si="118"/>
        <v>0.10326702115658717</v>
      </c>
      <c r="R90" s="5">
        <f t="shared" si="119"/>
        <v>3.9547434012466853E-2</v>
      </c>
      <c r="S90" s="5">
        <f t="shared" si="120"/>
        <v>2.9414851996119335E-2</v>
      </c>
      <c r="T90" s="5">
        <f t="shared" si="121"/>
        <v>7.7943365893463137E-2</v>
      </c>
      <c r="U90" s="5">
        <f t="shared" si="122"/>
        <v>4.8234467309238686E-2</v>
      </c>
      <c r="V90" s="5">
        <f t="shared" si="123"/>
        <v>3.0087135469911322E-3</v>
      </c>
      <c r="W90" s="5">
        <f t="shared" si="124"/>
        <v>4.1983589921659265E-2</v>
      </c>
      <c r="X90" s="5">
        <f t="shared" si="125"/>
        <v>3.168816408312039E-2</v>
      </c>
      <c r="Y90" s="5">
        <f t="shared" si="126"/>
        <v>1.1958717022918603E-2</v>
      </c>
      <c r="Z90" s="5">
        <f t="shared" si="127"/>
        <v>9.9498048355865648E-3</v>
      </c>
      <c r="AA90" s="5">
        <f t="shared" si="128"/>
        <v>1.2135390021110221E-2</v>
      </c>
      <c r="AB90" s="5">
        <f t="shared" si="129"/>
        <v>7.4005316384569975E-3</v>
      </c>
      <c r="AC90" s="5">
        <f t="shared" si="130"/>
        <v>1.731081608055091E-4</v>
      </c>
      <c r="AD90" s="5">
        <f t="shared" si="131"/>
        <v>1.2801437983071052E-2</v>
      </c>
      <c r="AE90" s="5">
        <f t="shared" si="132"/>
        <v>9.6622053536724595E-3</v>
      </c>
      <c r="AF90" s="5">
        <f t="shared" si="133"/>
        <v>3.6463955229090674E-3</v>
      </c>
      <c r="AG90" s="5">
        <f t="shared" si="134"/>
        <v>9.1740272693456462E-4</v>
      </c>
      <c r="AH90" s="5">
        <f t="shared" si="135"/>
        <v>1.8774659861949632E-3</v>
      </c>
      <c r="AI90" s="5">
        <f t="shared" si="136"/>
        <v>2.2898722507958677E-3</v>
      </c>
      <c r="AJ90" s="5">
        <f t="shared" si="137"/>
        <v>1.3964340668540956E-3</v>
      </c>
      <c r="AK90" s="5">
        <f t="shared" si="138"/>
        <v>5.6772544185755818E-4</v>
      </c>
      <c r="AL90" s="5">
        <f t="shared" si="139"/>
        <v>6.3743252112377869E-6</v>
      </c>
      <c r="AM90" s="5">
        <f t="shared" si="140"/>
        <v>3.1226832148504849E-3</v>
      </c>
      <c r="AN90" s="5">
        <f t="shared" si="141"/>
        <v>2.356923223488776E-3</v>
      </c>
      <c r="AO90" s="5">
        <f t="shared" si="142"/>
        <v>8.8947336300437092E-4</v>
      </c>
      <c r="AP90" s="5">
        <f t="shared" si="143"/>
        <v>2.2378408585387491E-4</v>
      </c>
      <c r="AQ90" s="5">
        <f t="shared" si="144"/>
        <v>4.2226658350089625E-5</v>
      </c>
      <c r="AR90" s="5">
        <f t="shared" si="145"/>
        <v>2.8341287794606099E-4</v>
      </c>
      <c r="AS90" s="5">
        <f t="shared" si="146"/>
        <v>3.4566766561889059E-4</v>
      </c>
      <c r="AT90" s="5">
        <f t="shared" si="147"/>
        <v>2.1079870456196026E-4</v>
      </c>
      <c r="AU90" s="5">
        <f t="shared" si="148"/>
        <v>8.5700994075607796E-5</v>
      </c>
      <c r="AV90" s="5">
        <f t="shared" si="149"/>
        <v>2.6131542414395654E-5</v>
      </c>
      <c r="AW90" s="5">
        <f t="shared" si="150"/>
        <v>1.630002984419948E-7</v>
      </c>
      <c r="AX90" s="5">
        <f t="shared" si="151"/>
        <v>6.3476921324542683E-4</v>
      </c>
      <c r="AY90" s="5">
        <f t="shared" si="152"/>
        <v>4.7910793292731731E-4</v>
      </c>
      <c r="AZ90" s="5">
        <f t="shared" si="153"/>
        <v>1.8080934503760809E-4</v>
      </c>
      <c r="BA90" s="5">
        <f t="shared" si="154"/>
        <v>4.549012446692025E-5</v>
      </c>
      <c r="BB90" s="5">
        <f t="shared" si="155"/>
        <v>8.5837021736299374E-6</v>
      </c>
      <c r="BC90" s="5">
        <f t="shared" si="156"/>
        <v>1.2957527616203087E-6</v>
      </c>
      <c r="BD90" s="5">
        <f t="shared" si="157"/>
        <v>3.5652159158623045E-5</v>
      </c>
      <c r="BE90" s="5">
        <f t="shared" si="158"/>
        <v>4.3483552052916371E-5</v>
      </c>
      <c r="BF90" s="5">
        <f t="shared" si="159"/>
        <v>2.6517598705958932E-5</v>
      </c>
      <c r="BG90" s="5">
        <f t="shared" si="160"/>
        <v>1.0780827967236149E-5</v>
      </c>
      <c r="BH90" s="5">
        <f t="shared" si="161"/>
        <v>3.2872391543042475E-6</v>
      </c>
      <c r="BI90" s="5">
        <f t="shared" si="162"/>
        <v>8.0186355188533368E-7</v>
      </c>
      <c r="BJ90" s="8">
        <f t="shared" si="163"/>
        <v>0.47119068301916794</v>
      </c>
      <c r="BK90" s="8">
        <f t="shared" si="164"/>
        <v>0.299733249091784</v>
      </c>
      <c r="BL90" s="8">
        <f t="shared" si="165"/>
        <v>0.21931419995069742</v>
      </c>
      <c r="BM90" s="8">
        <f t="shared" si="166"/>
        <v>0.31611356272863717</v>
      </c>
      <c r="BN90" s="8">
        <f t="shared" si="167"/>
        <v>0.68359542923597005</v>
      </c>
    </row>
    <row r="91" spans="1:66" x14ac:dyDescent="0.25">
      <c r="A91" t="s">
        <v>196</v>
      </c>
      <c r="B91" t="s">
        <v>205</v>
      </c>
      <c r="C91" t="s">
        <v>206</v>
      </c>
      <c r="D91" t="s">
        <v>440</v>
      </c>
      <c r="E91">
        <f>VLOOKUP(A91,home!$A$2:$E$405,3,FALSE)</f>
        <v>1.6388888888888899</v>
      </c>
      <c r="F91">
        <f>VLOOKUP(B91,home!$B$2:$E$405,3,FALSE)</f>
        <v>1.39</v>
      </c>
      <c r="G91">
        <f>VLOOKUP(C91,away!$B$2:$E$405,4,FALSE)</f>
        <v>1.45</v>
      </c>
      <c r="H91">
        <f>VLOOKUP(A91,away!$A$2:$E$405,3,FALSE)</f>
        <v>1.5763888888888899</v>
      </c>
      <c r="I91">
        <f>VLOOKUP(C91,away!$B$2:$E$405,3,FALSE)</f>
        <v>0.53</v>
      </c>
      <c r="J91">
        <f>VLOOKUP(B91,home!$B$2:$E$405,4,FALSE)</f>
        <v>0.82</v>
      </c>
      <c r="K91" s="3">
        <f t="shared" si="112"/>
        <v>3.3031805555555573</v>
      </c>
      <c r="L91" s="3">
        <f t="shared" si="113"/>
        <v>0.68509861111111159</v>
      </c>
      <c r="M91" s="5">
        <f t="shared" si="114"/>
        <v>1.8531576451552251E-2</v>
      </c>
      <c r="N91" s="5">
        <f t="shared" si="115"/>
        <v>6.1213142998558644E-2</v>
      </c>
      <c r="O91" s="5">
        <f t="shared" si="116"/>
        <v>1.2695957288657826E-2</v>
      </c>
      <c r="P91" s="5">
        <f t="shared" si="117"/>
        <v>4.1937039250058386E-2</v>
      </c>
      <c r="Q91" s="5">
        <f t="shared" si="118"/>
        <v>0.10109903184864036</v>
      </c>
      <c r="R91" s="5">
        <f t="shared" si="119"/>
        <v>4.3489913525927354E-3</v>
      </c>
      <c r="S91" s="5">
        <f t="shared" si="120"/>
        <v>2.3725926200326358E-2</v>
      </c>
      <c r="T91" s="5">
        <f t="shared" si="121"/>
        <v>6.9262806304181537E-2</v>
      </c>
      <c r="U91" s="5">
        <f t="shared" si="122"/>
        <v>1.4365503672163587E-2</v>
      </c>
      <c r="V91" s="5">
        <f t="shared" si="123"/>
        <v>5.9657639603428363E-3</v>
      </c>
      <c r="W91" s="5">
        <f t="shared" si="124"/>
        <v>0.11131611872930697</v>
      </c>
      <c r="X91" s="5">
        <f t="shared" si="125"/>
        <v>7.6262518335727794E-2</v>
      </c>
      <c r="Y91" s="5">
        <f t="shared" si="126"/>
        <v>2.6123672695821394E-2</v>
      </c>
      <c r="Z91" s="5">
        <f t="shared" si="127"/>
        <v>9.9316264513183935E-4</v>
      </c>
      <c r="AA91" s="5">
        <f t="shared" si="128"/>
        <v>3.2805955379036156E-3</v>
      </c>
      <c r="AB91" s="5">
        <f t="shared" si="129"/>
        <v>5.4181996957227748E-3</v>
      </c>
      <c r="AC91" s="5">
        <f t="shared" si="130"/>
        <v>8.4378438477546863E-4</v>
      </c>
      <c r="AD91" s="5">
        <f t="shared" si="131"/>
        <v>9.1924309726640133E-2</v>
      </c>
      <c r="AE91" s="5">
        <f t="shared" si="132"/>
        <v>6.2977216921068793E-2</v>
      </c>
      <c r="AF91" s="5">
        <f t="shared" si="133"/>
        <v>2.1572801922133712E-2</v>
      </c>
      <c r="AG91" s="5">
        <f t="shared" si="134"/>
        <v>4.9264988782096427E-3</v>
      </c>
      <c r="AH91" s="5">
        <f t="shared" si="135"/>
        <v>1.7010358719681519E-4</v>
      </c>
      <c r="AI91" s="5">
        <f t="shared" si="136"/>
        <v>5.6188286165876917E-4</v>
      </c>
      <c r="AJ91" s="5">
        <f t="shared" si="137"/>
        <v>9.2800027156557982E-4</v>
      </c>
      <c r="AK91" s="5">
        <f t="shared" si="138"/>
        <v>1.0217841508619002E-3</v>
      </c>
      <c r="AL91" s="5">
        <f t="shared" si="139"/>
        <v>7.6379511382478662E-5</v>
      </c>
      <c r="AM91" s="5">
        <f t="shared" si="140"/>
        <v>6.0728518494380858E-2</v>
      </c>
      <c r="AN91" s="5">
        <f t="shared" si="141"/>
        <v>4.1605023675335778E-2</v>
      </c>
      <c r="AO91" s="5">
        <f t="shared" si="142"/>
        <v>1.4251771967608727E-2</v>
      </c>
      <c r="AP91" s="5">
        <f t="shared" si="143"/>
        <v>3.2546230602936714E-3</v>
      </c>
      <c r="AQ91" s="5">
        <f t="shared" si="144"/>
        <v>5.5743443457434742E-4</v>
      </c>
      <c r="AR91" s="5">
        <f t="shared" si="145"/>
        <v>2.3307546266711199E-5</v>
      </c>
      <c r="AS91" s="5">
        <f t="shared" si="146"/>
        <v>7.6989033625911955E-5</v>
      </c>
      <c r="AT91" s="5">
        <f t="shared" si="147"/>
        <v>1.2715433943206268E-4</v>
      </c>
      <c r="AU91" s="5">
        <f t="shared" si="148"/>
        <v>1.4000458052216693E-4</v>
      </c>
      <c r="AV91" s="5">
        <f t="shared" si="149"/>
        <v>1.1561510201738351E-4</v>
      </c>
      <c r="AW91" s="5">
        <f t="shared" si="150"/>
        <v>4.8013103099418576E-6</v>
      </c>
      <c r="AX91" s="5">
        <f t="shared" si="151"/>
        <v>3.3432876909722492E-2</v>
      </c>
      <c r="AY91" s="5">
        <f t="shared" si="152"/>
        <v>2.2904817536299631E-2</v>
      </c>
      <c r="AZ91" s="5">
        <f t="shared" si="153"/>
        <v>7.8460293409361552E-3</v>
      </c>
      <c r="BA91" s="5">
        <f t="shared" si="154"/>
        <v>1.7917679347374635E-3</v>
      </c>
      <c r="BB91" s="5">
        <f t="shared" si="155"/>
        <v>3.0688443088051518E-4</v>
      </c>
      <c r="BC91" s="5">
        <f t="shared" si="156"/>
        <v>4.2049219473572993E-5</v>
      </c>
      <c r="BD91" s="5">
        <f t="shared" si="157"/>
        <v>2.6613279292886343E-6</v>
      </c>
      <c r="BE91" s="5">
        <f t="shared" si="158"/>
        <v>8.7908466679831517E-6</v>
      </c>
      <c r="BF91" s="5">
        <f t="shared" si="159"/>
        <v>1.4518876890276155E-5</v>
      </c>
      <c r="BG91" s="5">
        <f t="shared" si="160"/>
        <v>1.5986157277488382E-5</v>
      </c>
      <c r="BH91" s="5">
        <f t="shared" si="161"/>
        <v>1.3201290969263143E-5</v>
      </c>
      <c r="BI91" s="5">
        <f t="shared" si="162"/>
        <v>8.721249527580239E-6</v>
      </c>
      <c r="BJ91" s="8">
        <f t="shared" si="163"/>
        <v>0.81339991536453227</v>
      </c>
      <c r="BK91" s="8">
        <f t="shared" si="164"/>
        <v>0.11398528729473742</v>
      </c>
      <c r="BL91" s="8">
        <f t="shared" si="165"/>
        <v>4.333796876944971E-2</v>
      </c>
      <c r="BM91" s="8">
        <f t="shared" si="166"/>
        <v>0.70899057865780124</v>
      </c>
      <c r="BN91" s="8">
        <f t="shared" si="167"/>
        <v>0.2398257391900602</v>
      </c>
    </row>
    <row r="92" spans="1:66" x14ac:dyDescent="0.25">
      <c r="A92" t="s">
        <v>32</v>
      </c>
      <c r="B92" t="s">
        <v>207</v>
      </c>
      <c r="C92" t="s">
        <v>208</v>
      </c>
      <c r="D92" t="s">
        <v>440</v>
      </c>
      <c r="E92">
        <f>VLOOKUP(A92,home!$A$2:$E$405,3,FALSE)</f>
        <v>1.2844827586206899</v>
      </c>
      <c r="F92">
        <f>VLOOKUP(B92,home!$B$2:$E$405,3,FALSE)</f>
        <v>0</v>
      </c>
      <c r="G92">
        <f>VLOOKUP(C92,away!$B$2:$E$405,4,FALSE)</f>
        <v>1.1100000000000001</v>
      </c>
      <c r="H92">
        <f>VLOOKUP(A92,away!$A$2:$E$405,3,FALSE)</f>
        <v>1.1465517241379299</v>
      </c>
      <c r="I92">
        <f>VLOOKUP(C92,away!$B$2:$E$405,3,FALSE)</f>
        <v>1.56</v>
      </c>
      <c r="J92">
        <f>VLOOKUP(B92,home!$B$2:$E$405,4,FALSE)</f>
        <v>0</v>
      </c>
      <c r="K92" s="3">
        <f t="shared" si="112"/>
        <v>0</v>
      </c>
      <c r="L92" s="3">
        <f t="shared" si="113"/>
        <v>0</v>
      </c>
      <c r="M92" s="5">
        <f t="shared" si="114"/>
        <v>1</v>
      </c>
      <c r="N92" s="5">
        <f t="shared" si="115"/>
        <v>0</v>
      </c>
      <c r="O92" s="5">
        <f t="shared" si="116"/>
        <v>0</v>
      </c>
      <c r="P92" s="5">
        <f t="shared" si="117"/>
        <v>0</v>
      </c>
      <c r="Q92" s="5">
        <f t="shared" si="118"/>
        <v>0</v>
      </c>
      <c r="R92" s="5">
        <f t="shared" si="119"/>
        <v>0</v>
      </c>
      <c r="S92" s="5">
        <f t="shared" si="120"/>
        <v>0</v>
      </c>
      <c r="T92" s="5">
        <f t="shared" si="121"/>
        <v>0</v>
      </c>
      <c r="U92" s="5">
        <f t="shared" si="122"/>
        <v>0</v>
      </c>
      <c r="V92" s="5">
        <f t="shared" si="123"/>
        <v>0</v>
      </c>
      <c r="W92" s="5">
        <f t="shared" si="124"/>
        <v>0</v>
      </c>
      <c r="X92" s="5">
        <f t="shared" si="125"/>
        <v>0</v>
      </c>
      <c r="Y92" s="5">
        <f t="shared" si="126"/>
        <v>0</v>
      </c>
      <c r="Z92" s="5">
        <f t="shared" si="127"/>
        <v>0</v>
      </c>
      <c r="AA92" s="5">
        <f t="shared" si="128"/>
        <v>0</v>
      </c>
      <c r="AB92" s="5">
        <f t="shared" si="129"/>
        <v>0</v>
      </c>
      <c r="AC92" s="5">
        <f t="shared" si="130"/>
        <v>0</v>
      </c>
      <c r="AD92" s="5">
        <f t="shared" si="131"/>
        <v>0</v>
      </c>
      <c r="AE92" s="5">
        <f t="shared" si="132"/>
        <v>0</v>
      </c>
      <c r="AF92" s="5">
        <f t="shared" si="133"/>
        <v>0</v>
      </c>
      <c r="AG92" s="5">
        <f t="shared" si="134"/>
        <v>0</v>
      </c>
      <c r="AH92" s="5">
        <f t="shared" si="135"/>
        <v>0</v>
      </c>
      <c r="AI92" s="5">
        <f t="shared" si="136"/>
        <v>0</v>
      </c>
      <c r="AJ92" s="5">
        <f t="shared" si="137"/>
        <v>0</v>
      </c>
      <c r="AK92" s="5">
        <f t="shared" si="138"/>
        <v>0</v>
      </c>
      <c r="AL92" s="5">
        <f t="shared" si="139"/>
        <v>0</v>
      </c>
      <c r="AM92" s="5">
        <f t="shared" si="140"/>
        <v>0</v>
      </c>
      <c r="AN92" s="5">
        <f t="shared" si="141"/>
        <v>0</v>
      </c>
      <c r="AO92" s="5">
        <f t="shared" si="142"/>
        <v>0</v>
      </c>
      <c r="AP92" s="5">
        <f t="shared" si="143"/>
        <v>0</v>
      </c>
      <c r="AQ92" s="5">
        <f t="shared" si="144"/>
        <v>0</v>
      </c>
      <c r="AR92" s="5">
        <f t="shared" si="145"/>
        <v>0</v>
      </c>
      <c r="AS92" s="5">
        <f t="shared" si="146"/>
        <v>0</v>
      </c>
      <c r="AT92" s="5">
        <f t="shared" si="147"/>
        <v>0</v>
      </c>
      <c r="AU92" s="5">
        <f t="shared" si="148"/>
        <v>0</v>
      </c>
      <c r="AV92" s="5">
        <f t="shared" si="149"/>
        <v>0</v>
      </c>
      <c r="AW92" s="5">
        <f t="shared" si="150"/>
        <v>0</v>
      </c>
      <c r="AX92" s="5">
        <f t="shared" si="151"/>
        <v>0</v>
      </c>
      <c r="AY92" s="5">
        <f t="shared" si="152"/>
        <v>0</v>
      </c>
      <c r="AZ92" s="5">
        <f t="shared" si="153"/>
        <v>0</v>
      </c>
      <c r="BA92" s="5">
        <f t="shared" si="154"/>
        <v>0</v>
      </c>
      <c r="BB92" s="5">
        <f t="shared" si="155"/>
        <v>0</v>
      </c>
      <c r="BC92" s="5">
        <f t="shared" si="156"/>
        <v>0</v>
      </c>
      <c r="BD92" s="5">
        <f t="shared" si="157"/>
        <v>0</v>
      </c>
      <c r="BE92" s="5">
        <f t="shared" si="158"/>
        <v>0</v>
      </c>
      <c r="BF92" s="5">
        <f t="shared" si="159"/>
        <v>0</v>
      </c>
      <c r="BG92" s="5">
        <f t="shared" si="160"/>
        <v>0</v>
      </c>
      <c r="BH92" s="5">
        <f t="shared" si="161"/>
        <v>0</v>
      </c>
      <c r="BI92" s="5">
        <f t="shared" si="162"/>
        <v>0</v>
      </c>
      <c r="BJ92" s="8">
        <f t="shared" si="163"/>
        <v>0</v>
      </c>
      <c r="BK92" s="8">
        <f t="shared" si="164"/>
        <v>1</v>
      </c>
      <c r="BL92" s="8">
        <f t="shared" si="165"/>
        <v>0</v>
      </c>
      <c r="BM92" s="8">
        <f t="shared" si="166"/>
        <v>0</v>
      </c>
      <c r="BN92" s="8">
        <f t="shared" si="167"/>
        <v>1</v>
      </c>
    </row>
    <row r="93" spans="1:66" x14ac:dyDescent="0.25">
      <c r="A93" t="s">
        <v>32</v>
      </c>
      <c r="B93" t="s">
        <v>209</v>
      </c>
      <c r="C93" t="s">
        <v>210</v>
      </c>
      <c r="D93" t="s">
        <v>440</v>
      </c>
      <c r="E93">
        <f>VLOOKUP(A93,home!$A$2:$E$405,3,FALSE)</f>
        <v>1.2844827586206899</v>
      </c>
      <c r="F93">
        <f>VLOOKUP(B93,home!$B$2:$E$405,3,FALSE)</f>
        <v>0.52</v>
      </c>
      <c r="G93">
        <f>VLOOKUP(C93,away!$B$2:$E$405,4,FALSE)</f>
        <v>0</v>
      </c>
      <c r="H93">
        <f>VLOOKUP(A93,away!$A$2:$E$405,3,FALSE)</f>
        <v>1.1465517241379299</v>
      </c>
      <c r="I93">
        <f>VLOOKUP(C93,away!$B$2:$E$405,3,FALSE)</f>
        <v>0</v>
      </c>
      <c r="J93">
        <f>VLOOKUP(B93,home!$B$2:$E$405,4,FALSE)</f>
        <v>1.31</v>
      </c>
      <c r="K93" s="3">
        <f t="shared" si="112"/>
        <v>0</v>
      </c>
      <c r="L93" s="3">
        <f t="shared" si="113"/>
        <v>0</v>
      </c>
      <c r="M93" s="5">
        <f t="shared" si="114"/>
        <v>1</v>
      </c>
      <c r="N93" s="5">
        <f t="shared" si="115"/>
        <v>0</v>
      </c>
      <c r="O93" s="5">
        <f t="shared" si="116"/>
        <v>0</v>
      </c>
      <c r="P93" s="5">
        <f t="shared" si="117"/>
        <v>0</v>
      </c>
      <c r="Q93" s="5">
        <f t="shared" si="118"/>
        <v>0</v>
      </c>
      <c r="R93" s="5">
        <f t="shared" si="119"/>
        <v>0</v>
      </c>
      <c r="S93" s="5">
        <f t="shared" si="120"/>
        <v>0</v>
      </c>
      <c r="T93" s="5">
        <f t="shared" si="121"/>
        <v>0</v>
      </c>
      <c r="U93" s="5">
        <f t="shared" si="122"/>
        <v>0</v>
      </c>
      <c r="V93" s="5">
        <f t="shared" si="123"/>
        <v>0</v>
      </c>
      <c r="W93" s="5">
        <f t="shared" si="124"/>
        <v>0</v>
      </c>
      <c r="X93" s="5">
        <f t="shared" si="125"/>
        <v>0</v>
      </c>
      <c r="Y93" s="5">
        <f t="shared" si="126"/>
        <v>0</v>
      </c>
      <c r="Z93" s="5">
        <f t="shared" si="127"/>
        <v>0</v>
      </c>
      <c r="AA93" s="5">
        <f t="shared" si="128"/>
        <v>0</v>
      </c>
      <c r="AB93" s="5">
        <f t="shared" si="129"/>
        <v>0</v>
      </c>
      <c r="AC93" s="5">
        <f t="shared" si="130"/>
        <v>0</v>
      </c>
      <c r="AD93" s="5">
        <f t="shared" si="131"/>
        <v>0</v>
      </c>
      <c r="AE93" s="5">
        <f t="shared" si="132"/>
        <v>0</v>
      </c>
      <c r="AF93" s="5">
        <f t="shared" si="133"/>
        <v>0</v>
      </c>
      <c r="AG93" s="5">
        <f t="shared" si="134"/>
        <v>0</v>
      </c>
      <c r="AH93" s="5">
        <f t="shared" si="135"/>
        <v>0</v>
      </c>
      <c r="AI93" s="5">
        <f t="shared" si="136"/>
        <v>0</v>
      </c>
      <c r="AJ93" s="5">
        <f t="shared" si="137"/>
        <v>0</v>
      </c>
      <c r="AK93" s="5">
        <f t="shared" si="138"/>
        <v>0</v>
      </c>
      <c r="AL93" s="5">
        <f t="shared" si="139"/>
        <v>0</v>
      </c>
      <c r="AM93" s="5">
        <f t="shared" si="140"/>
        <v>0</v>
      </c>
      <c r="AN93" s="5">
        <f t="shared" si="141"/>
        <v>0</v>
      </c>
      <c r="AO93" s="5">
        <f t="shared" si="142"/>
        <v>0</v>
      </c>
      <c r="AP93" s="5">
        <f t="shared" si="143"/>
        <v>0</v>
      </c>
      <c r="AQ93" s="5">
        <f t="shared" si="144"/>
        <v>0</v>
      </c>
      <c r="AR93" s="5">
        <f t="shared" si="145"/>
        <v>0</v>
      </c>
      <c r="AS93" s="5">
        <f t="shared" si="146"/>
        <v>0</v>
      </c>
      <c r="AT93" s="5">
        <f t="shared" si="147"/>
        <v>0</v>
      </c>
      <c r="AU93" s="5">
        <f t="shared" si="148"/>
        <v>0</v>
      </c>
      <c r="AV93" s="5">
        <f t="shared" si="149"/>
        <v>0</v>
      </c>
      <c r="AW93" s="5">
        <f t="shared" si="150"/>
        <v>0</v>
      </c>
      <c r="AX93" s="5">
        <f t="shared" si="151"/>
        <v>0</v>
      </c>
      <c r="AY93" s="5">
        <f t="shared" si="152"/>
        <v>0</v>
      </c>
      <c r="AZ93" s="5">
        <f t="shared" si="153"/>
        <v>0</v>
      </c>
      <c r="BA93" s="5">
        <f t="shared" si="154"/>
        <v>0</v>
      </c>
      <c r="BB93" s="5">
        <f t="shared" si="155"/>
        <v>0</v>
      </c>
      <c r="BC93" s="5">
        <f t="shared" si="156"/>
        <v>0</v>
      </c>
      <c r="BD93" s="5">
        <f t="shared" si="157"/>
        <v>0</v>
      </c>
      <c r="BE93" s="5">
        <f t="shared" si="158"/>
        <v>0</v>
      </c>
      <c r="BF93" s="5">
        <f t="shared" si="159"/>
        <v>0</v>
      </c>
      <c r="BG93" s="5">
        <f t="shared" si="160"/>
        <v>0</v>
      </c>
      <c r="BH93" s="5">
        <f t="shared" si="161"/>
        <v>0</v>
      </c>
      <c r="BI93" s="5">
        <f t="shared" si="162"/>
        <v>0</v>
      </c>
      <c r="BJ93" s="8">
        <f t="shared" si="163"/>
        <v>0</v>
      </c>
      <c r="BK93" s="8">
        <f t="shared" si="164"/>
        <v>1</v>
      </c>
      <c r="BL93" s="8">
        <f t="shared" si="165"/>
        <v>0</v>
      </c>
      <c r="BM93" s="8">
        <f t="shared" si="166"/>
        <v>0</v>
      </c>
      <c r="BN93" s="8">
        <f t="shared" si="167"/>
        <v>1</v>
      </c>
    </row>
    <row r="94" spans="1:66" x14ac:dyDescent="0.25">
      <c r="A94" t="s">
        <v>32</v>
      </c>
      <c r="B94" t="s">
        <v>211</v>
      </c>
      <c r="C94" t="s">
        <v>212</v>
      </c>
      <c r="D94" t="s">
        <v>440</v>
      </c>
      <c r="E94">
        <f>VLOOKUP(A94,home!$A$2:$E$405,3,FALSE)</f>
        <v>1.2844827586206899</v>
      </c>
      <c r="F94">
        <f>VLOOKUP(B94,home!$B$2:$E$405,3,FALSE)</f>
        <v>0.56000000000000005</v>
      </c>
      <c r="G94">
        <f>VLOOKUP(C94,away!$B$2:$E$405,4,FALSE)</f>
        <v>1.1100000000000001</v>
      </c>
      <c r="H94">
        <f>VLOOKUP(A94,away!$A$2:$E$405,3,FALSE)</f>
        <v>1.1465517241379299</v>
      </c>
      <c r="I94">
        <f>VLOOKUP(C94,away!$B$2:$E$405,3,FALSE)</f>
        <v>0.89</v>
      </c>
      <c r="J94">
        <f>VLOOKUP(B94,home!$B$2:$E$405,4,FALSE)</f>
        <v>0.87</v>
      </c>
      <c r="K94" s="3">
        <f t="shared" si="112"/>
        <v>0.79843448275862106</v>
      </c>
      <c r="L94" s="3">
        <f t="shared" si="113"/>
        <v>0.88777499999999909</v>
      </c>
      <c r="M94" s="5">
        <f t="shared" si="114"/>
        <v>0.18522027569672897</v>
      </c>
      <c r="N94" s="5">
        <f t="shared" si="115"/>
        <v>0.147886255022327</v>
      </c>
      <c r="O94" s="5">
        <f t="shared" si="116"/>
        <v>0.16443393025666339</v>
      </c>
      <c r="P94" s="5">
        <f t="shared" si="117"/>
        <v>0.13128972005244621</v>
      </c>
      <c r="Q94" s="5">
        <f t="shared" si="118"/>
        <v>5.9038742767930585E-2</v>
      </c>
      <c r="R94" s="5">
        <f t="shared" si="119"/>
        <v>7.2990166216804583E-2</v>
      </c>
      <c r="S94" s="5">
        <f t="shared" si="120"/>
        <v>2.326552874221062E-2</v>
      </c>
      <c r="T94" s="5">
        <f t="shared" si="121"/>
        <v>5.2413119860799523E-2</v>
      </c>
      <c r="U94" s="5">
        <f t="shared" si="122"/>
        <v>5.8277865609780148E-2</v>
      </c>
      <c r="V94" s="5">
        <f t="shared" si="123"/>
        <v>1.8323676401859001E-3</v>
      </c>
      <c r="W94" s="5">
        <f t="shared" si="124"/>
        <v>1.5712856014877312E-2</v>
      </c>
      <c r="X94" s="5">
        <f t="shared" si="125"/>
        <v>1.3949480748607692E-2</v>
      </c>
      <c r="Y94" s="5">
        <f t="shared" si="126"/>
        <v>6.1920001357975889E-3</v>
      </c>
      <c r="Z94" s="5">
        <f t="shared" si="127"/>
        <v>2.159961493770788E-2</v>
      </c>
      <c r="AA94" s="5">
        <f t="shared" si="128"/>
        <v>1.7245877380574176E-2</v>
      </c>
      <c r="AB94" s="5">
        <f t="shared" si="129"/>
        <v>6.884851593038672E-3</v>
      </c>
      <c r="AC94" s="5">
        <f t="shared" si="130"/>
        <v>8.1177341954137612E-5</v>
      </c>
      <c r="AD94" s="5">
        <f t="shared" si="131"/>
        <v>3.1364215162248128E-3</v>
      </c>
      <c r="AE94" s="5">
        <f t="shared" si="132"/>
        <v>2.7844366115664806E-3</v>
      </c>
      <c r="AF94" s="5">
        <f t="shared" si="133"/>
        <v>1.2359766064167145E-3</v>
      </c>
      <c r="AG94" s="5">
        <f t="shared" si="134"/>
        <v>3.6575637725386596E-4</v>
      </c>
      <c r="AH94" s="5">
        <f t="shared" si="135"/>
        <v>4.7938995378308969E-3</v>
      </c>
      <c r="AI94" s="5">
        <f t="shared" si="136"/>
        <v>3.8276146978848051E-3</v>
      </c>
      <c r="AJ94" s="5">
        <f t="shared" si="137"/>
        <v>1.5280497807524749E-3</v>
      </c>
      <c r="AK94" s="5">
        <f t="shared" si="138"/>
        <v>4.0668254544150886E-4</v>
      </c>
      <c r="AL94" s="5">
        <f t="shared" si="139"/>
        <v>2.3016379734173235E-6</v>
      </c>
      <c r="AM94" s="5">
        <f t="shared" si="140"/>
        <v>5.0084541820399377E-4</v>
      </c>
      <c r="AN94" s="5">
        <f t="shared" si="141"/>
        <v>4.4463804114605018E-4</v>
      </c>
      <c r="AO94" s="5">
        <f t="shared" si="142"/>
        <v>1.9736926848921711E-4</v>
      </c>
      <c r="AP94" s="5">
        <f t="shared" si="143"/>
        <v>5.8406500777671524E-5</v>
      </c>
      <c r="AQ94" s="5">
        <f t="shared" si="144"/>
        <v>1.2962957806974318E-5</v>
      </c>
      <c r="AR94" s="5">
        <f t="shared" si="145"/>
        <v>8.5118083243956443E-4</v>
      </c>
      <c r="AS94" s="5">
        <f t="shared" si="146"/>
        <v>6.7961212768293618E-4</v>
      </c>
      <c r="AT94" s="5">
        <f t="shared" si="147"/>
        <v>2.7131287882150554E-4</v>
      </c>
      <c r="AU94" s="5">
        <f t="shared" si="148"/>
        <v>7.2208519355867066E-5</v>
      </c>
      <c r="AV94" s="5">
        <f t="shared" si="149"/>
        <v>1.4413442950666895E-5</v>
      </c>
      <c r="AW94" s="5">
        <f t="shared" si="150"/>
        <v>4.5318623408945435E-8</v>
      </c>
      <c r="AX94" s="5">
        <f t="shared" si="151"/>
        <v>6.6648708737621843E-5</v>
      </c>
      <c r="AY94" s="5">
        <f t="shared" si="152"/>
        <v>5.9169057399542173E-5</v>
      </c>
      <c r="AZ94" s="5">
        <f t="shared" si="153"/>
        <v>2.6264404966439243E-5</v>
      </c>
      <c r="BA94" s="5">
        <f t="shared" si="154"/>
        <v>7.7722940396935262E-6</v>
      </c>
      <c r="BB94" s="5">
        <f t="shared" si="155"/>
        <v>1.7250120852722282E-6</v>
      </c>
      <c r="BC94" s="5">
        <f t="shared" si="156"/>
        <v>3.062845208005103E-7</v>
      </c>
      <c r="BD94" s="5">
        <f t="shared" si="157"/>
        <v>1.2594284391983886E-4</v>
      </c>
      <c r="BE94" s="5">
        <f t="shared" si="158"/>
        <v>1.0055710944228629E-4</v>
      </c>
      <c r="BF94" s="5">
        <f t="shared" si="159"/>
        <v>4.0144131832626949E-5</v>
      </c>
      <c r="BG94" s="5">
        <f t="shared" si="160"/>
        <v>1.0684153045192464E-5</v>
      </c>
      <c r="BH94" s="5">
        <f t="shared" si="161"/>
        <v>2.1326490525880473E-6</v>
      </c>
      <c r="BI94" s="5">
        <f t="shared" si="162"/>
        <v>3.4055610864176022E-7</v>
      </c>
      <c r="BJ94" s="8">
        <f t="shared" si="163"/>
        <v>0.3040911536099748</v>
      </c>
      <c r="BK94" s="8">
        <f t="shared" si="164"/>
        <v>0.34175054016889878</v>
      </c>
      <c r="BL94" s="8">
        <f t="shared" si="165"/>
        <v>0.3325574668634223</v>
      </c>
      <c r="BM94" s="8">
        <f t="shared" si="166"/>
        <v>0.23908056182832713</v>
      </c>
      <c r="BN94" s="8">
        <f t="shared" si="167"/>
        <v>0.76085909001290075</v>
      </c>
    </row>
    <row r="95" spans="1:66" x14ac:dyDescent="0.25">
      <c r="A95" t="s">
        <v>213</v>
      </c>
      <c r="B95" t="s">
        <v>214</v>
      </c>
      <c r="C95" t="s">
        <v>215</v>
      </c>
      <c r="D95" t="s">
        <v>440</v>
      </c>
      <c r="E95">
        <f>VLOOKUP(A95,home!$A$2:$E$405,3,FALSE)</f>
        <v>1.2519083969465701</v>
      </c>
      <c r="F95">
        <f>VLOOKUP(B95,home!$B$2:$E$405,3,FALSE)</f>
        <v>1.84</v>
      </c>
      <c r="G95">
        <f>VLOOKUP(C95,away!$B$2:$E$405,4,FALSE)</f>
        <v>1.02</v>
      </c>
      <c r="H95">
        <f>VLOOKUP(A95,away!$A$2:$E$405,3,FALSE)</f>
        <v>1.22900763358779</v>
      </c>
      <c r="I95">
        <f>VLOOKUP(C95,away!$B$2:$E$405,3,FALSE)</f>
        <v>1.23</v>
      </c>
      <c r="J95">
        <f>VLOOKUP(B95,home!$B$2:$E$405,4,FALSE)</f>
        <v>0.56999999999999995</v>
      </c>
      <c r="K95" s="3">
        <f t="shared" si="112"/>
        <v>2.3495816793893232</v>
      </c>
      <c r="L95" s="3">
        <f t="shared" si="113"/>
        <v>0.86165725190839948</v>
      </c>
      <c r="M95" s="5">
        <f t="shared" si="114"/>
        <v>4.0306645160698401E-2</v>
      </c>
      <c r="N95" s="5">
        <f t="shared" si="115"/>
        <v>9.470375502722328E-2</v>
      </c>
      <c r="O95" s="5">
        <f t="shared" si="116"/>
        <v>3.4730513102814373E-2</v>
      </c>
      <c r="P95" s="5">
        <f t="shared" si="117"/>
        <v>8.1602177302163487E-2</v>
      </c>
      <c r="Q95" s="5">
        <f t="shared" si="118"/>
        <v>0.11125710389066919</v>
      </c>
      <c r="R95" s="5">
        <f t="shared" si="119"/>
        <v>1.4962899238769846E-2</v>
      </c>
      <c r="S95" s="5">
        <f t="shared" si="120"/>
        <v>4.1301597502752488E-2</v>
      </c>
      <c r="T95" s="5">
        <f t="shared" si="121"/>
        <v>9.5865490393721317E-2</v>
      </c>
      <c r="U95" s="5">
        <f t="shared" si="122"/>
        <v>3.5156553921962076E-2</v>
      </c>
      <c r="V95" s="5">
        <f t="shared" si="123"/>
        <v>9.2907213599510135E-3</v>
      </c>
      <c r="W95" s="5">
        <f t="shared" si="124"/>
        <v>8.7135884334476971E-2</v>
      </c>
      <c r="X95" s="5">
        <f t="shared" si="125"/>
        <v>7.5081266638253583E-2</v>
      </c>
      <c r="Y95" s="5">
        <f t="shared" si="126"/>
        <v>3.2347158940659683E-2</v>
      </c>
      <c r="Z95" s="5">
        <f t="shared" si="127"/>
        <v>4.2976302128869028E-3</v>
      </c>
      <c r="AA95" s="5">
        <f t="shared" si="128"/>
        <v>1.0097633212989102E-2</v>
      </c>
      <c r="AB95" s="5">
        <f t="shared" si="129"/>
        <v>1.1862607001216174E-2</v>
      </c>
      <c r="AC95" s="5">
        <f t="shared" si="130"/>
        <v>1.1755863838597243E-3</v>
      </c>
      <c r="AD95" s="5">
        <f t="shared" si="131"/>
        <v>5.1183219362418542E-2</v>
      </c>
      <c r="AE95" s="5">
        <f t="shared" si="132"/>
        <v>4.4102392139646347E-2</v>
      </c>
      <c r="AF95" s="5">
        <f t="shared" si="133"/>
        <v>1.900057300681713E-2</v>
      </c>
      <c r="AG95" s="5">
        <f t="shared" si="134"/>
        <v>5.4573271739129878E-3</v>
      </c>
      <c r="AH95" s="5">
        <f t="shared" si="135"/>
        <v>9.2577105973865948E-4</v>
      </c>
      <c r="AI95" s="5">
        <f t="shared" si="136"/>
        <v>2.1751747212707929E-3</v>
      </c>
      <c r="AJ95" s="5">
        <f t="shared" si="137"/>
        <v>2.5553753372843167E-3</v>
      </c>
      <c r="AK95" s="5">
        <f t="shared" si="138"/>
        <v>2.0013543588155145E-3</v>
      </c>
      <c r="AL95" s="5">
        <f t="shared" si="139"/>
        <v>9.5200588535479286E-5</v>
      </c>
      <c r="AM95" s="5">
        <f t="shared" si="140"/>
        <v>2.4051830901220678E-2</v>
      </c>
      <c r="AN95" s="5">
        <f t="shared" si="141"/>
        <v>2.0724434517711336E-2</v>
      </c>
      <c r="AO95" s="5">
        <f t="shared" si="142"/>
        <v>8.9286796469433619E-3</v>
      </c>
      <c r="AP95" s="5">
        <f t="shared" si="143"/>
        <v>2.5644871892518918E-3</v>
      </c>
      <c r="AQ95" s="5">
        <f t="shared" si="144"/>
        <v>5.5242724601127014E-4</v>
      </c>
      <c r="AR95" s="5">
        <f t="shared" si="145"/>
        <v>1.5953946944614804E-4</v>
      </c>
      <c r="AS95" s="5">
        <f t="shared" si="146"/>
        <v>3.7485101455016212E-4</v>
      </c>
      <c r="AT95" s="5">
        <f t="shared" si="147"/>
        <v>4.403715381437809E-4</v>
      </c>
      <c r="AU95" s="5">
        <f t="shared" si="148"/>
        <v>3.4489629938237466E-4</v>
      </c>
      <c r="AV95" s="5">
        <f t="shared" si="149"/>
        <v>2.0259050657950062E-4</v>
      </c>
      <c r="AW95" s="5">
        <f t="shared" si="150"/>
        <v>5.3538010323180607E-6</v>
      </c>
      <c r="AX95" s="5">
        <f t="shared" si="151"/>
        <v>9.4186235402130229E-3</v>
      </c>
      <c r="AY95" s="5">
        <f t="shared" si="152"/>
        <v>8.1156252764197131E-3</v>
      </c>
      <c r="AZ95" s="5">
        <f t="shared" si="153"/>
        <v>3.4964436865990772E-3</v>
      </c>
      <c r="BA95" s="5">
        <f t="shared" si="154"/>
        <v>1.0042453528158115E-3</v>
      </c>
      <c r="BB95" s="5">
        <f t="shared" si="155"/>
        <v>2.1632882273726328E-4</v>
      </c>
      <c r="BC95" s="5">
        <f t="shared" si="156"/>
        <v>3.7280259781673917E-5</v>
      </c>
      <c r="BD95" s="5">
        <f t="shared" si="157"/>
        <v>2.2911390135648655E-5</v>
      </c>
      <c r="BE95" s="5">
        <f t="shared" si="158"/>
        <v>5.3832182512061334E-5</v>
      </c>
      <c r="BF95" s="5">
        <f t="shared" si="159"/>
        <v>6.3241554895940828E-5</v>
      </c>
      <c r="BG95" s="5">
        <f t="shared" si="160"/>
        <v>4.953039958653224E-5</v>
      </c>
      <c r="BH95" s="5">
        <f t="shared" si="161"/>
        <v>2.9093929860337157E-5</v>
      </c>
      <c r="BI95" s="5">
        <f t="shared" si="162"/>
        <v>1.3671712916257221E-5</v>
      </c>
      <c r="BJ95" s="8">
        <f t="shared" si="163"/>
        <v>0.69524457734750411</v>
      </c>
      <c r="BK95" s="8">
        <f t="shared" si="164"/>
        <v>0.1818875535743803</v>
      </c>
      <c r="BL95" s="8">
        <f t="shared" si="165"/>
        <v>0.11622241195286961</v>
      </c>
      <c r="BM95" s="8">
        <f t="shared" si="166"/>
        <v>0.6119788078899151</v>
      </c>
      <c r="BN95" s="8">
        <f t="shared" si="167"/>
        <v>0.37756309372233854</v>
      </c>
    </row>
    <row r="96" spans="1:66" x14ac:dyDescent="0.25">
      <c r="A96" t="s">
        <v>213</v>
      </c>
      <c r="B96" t="s">
        <v>216</v>
      </c>
      <c r="C96" t="s">
        <v>217</v>
      </c>
      <c r="D96" t="s">
        <v>440</v>
      </c>
      <c r="E96">
        <f>VLOOKUP(A96,home!$A$2:$E$405,3,FALSE)</f>
        <v>1.2519083969465701</v>
      </c>
      <c r="F96">
        <f>VLOOKUP(B96,home!$B$2:$E$405,3,FALSE)</f>
        <v>0.65</v>
      </c>
      <c r="G96">
        <f>VLOOKUP(C96,away!$B$2:$E$405,4,FALSE)</f>
        <v>1.1599999999999999</v>
      </c>
      <c r="H96">
        <f>VLOOKUP(A96,away!$A$2:$E$405,3,FALSE)</f>
        <v>1.22900763358779</v>
      </c>
      <c r="I96">
        <f>VLOOKUP(C96,away!$B$2:$E$405,3,FALSE)</f>
        <v>0.36</v>
      </c>
      <c r="J96">
        <f>VLOOKUP(B96,home!$B$2:$E$405,4,FALSE)</f>
        <v>1.48</v>
      </c>
      <c r="K96" s="3">
        <f t="shared" si="112"/>
        <v>0.94393893129771389</v>
      </c>
      <c r="L96" s="3">
        <f t="shared" si="113"/>
        <v>0.65481526717557448</v>
      </c>
      <c r="M96" s="5">
        <f t="shared" si="114"/>
        <v>0.20214819772395537</v>
      </c>
      <c r="N96" s="5">
        <f t="shared" si="115"/>
        <v>0.19081555372330941</v>
      </c>
      <c r="O96" s="5">
        <f t="shared" si="116"/>
        <v>0.13236972610167272</v>
      </c>
      <c r="P96" s="5">
        <f t="shared" si="117"/>
        <v>0.12494893779258404</v>
      </c>
      <c r="Q96" s="5">
        <f t="shared" si="118"/>
        <v>9.0059114928281073E-2</v>
      </c>
      <c r="R96" s="5">
        <f t="shared" si="119"/>
        <v>4.3338858781612206E-2</v>
      </c>
      <c r="S96" s="5">
        <f t="shared" si="120"/>
        <v>1.9307910274835111E-2</v>
      </c>
      <c r="T96" s="5">
        <f t="shared" si="121"/>
        <v>5.8972083403358147E-2</v>
      </c>
      <c r="U96" s="5">
        <f t="shared" si="122"/>
        <v>4.0909236041977569E-2</v>
      </c>
      <c r="V96" s="5">
        <f t="shared" si="123"/>
        <v>1.3260364354239064E-3</v>
      </c>
      <c r="W96" s="5">
        <f t="shared" si="124"/>
        <v>2.833676823300655E-2</v>
      </c>
      <c r="X96" s="5">
        <f t="shared" si="125"/>
        <v>1.8555348461388517E-2</v>
      </c>
      <c r="Y96" s="5">
        <f t="shared" si="126"/>
        <v>6.0751627301400025E-3</v>
      </c>
      <c r="Z96" s="5">
        <f t="shared" si="127"/>
        <v>9.4596487973886336E-3</v>
      </c>
      <c r="AA96" s="5">
        <f t="shared" si="128"/>
        <v>8.9293307762587301E-3</v>
      </c>
      <c r="AB96" s="5">
        <f t="shared" si="129"/>
        <v>4.2143714750727257E-3</v>
      </c>
      <c r="AC96" s="5">
        <f t="shared" si="130"/>
        <v>5.12269111059353E-5</v>
      </c>
      <c r="AD96" s="5">
        <f t="shared" si="131"/>
        <v>6.6870446805738027E-3</v>
      </c>
      <c r="AE96" s="5">
        <f t="shared" si="132"/>
        <v>4.3787789491249391E-3</v>
      </c>
      <c r="AF96" s="5">
        <f t="shared" si="133"/>
        <v>1.4336456537370138E-3</v>
      </c>
      <c r="AG96" s="5">
        <f t="shared" si="134"/>
        <v>3.1292435392896802E-4</v>
      </c>
      <c r="AH96" s="5">
        <f t="shared" si="135"/>
        <v>1.5485806136622845E-3</v>
      </c>
      <c r="AI96" s="5">
        <f t="shared" si="136"/>
        <v>1.4617655294887348E-3</v>
      </c>
      <c r="AJ96" s="5">
        <f t="shared" si="137"/>
        <v>6.8990869585671647E-4</v>
      </c>
      <c r="AK96" s="5">
        <f t="shared" si="138"/>
        <v>2.1707722568666289E-4</v>
      </c>
      <c r="AL96" s="5">
        <f t="shared" si="139"/>
        <v>1.2665456731545681E-6</v>
      </c>
      <c r="AM96" s="5">
        <f t="shared" si="140"/>
        <v>1.2624323618641799E-3</v>
      </c>
      <c r="AN96" s="5">
        <f t="shared" si="141"/>
        <v>8.266599843251845E-4</v>
      </c>
      <c r="AO96" s="5">
        <f t="shared" si="142"/>
        <v>2.7065478924962594E-4</v>
      </c>
      <c r="AP96" s="5">
        <f t="shared" si="143"/>
        <v>5.907629604494755E-5</v>
      </c>
      <c r="AQ96" s="5">
        <f t="shared" si="144"/>
        <v>9.6710151446039134E-6</v>
      </c>
      <c r="AR96" s="5">
        <f t="shared" si="145"/>
        <v>2.0280684565563683E-4</v>
      </c>
      <c r="AS96" s="5">
        <f t="shared" si="146"/>
        <v>1.9143727714804223E-4</v>
      </c>
      <c r="AT96" s="5">
        <f t="shared" si="147"/>
        <v>9.0352549400833616E-5</v>
      </c>
      <c r="AU96" s="5">
        <f t="shared" si="148"/>
        <v>2.8429096307148933E-5</v>
      </c>
      <c r="AV96" s="5">
        <f t="shared" si="149"/>
        <v>6.708832696482487E-6</v>
      </c>
      <c r="AW96" s="5">
        <f t="shared" si="150"/>
        <v>2.1746083416396498E-8</v>
      </c>
      <c r="AX96" s="5">
        <f t="shared" si="151"/>
        <v>1.9860984241562034E-4</v>
      </c>
      <c r="AY96" s="5">
        <f t="shared" si="152"/>
        <v>1.3005275702508319E-4</v>
      </c>
      <c r="AZ96" s="5">
        <f t="shared" si="153"/>
        <v>4.2580265419149958E-5</v>
      </c>
      <c r="BA96" s="5">
        <f t="shared" si="154"/>
        <v>9.2940692922825199E-6</v>
      </c>
      <c r="BB96" s="5">
        <f t="shared" si="155"/>
        <v>1.5214746166935698E-6</v>
      </c>
      <c r="BC96" s="5">
        <f t="shared" si="156"/>
        <v>1.99256961526211E-7</v>
      </c>
      <c r="BD96" s="5">
        <f t="shared" si="157"/>
        <v>2.2133503137171886E-5</v>
      </c>
      <c r="BE96" s="5">
        <f t="shared" si="158"/>
        <v>2.0892675297176626E-5</v>
      </c>
      <c r="BF96" s="5">
        <f t="shared" si="159"/>
        <v>9.8607047959835247E-6</v>
      </c>
      <c r="BG96" s="5">
        <f t="shared" si="160"/>
        <v>3.1026343823209774E-6</v>
      </c>
      <c r="BH96" s="5">
        <f t="shared" si="161"/>
        <v>7.3217434576390138E-7</v>
      </c>
      <c r="BI96" s="5">
        <f t="shared" si="162"/>
        <v>1.3822557389279604E-7</v>
      </c>
      <c r="BJ96" s="8">
        <f t="shared" si="163"/>
        <v>0.40843717722920736</v>
      </c>
      <c r="BK96" s="8">
        <f t="shared" si="164"/>
        <v>0.34791362844060264</v>
      </c>
      <c r="BL96" s="8">
        <f t="shared" si="165"/>
        <v>0.23425544976002885</v>
      </c>
      <c r="BM96" s="8">
        <f t="shared" si="166"/>
        <v>0.21625548416487086</v>
      </c>
      <c r="BN96" s="8">
        <f t="shared" si="167"/>
        <v>0.78368038905141502</v>
      </c>
    </row>
    <row r="97" spans="1:66" x14ac:dyDescent="0.25">
      <c r="A97" t="s">
        <v>213</v>
      </c>
      <c r="B97" t="s">
        <v>218</v>
      </c>
      <c r="C97" t="s">
        <v>219</v>
      </c>
      <c r="D97" t="s">
        <v>440</v>
      </c>
      <c r="E97">
        <f>VLOOKUP(A97,home!$A$2:$E$405,3,FALSE)</f>
        <v>1.2519083969465701</v>
      </c>
      <c r="F97">
        <f>VLOOKUP(B97,home!$B$2:$E$405,3,FALSE)</f>
        <v>0.94</v>
      </c>
      <c r="G97">
        <f>VLOOKUP(C97,away!$B$2:$E$405,4,FALSE)</f>
        <v>1.02</v>
      </c>
      <c r="H97">
        <f>VLOOKUP(A97,away!$A$2:$E$405,3,FALSE)</f>
        <v>1.22900763358779</v>
      </c>
      <c r="I97">
        <f>VLOOKUP(C97,away!$B$2:$E$405,3,FALSE)</f>
        <v>0.65</v>
      </c>
      <c r="J97">
        <f>VLOOKUP(B97,home!$B$2:$E$405,4,FALSE)</f>
        <v>1.18</v>
      </c>
      <c r="K97" s="3">
        <f t="shared" si="112"/>
        <v>1.2003297709923715</v>
      </c>
      <c r="L97" s="3">
        <f t="shared" si="113"/>
        <v>0.94264885496183493</v>
      </c>
      <c r="M97" s="5">
        <f t="shared" si="114"/>
        <v>0.1173049146642802</v>
      </c>
      <c r="N97" s="5">
        <f t="shared" si="115"/>
        <v>0.14080458135525512</v>
      </c>
      <c r="O97" s="5">
        <f t="shared" si="116"/>
        <v>0.11057734348967947</v>
      </c>
      <c r="P97" s="5">
        <f t="shared" si="117"/>
        <v>0.13272927738791176</v>
      </c>
      <c r="Q97" s="5">
        <f t="shared" si="118"/>
        <v>8.4505965446415088E-2</v>
      </c>
      <c r="R97" s="5">
        <f t="shared" si="119"/>
        <v>5.2117803112633927E-2</v>
      </c>
      <c r="S97" s="5">
        <f t="shared" si="120"/>
        <v>3.7545445402556721E-2</v>
      </c>
      <c r="T97" s="5">
        <f t="shared" si="121"/>
        <v>7.9659451565507564E-2</v>
      </c>
      <c r="U97" s="5">
        <f t="shared" si="122"/>
        <v>6.255855067481339E-2</v>
      </c>
      <c r="V97" s="5">
        <f t="shared" si="123"/>
        <v>4.7202529614104776E-3</v>
      </c>
      <c r="W97" s="5">
        <f t="shared" si="124"/>
        <v>3.3811675383928222E-2</v>
      </c>
      <c r="X97" s="5">
        <f t="shared" si="125"/>
        <v>3.1872537085001193E-2</v>
      </c>
      <c r="Y97" s="5">
        <f t="shared" si="126"/>
        <v>1.5022305293952497E-2</v>
      </c>
      <c r="Z97" s="5">
        <f t="shared" si="127"/>
        <v>1.6376262475750244E-2</v>
      </c>
      <c r="AA97" s="5">
        <f t="shared" si="128"/>
        <v>1.9656915387228257E-2</v>
      </c>
      <c r="AB97" s="5">
        <f t="shared" si="129"/>
        <v>1.1797390372584062E-2</v>
      </c>
      <c r="AC97" s="5">
        <f t="shared" si="130"/>
        <v>3.33807286788247E-4</v>
      </c>
      <c r="AD97" s="5">
        <f t="shared" si="131"/>
        <v>1.0146290142614747E-2</v>
      </c>
      <c r="AE97" s="5">
        <f t="shared" si="132"/>
        <v>9.564388785046344E-3</v>
      </c>
      <c r="AF97" s="5">
        <f t="shared" si="133"/>
        <v>4.507930068316875E-3</v>
      </c>
      <c r="AG97" s="5">
        <f t="shared" si="134"/>
        <v>1.4164650390489763E-3</v>
      </c>
      <c r="AH97" s="5">
        <f t="shared" si="135"/>
        <v>3.8592662678301071E-3</v>
      </c>
      <c r="AI97" s="5">
        <f t="shared" si="136"/>
        <v>4.632392195463097E-3</v>
      </c>
      <c r="AJ97" s="5">
        <f t="shared" si="137"/>
        <v>2.7801991315635345E-3</v>
      </c>
      <c r="AK97" s="5">
        <f t="shared" si="138"/>
        <v>1.112385262300949E-3</v>
      </c>
      <c r="AL97" s="5">
        <f t="shared" si="139"/>
        <v>1.5107977390043601E-5</v>
      </c>
      <c r="AM97" s="5">
        <f t="shared" si="140"/>
        <v>2.4357788246613834E-3</v>
      </c>
      <c r="AN97" s="5">
        <f t="shared" si="141"/>
        <v>2.2960841200073369E-3</v>
      </c>
      <c r="AO97" s="5">
        <f t="shared" si="142"/>
        <v>1.0822005333104841E-3</v>
      </c>
      <c r="AP97" s="5">
        <f t="shared" si="143"/>
        <v>3.4004503118807168E-4</v>
      </c>
      <c r="AQ97" s="5">
        <f t="shared" si="144"/>
        <v>8.0135764821224288E-5</v>
      </c>
      <c r="AR97" s="5">
        <f t="shared" si="145"/>
        <v>7.2758658567257718E-4</v>
      </c>
      <c r="AS97" s="5">
        <f t="shared" si="146"/>
        <v>8.7334383975748615E-4</v>
      </c>
      <c r="AT97" s="5">
        <f t="shared" si="147"/>
        <v>5.2415030558685099E-4</v>
      </c>
      <c r="AU97" s="5">
        <f t="shared" si="148"/>
        <v>2.0971773875688211E-4</v>
      </c>
      <c r="AV97" s="5">
        <f t="shared" si="149"/>
        <v>6.293261133377161E-5</v>
      </c>
      <c r="AW97" s="5">
        <f t="shared" si="150"/>
        <v>4.7484770956678786E-7</v>
      </c>
      <c r="AX97" s="5">
        <f t="shared" si="151"/>
        <v>4.8728963979897738E-4</v>
      </c>
      <c r="AY97" s="5">
        <f t="shared" si="152"/>
        <v>4.5934302099127097E-4</v>
      </c>
      <c r="AZ97" s="5">
        <f t="shared" si="153"/>
        <v>2.1649958638606583E-4</v>
      </c>
      <c r="BA97" s="5">
        <f t="shared" si="154"/>
        <v>6.8027695735511945E-5</v>
      </c>
      <c r="BB97" s="5">
        <f t="shared" si="155"/>
        <v>1.6031557372693104E-5</v>
      </c>
      <c r="BC97" s="5">
        <f t="shared" si="156"/>
        <v>3.0224258401248249E-6</v>
      </c>
      <c r="BD97" s="5">
        <f t="shared" si="157"/>
        <v>1.1430977697830761E-4</v>
      </c>
      <c r="BE97" s="5">
        <f t="shared" si="158"/>
        <v>1.3720942842256103E-4</v>
      </c>
      <c r="BF97" s="5">
        <f t="shared" si="159"/>
        <v>8.2348280898223456E-5</v>
      </c>
      <c r="BG97" s="5">
        <f t="shared" si="160"/>
        <v>3.2948364384060011E-5</v>
      </c>
      <c r="BH97" s="5">
        <f t="shared" si="161"/>
        <v>9.8872256689229952E-6</v>
      </c>
      <c r="BI97" s="5">
        <f t="shared" si="162"/>
        <v>2.3735862645856476E-6</v>
      </c>
      <c r="BJ97" s="8">
        <f t="shared" si="163"/>
        <v>0.41879604836519974</v>
      </c>
      <c r="BK97" s="8">
        <f t="shared" si="164"/>
        <v>0.29310814870132867</v>
      </c>
      <c r="BL97" s="8">
        <f t="shared" si="165"/>
        <v>0.27186905363782093</v>
      </c>
      <c r="BM97" s="8">
        <f t="shared" si="166"/>
        <v>0.3616507595506423</v>
      </c>
      <c r="BN97" s="8">
        <f t="shared" si="167"/>
        <v>0.63803988545617552</v>
      </c>
    </row>
    <row r="98" spans="1:66" x14ac:dyDescent="0.25">
      <c r="A98" t="s">
        <v>213</v>
      </c>
      <c r="B98" t="s">
        <v>220</v>
      </c>
      <c r="C98" t="s">
        <v>221</v>
      </c>
      <c r="D98" t="s">
        <v>440</v>
      </c>
      <c r="E98">
        <f>VLOOKUP(A98,home!$A$2:$E$405,3,FALSE)</f>
        <v>1.2519083969465701</v>
      </c>
      <c r="F98">
        <f>VLOOKUP(B98,home!$B$2:$E$405,3,FALSE)</f>
        <v>0.44</v>
      </c>
      <c r="G98">
        <f>VLOOKUP(C98,away!$B$2:$E$405,4,FALSE)</f>
        <v>0.53</v>
      </c>
      <c r="H98">
        <f>VLOOKUP(A98,away!$A$2:$E$405,3,FALSE)</f>
        <v>1.22900763358779</v>
      </c>
      <c r="I98">
        <f>VLOOKUP(C98,away!$B$2:$E$405,3,FALSE)</f>
        <v>0.8</v>
      </c>
      <c r="J98">
        <f>VLOOKUP(B98,home!$B$2:$E$405,4,FALSE)</f>
        <v>1.63</v>
      </c>
      <c r="K98" s="3">
        <f t="shared" si="112"/>
        <v>0.29194503816794015</v>
      </c>
      <c r="L98" s="3">
        <f t="shared" si="113"/>
        <v>1.6026259541984782</v>
      </c>
      <c r="M98" s="5">
        <f t="shared" si="114"/>
        <v>0.15038283659444149</v>
      </c>
      <c r="N98" s="5">
        <f t="shared" si="115"/>
        <v>4.390352296936733E-2</v>
      </c>
      <c r="O98" s="5">
        <f t="shared" si="116"/>
        <v>0.24100743699224059</v>
      </c>
      <c r="P98" s="5">
        <f t="shared" si="117"/>
        <v>7.0360925391457108E-2</v>
      </c>
      <c r="Q98" s="5">
        <f t="shared" si="118"/>
        <v>6.4087078444994908E-3</v>
      </c>
      <c r="R98" s="5">
        <f t="shared" si="119"/>
        <v>0.19312238683930966</v>
      </c>
      <c r="S98" s="5">
        <f t="shared" si="120"/>
        <v>8.2300944942495929E-3</v>
      </c>
      <c r="T98" s="5">
        <f t="shared" si="121"/>
        <v>1.0270761524470267E-2</v>
      </c>
      <c r="U98" s="5">
        <f t="shared" si="122"/>
        <v>5.6381122596885963E-2</v>
      </c>
      <c r="V98" s="5">
        <f t="shared" si="123"/>
        <v>4.2785398607999686E-4</v>
      </c>
      <c r="W98" s="5">
        <f t="shared" si="124"/>
        <v>6.2366348542319393E-4</v>
      </c>
      <c r="X98" s="5">
        <f t="shared" si="125"/>
        <v>9.9949928842509462E-4</v>
      </c>
      <c r="Y98" s="5">
        <f t="shared" si="126"/>
        <v>8.0091175041648391E-4</v>
      </c>
      <c r="Z98" s="5">
        <f t="shared" si="127"/>
        <v>0.10316764982847873</v>
      </c>
      <c r="AA98" s="5">
        <f t="shared" si="128"/>
        <v>3.0119283466871909E-2</v>
      </c>
      <c r="AB98" s="5">
        <f t="shared" si="129"/>
        <v>4.3965876806634635E-3</v>
      </c>
      <c r="AC98" s="5">
        <f t="shared" si="130"/>
        <v>1.2511485300928332E-5</v>
      </c>
      <c r="AD98" s="5">
        <f t="shared" si="131"/>
        <v>4.5518865013956223E-5</v>
      </c>
      <c r="AE98" s="5">
        <f t="shared" si="132"/>
        <v>7.2949714477023303E-5</v>
      </c>
      <c r="AF98" s="5">
        <f t="shared" si="133"/>
        <v>5.8455552886123028E-5</v>
      </c>
      <c r="AG98" s="5">
        <f t="shared" si="134"/>
        <v>3.1227462074107504E-5</v>
      </c>
      <c r="AH98" s="5">
        <f t="shared" si="135"/>
        <v>4.1334788312195052E-2</v>
      </c>
      <c r="AI98" s="5">
        <f t="shared" si="136"/>
        <v>1.2067486351467512E-2</v>
      </c>
      <c r="AJ98" s="5">
        <f t="shared" si="137"/>
        <v>1.7615213817351396E-3</v>
      </c>
      <c r="AK98" s="5">
        <f t="shared" si="138"/>
        <v>1.7142247567476939E-4</v>
      </c>
      <c r="AL98" s="5">
        <f t="shared" si="139"/>
        <v>2.3415429678827309E-7</v>
      </c>
      <c r="AM98" s="5">
        <f t="shared" si="140"/>
        <v>2.657801356772154E-6</v>
      </c>
      <c r="AN98" s="5">
        <f t="shared" si="141"/>
        <v>4.2594614354669833E-6</v>
      </c>
      <c r="AO98" s="5">
        <f t="shared" si="142"/>
        <v>3.4131617236934476E-6</v>
      </c>
      <c r="AP98" s="5">
        <f t="shared" si="143"/>
        <v>1.8233405214226444E-6</v>
      </c>
      <c r="AQ98" s="5">
        <f t="shared" si="144"/>
        <v>7.3053321074342919E-7</v>
      </c>
      <c r="AR98" s="5">
        <f t="shared" si="145"/>
        <v>1.3248840912084732E-2</v>
      </c>
      <c r="AS98" s="5">
        <f t="shared" si="146"/>
        <v>3.8679333657595447E-3</v>
      </c>
      <c r="AT98" s="5">
        <f t="shared" si="147"/>
        <v>5.646119770488597E-4</v>
      </c>
      <c r="AU98" s="5">
        <f t="shared" si="148"/>
        <v>5.4945221729868505E-5</v>
      </c>
      <c r="AV98" s="5">
        <f t="shared" si="149"/>
        <v>4.0102462137680988E-6</v>
      </c>
      <c r="AW98" s="5">
        <f t="shared" si="150"/>
        <v>3.0432168582213779E-9</v>
      </c>
      <c r="AX98" s="5">
        <f t="shared" si="151"/>
        <v>1.2932198642427491E-7</v>
      </c>
      <c r="AY98" s="5">
        <f t="shared" si="152"/>
        <v>2.0725477189204619E-7</v>
      </c>
      <c r="AZ98" s="5">
        <f t="shared" si="153"/>
        <v>1.6607593828283928E-7</v>
      </c>
      <c r="BA98" s="5">
        <f t="shared" si="154"/>
        <v>8.8719203019980935E-8</v>
      </c>
      <c r="BB98" s="5">
        <f t="shared" si="155"/>
        <v>3.5545924348906372E-8</v>
      </c>
      <c r="BC98" s="5">
        <f t="shared" si="156"/>
        <v>1.1393364185506591E-8</v>
      </c>
      <c r="BD98" s="5">
        <f t="shared" si="157"/>
        <v>3.5388227181256046E-3</v>
      </c>
      <c r="BE98" s="5">
        <f t="shared" si="158"/>
        <v>1.0331417335127534E-3</v>
      </c>
      <c r="BF98" s="5">
        <f t="shared" si="159"/>
        <v>1.5081030141163632E-4</v>
      </c>
      <c r="BG98" s="5">
        <f t="shared" si="160"/>
        <v>1.4676106400579577E-5</v>
      </c>
      <c r="BH98" s="5">
        <f t="shared" si="161"/>
        <v>1.0711541108184886E-6</v>
      </c>
      <c r="BI98" s="5">
        <f t="shared" si="162"/>
        <v>6.2543625553329961E-8</v>
      </c>
      <c r="BJ98" s="8">
        <f t="shared" si="163"/>
        <v>6.3228741066489333E-2</v>
      </c>
      <c r="BK98" s="8">
        <f t="shared" si="164"/>
        <v>0.22941466336059779</v>
      </c>
      <c r="BL98" s="8">
        <f t="shared" si="165"/>
        <v>0.60284096237706764</v>
      </c>
      <c r="BM98" s="8">
        <f t="shared" si="166"/>
        <v>0.2934659957897629</v>
      </c>
      <c r="BN98" s="8">
        <f t="shared" si="167"/>
        <v>0.70518581663131563</v>
      </c>
    </row>
    <row r="99" spans="1:66" x14ac:dyDescent="0.25">
      <c r="A99" t="s">
        <v>213</v>
      </c>
      <c r="B99" t="s">
        <v>222</v>
      </c>
      <c r="C99" t="s">
        <v>223</v>
      </c>
      <c r="D99" t="s">
        <v>440</v>
      </c>
      <c r="E99">
        <f>VLOOKUP(A99,home!$A$2:$E$405,3,FALSE)</f>
        <v>1.2519083969465701</v>
      </c>
      <c r="F99">
        <f>VLOOKUP(B99,home!$B$2:$E$405,3,FALSE)</f>
        <v>0.28999999999999998</v>
      </c>
      <c r="G99">
        <f>VLOOKUP(C99,away!$B$2:$E$405,4,FALSE)</f>
        <v>0.8</v>
      </c>
      <c r="H99">
        <f>VLOOKUP(A99,away!$A$2:$E$405,3,FALSE)</f>
        <v>1.22900763358779</v>
      </c>
      <c r="I99">
        <f>VLOOKUP(C99,away!$B$2:$E$405,3,FALSE)</f>
        <v>0.64</v>
      </c>
      <c r="J99">
        <f>VLOOKUP(B99,home!$B$2:$E$405,4,FALSE)</f>
        <v>0.81</v>
      </c>
      <c r="K99" s="3">
        <f t="shared" si="112"/>
        <v>0.29044274809160425</v>
      </c>
      <c r="L99" s="3">
        <f t="shared" si="113"/>
        <v>0.63711755725191044</v>
      </c>
      <c r="M99" s="5">
        <f t="shared" si="114"/>
        <v>0.39551747611952726</v>
      </c>
      <c r="N99" s="5">
        <f t="shared" si="115"/>
        <v>0.11487518268241095</v>
      </c>
      <c r="O99" s="5">
        <f t="shared" si="116"/>
        <v>0.25199112823571401</v>
      </c>
      <c r="P99" s="5">
        <f t="shared" si="117"/>
        <v>7.3188995779484622E-2</v>
      </c>
      <c r="Q99" s="5">
        <f t="shared" si="118"/>
        <v>1.6682331872902252E-2</v>
      </c>
      <c r="R99" s="5">
        <f t="shared" si="119"/>
        <v>8.0273986035345496E-2</v>
      </c>
      <c r="S99" s="5">
        <f t="shared" si="120"/>
        <v>3.3858359153709173E-3</v>
      </c>
      <c r="T99" s="5">
        <f t="shared" si="121"/>
        <v>1.0628606532129169E-2</v>
      </c>
      <c r="U99" s="5">
        <f t="shared" si="122"/>
        <v>2.331499710437281E-2</v>
      </c>
      <c r="V99" s="5">
        <f t="shared" si="123"/>
        <v>6.961510917330812E-5</v>
      </c>
      <c r="W99" s="5">
        <f t="shared" si="124"/>
        <v>1.615087437913963E-3</v>
      </c>
      <c r="X99" s="5">
        <f t="shared" si="125"/>
        <v>1.0290005631919906E-3</v>
      </c>
      <c r="Y99" s="5">
        <f t="shared" si="126"/>
        <v>3.2779716261586051E-4</v>
      </c>
      <c r="Z99" s="5">
        <f t="shared" si="127"/>
        <v>1.704798863123777E-2</v>
      </c>
      <c r="AA99" s="5">
        <f t="shared" si="128"/>
        <v>4.951464667491124E-3</v>
      </c>
      <c r="AB99" s="5">
        <f t="shared" si="129"/>
        <v>7.1905850255230181E-4</v>
      </c>
      <c r="AC99" s="5">
        <f t="shared" si="130"/>
        <v>8.051256011273345E-7</v>
      </c>
      <c r="AD99" s="5">
        <f t="shared" si="131"/>
        <v>1.1727260846898994E-4</v>
      </c>
      <c r="AE99" s="5">
        <f t="shared" si="132"/>
        <v>7.4716437840322559E-5</v>
      </c>
      <c r="AF99" s="5">
        <f t="shared" si="133"/>
        <v>2.3801577181695255E-5</v>
      </c>
      <c r="AG99" s="5">
        <f t="shared" si="134"/>
        <v>5.0548009042481647E-6</v>
      </c>
      <c r="AH99" s="5">
        <f t="shared" si="135"/>
        <v>2.7153932181981362E-3</v>
      </c>
      <c r="AI99" s="5">
        <f t="shared" si="136"/>
        <v>7.8866626844277174E-4</v>
      </c>
      <c r="AJ99" s="5">
        <f t="shared" si="137"/>
        <v>1.1453119916683475E-4</v>
      </c>
      <c r="AK99" s="5">
        <f t="shared" si="138"/>
        <v>1.1088252076080779E-5</v>
      </c>
      <c r="AL99" s="5">
        <f t="shared" si="139"/>
        <v>5.959416489101559E-9</v>
      </c>
      <c r="AM99" s="5">
        <f t="shared" si="140"/>
        <v>6.8121957359208401E-6</v>
      </c>
      <c r="AN99" s="5">
        <f t="shared" si="141"/>
        <v>4.3401695067917654E-6</v>
      </c>
      <c r="AO99" s="5">
        <f t="shared" si="142"/>
        <v>1.3825990971131991E-6</v>
      </c>
      <c r="AP99" s="5">
        <f t="shared" si="143"/>
        <v>2.9362605313715284E-7</v>
      </c>
      <c r="AQ99" s="5">
        <f t="shared" si="144"/>
        <v>4.6768578430065598E-8</v>
      </c>
      <c r="AR99" s="5">
        <f t="shared" si="145"/>
        <v>3.4600493883136016E-4</v>
      </c>
      <c r="AS99" s="5">
        <f t="shared" si="146"/>
        <v>1.0049462528744768E-4</v>
      </c>
      <c r="AT99" s="5">
        <f t="shared" si="147"/>
        <v>1.4593967568461166E-5</v>
      </c>
      <c r="AU99" s="5">
        <f t="shared" si="148"/>
        <v>1.4129040153812026E-6</v>
      </c>
      <c r="AV99" s="5">
        <f t="shared" si="149"/>
        <v>1.0259193125424471E-7</v>
      </c>
      <c r="AW99" s="5">
        <f t="shared" si="150"/>
        <v>3.063242282464304E-11</v>
      </c>
      <c r="AX99" s="5">
        <f t="shared" si="151"/>
        <v>3.2975880834645927E-7</v>
      </c>
      <c r="AY99" s="5">
        <f t="shared" si="152"/>
        <v>2.1009512645599697E-7</v>
      </c>
      <c r="AZ99" s="5">
        <f t="shared" si="153"/>
        <v>6.6927646879087998E-8</v>
      </c>
      <c r="BA99" s="5">
        <f t="shared" si="154"/>
        <v>1.4213592964074335E-8</v>
      </c>
      <c r="BB99" s="5">
        <f t="shared" si="155"/>
        <v>2.2639324072609947E-9</v>
      </c>
      <c r="BC99" s="5">
        <f t="shared" si="156"/>
        <v>2.8847821701951254E-10</v>
      </c>
      <c r="BD99" s="5">
        <f t="shared" si="157"/>
        <v>3.6740970237555463E-5</v>
      </c>
      <c r="BE99" s="5">
        <f t="shared" si="158"/>
        <v>1.0671148363347451E-5</v>
      </c>
      <c r="BF99" s="5">
        <f t="shared" si="159"/>
        <v>1.5496788279719294E-6</v>
      </c>
      <c r="BG99" s="5">
        <f t="shared" si="160"/>
        <v>1.5003099248518119E-7</v>
      </c>
      <c r="BH99" s="5">
        <f t="shared" si="161"/>
        <v>1.0893853439076713E-8</v>
      </c>
      <c r="BI99" s="5">
        <f t="shared" si="162"/>
        <v>6.3280814603052334E-10</v>
      </c>
      <c r="BJ99" s="8">
        <f t="shared" si="163"/>
        <v>0.14539235058211608</v>
      </c>
      <c r="BK99" s="8">
        <f t="shared" si="164"/>
        <v>0.47216294410370019</v>
      </c>
      <c r="BL99" s="8">
        <f t="shared" si="165"/>
        <v>0.36539204586607638</v>
      </c>
      <c r="BM99" s="8">
        <f t="shared" si="166"/>
        <v>6.7466018393251864E-2</v>
      </c>
      <c r="BN99" s="8">
        <f t="shared" si="167"/>
        <v>0.93252910072538464</v>
      </c>
    </row>
    <row r="100" spans="1:66" x14ac:dyDescent="0.25">
      <c r="A100" t="s">
        <v>37</v>
      </c>
      <c r="B100" t="s">
        <v>224</v>
      </c>
      <c r="C100" t="s">
        <v>225</v>
      </c>
      <c r="D100" t="s">
        <v>440</v>
      </c>
      <c r="E100">
        <f>VLOOKUP(A100,home!$A$2:$E$405,3,FALSE)</f>
        <v>1.9019607843137301</v>
      </c>
      <c r="F100">
        <f>VLOOKUP(B100,home!$B$2:$E$405,3,FALSE)</f>
        <v>0.79</v>
      </c>
      <c r="G100">
        <f>VLOOKUP(C100,away!$B$2:$E$405,4,FALSE)</f>
        <v>0.66</v>
      </c>
      <c r="H100">
        <f>VLOOKUP(A100,away!$A$2:$E$405,3,FALSE)</f>
        <v>1.3333333333333299</v>
      </c>
      <c r="I100">
        <f>VLOOKUP(C100,away!$B$2:$E$405,3,FALSE)</f>
        <v>0.66</v>
      </c>
      <c r="J100">
        <f>VLOOKUP(B100,home!$B$2:$E$405,4,FALSE)</f>
        <v>2</v>
      </c>
      <c r="K100" s="3">
        <f t="shared" si="112"/>
        <v>0.9916823529411789</v>
      </c>
      <c r="L100" s="3">
        <f t="shared" si="113"/>
        <v>1.7599999999999956</v>
      </c>
      <c r="M100" s="5">
        <f t="shared" si="114"/>
        <v>6.3820402398549608E-2</v>
      </c>
      <c r="N100" s="5">
        <f t="shared" si="115"/>
        <v>6.3289566816246534E-2</v>
      </c>
      <c r="O100" s="5">
        <f t="shared" si="116"/>
        <v>0.11232390822144704</v>
      </c>
      <c r="P100" s="5">
        <f t="shared" si="117"/>
        <v>0.11138963759659362</v>
      </c>
      <c r="Q100" s="5">
        <f t="shared" si="118"/>
        <v>3.1381573268481663E-2</v>
      </c>
      <c r="R100" s="5">
        <f t="shared" si="119"/>
        <v>9.8845039234873158E-2</v>
      </c>
      <c r="S100" s="5">
        <f t="shared" si="120"/>
        <v>4.8603780678224157E-2</v>
      </c>
      <c r="T100" s="5">
        <f t="shared" si="121"/>
        <v>5.5231568952527586E-2</v>
      </c>
      <c r="U100" s="5">
        <f t="shared" si="122"/>
        <v>9.8022881085002136E-2</v>
      </c>
      <c r="V100" s="5">
        <f t="shared" si="123"/>
        <v>9.4256822654755646E-3</v>
      </c>
      <c r="W100" s="5">
        <f t="shared" si="124"/>
        <v>1.0373517472627965E-2</v>
      </c>
      <c r="X100" s="5">
        <f t="shared" si="125"/>
        <v>1.8257390751825173E-2</v>
      </c>
      <c r="Y100" s="5">
        <f t="shared" si="126"/>
        <v>1.6066503861606112E-2</v>
      </c>
      <c r="Z100" s="5">
        <f t="shared" si="127"/>
        <v>5.7989089684458775E-2</v>
      </c>
      <c r="AA100" s="5">
        <f t="shared" si="128"/>
        <v>5.7506756903201117E-2</v>
      </c>
      <c r="AB100" s="5">
        <f t="shared" si="129"/>
        <v>2.8514217997891438E-2</v>
      </c>
      <c r="AC100" s="5">
        <f t="shared" si="130"/>
        <v>1.0282011043813001E-3</v>
      </c>
      <c r="AD100" s="5">
        <f t="shared" si="131"/>
        <v>2.5718085538830324E-3</v>
      </c>
      <c r="AE100" s="5">
        <f t="shared" si="132"/>
        <v>4.5263830548341261E-3</v>
      </c>
      <c r="AF100" s="5">
        <f t="shared" si="133"/>
        <v>3.9832170882540211E-3</v>
      </c>
      <c r="AG100" s="5">
        <f t="shared" si="134"/>
        <v>2.336820691775687E-3</v>
      </c>
      <c r="AH100" s="5">
        <f t="shared" si="135"/>
        <v>2.5515199461161809E-2</v>
      </c>
      <c r="AI100" s="5">
        <f t="shared" si="136"/>
        <v>2.530297303740844E-2</v>
      </c>
      <c r="AJ100" s="5">
        <f t="shared" si="137"/>
        <v>1.2546255919072205E-2</v>
      </c>
      <c r="AK100" s="5">
        <f t="shared" si="138"/>
        <v>4.1473001968092395E-3</v>
      </c>
      <c r="AL100" s="5">
        <f t="shared" si="139"/>
        <v>7.1783281890465289E-5</v>
      </c>
      <c r="AM100" s="5">
        <f t="shared" si="140"/>
        <v>5.1008343160579553E-4</v>
      </c>
      <c r="AN100" s="5">
        <f t="shared" si="141"/>
        <v>8.9774683962619783E-4</v>
      </c>
      <c r="AO100" s="5">
        <f t="shared" si="142"/>
        <v>7.900172188710522E-4</v>
      </c>
      <c r="AP100" s="5">
        <f t="shared" si="143"/>
        <v>4.6347676840434947E-4</v>
      </c>
      <c r="AQ100" s="5">
        <f t="shared" si="144"/>
        <v>2.0392977809791335E-4</v>
      </c>
      <c r="AR100" s="5">
        <f t="shared" si="145"/>
        <v>8.9813502103289287E-3</v>
      </c>
      <c r="AS100" s="5">
        <f t="shared" si="146"/>
        <v>8.9066465091677434E-3</v>
      </c>
      <c r="AT100" s="5">
        <f t="shared" si="147"/>
        <v>4.4162820835134033E-3</v>
      </c>
      <c r="AU100" s="5">
        <f t="shared" si="148"/>
        <v>1.459849669276848E-3</v>
      </c>
      <c r="AV100" s="5">
        <f t="shared" si="149"/>
        <v>3.6192678874221655E-4</v>
      </c>
      <c r="AW100" s="5">
        <f t="shared" si="150"/>
        <v>3.4802149011410635E-6</v>
      </c>
      <c r="AX100" s="5">
        <f t="shared" si="151"/>
        <v>8.430678960852432E-5</v>
      </c>
      <c r="AY100" s="5">
        <f t="shared" si="152"/>
        <v>1.4837994971100244E-4</v>
      </c>
      <c r="AZ100" s="5">
        <f t="shared" si="153"/>
        <v>1.3057435574568183E-4</v>
      </c>
      <c r="BA100" s="5">
        <f t="shared" si="154"/>
        <v>7.6603622037466483E-5</v>
      </c>
      <c r="BB100" s="5">
        <f t="shared" si="155"/>
        <v>3.3705593696485179E-5</v>
      </c>
      <c r="BC100" s="5">
        <f t="shared" si="156"/>
        <v>1.1864368981162748E-5</v>
      </c>
      <c r="BD100" s="5">
        <f t="shared" si="157"/>
        <v>2.6345293950298123E-3</v>
      </c>
      <c r="BE100" s="5">
        <f t="shared" si="158"/>
        <v>2.6126163093558646E-3</v>
      </c>
      <c r="BF100" s="5">
        <f t="shared" si="159"/>
        <v>1.2954427444972615E-3</v>
      </c>
      <c r="BG100" s="5">
        <f t="shared" si="160"/>
        <v>4.282225696545409E-4</v>
      </c>
      <c r="BH100" s="5">
        <f t="shared" si="161"/>
        <v>1.0616519136438324E-4</v>
      </c>
      <c r="BI100" s="5">
        <f t="shared" si="162"/>
        <v>2.1056429354536428E-5</v>
      </c>
      <c r="BJ100" s="8">
        <f t="shared" si="163"/>
        <v>0.21136903922844752</v>
      </c>
      <c r="BK100" s="8">
        <f t="shared" si="164"/>
        <v>0.23448786727482573</v>
      </c>
      <c r="BL100" s="8">
        <f t="shared" si="165"/>
        <v>0.49394861995715211</v>
      </c>
      <c r="BM100" s="8">
        <f t="shared" si="166"/>
        <v>0.5165995888738828</v>
      </c>
      <c r="BN100" s="8">
        <f t="shared" si="167"/>
        <v>0.48105012753619164</v>
      </c>
    </row>
    <row r="101" spans="1:66" x14ac:dyDescent="0.25">
      <c r="A101" t="s">
        <v>37</v>
      </c>
      <c r="B101" t="s">
        <v>226</v>
      </c>
      <c r="C101" t="s">
        <v>227</v>
      </c>
      <c r="D101" t="s">
        <v>440</v>
      </c>
      <c r="E101">
        <f>VLOOKUP(A101,home!$A$2:$E$405,3,FALSE)</f>
        <v>1.9019607843137301</v>
      </c>
      <c r="F101">
        <f>VLOOKUP(B101,home!$B$2:$E$405,3,FALSE)</f>
        <v>1.05</v>
      </c>
      <c r="G101">
        <f>VLOOKUP(C101,away!$B$2:$E$405,4,FALSE)</f>
        <v>1.23</v>
      </c>
      <c r="H101">
        <f>VLOOKUP(A101,away!$A$2:$E$405,3,FALSE)</f>
        <v>1.3333333333333299</v>
      </c>
      <c r="I101">
        <f>VLOOKUP(C101,away!$B$2:$E$405,3,FALSE)</f>
        <v>0.96</v>
      </c>
      <c r="J101">
        <f>VLOOKUP(B101,home!$B$2:$E$405,4,FALSE)</f>
        <v>0.75</v>
      </c>
      <c r="K101" s="3">
        <f t="shared" si="112"/>
        <v>2.4563823529411826</v>
      </c>
      <c r="L101" s="3">
        <f t="shared" si="113"/>
        <v>0.95999999999999752</v>
      </c>
      <c r="M101" s="5">
        <f t="shared" si="114"/>
        <v>3.283099130130223E-2</v>
      </c>
      <c r="N101" s="5">
        <f t="shared" si="115"/>
        <v>8.0645467662084261E-2</v>
      </c>
      <c r="O101" s="5">
        <f t="shared" si="116"/>
        <v>3.151775164925006E-2</v>
      </c>
      <c r="P101" s="5">
        <f t="shared" si="117"/>
        <v>7.7419648955600689E-2</v>
      </c>
      <c r="Q101" s="5">
        <f t="shared" si="118"/>
        <v>9.9048051804916326E-2</v>
      </c>
      <c r="R101" s="5">
        <f t="shared" si="119"/>
        <v>1.5128520791639991E-2</v>
      </c>
      <c r="S101" s="5">
        <f t="shared" si="120"/>
        <v>4.5641342271705208E-2</v>
      </c>
      <c r="T101" s="5">
        <f t="shared" si="121"/>
        <v>9.5086129732719432E-2</v>
      </c>
      <c r="U101" s="5">
        <f t="shared" si="122"/>
        <v>3.7161431498688238E-2</v>
      </c>
      <c r="V101" s="5">
        <f t="shared" si="123"/>
        <v>1.1958676023548246E-2</v>
      </c>
      <c r="W101" s="5">
        <f t="shared" si="124"/>
        <v>8.1099962182266838E-2</v>
      </c>
      <c r="X101" s="5">
        <f t="shared" si="125"/>
        <v>7.7855963694975966E-2</v>
      </c>
      <c r="Y101" s="5">
        <f t="shared" si="126"/>
        <v>3.7370862573588362E-2</v>
      </c>
      <c r="Z101" s="5">
        <f t="shared" si="127"/>
        <v>4.8411266533247852E-3</v>
      </c>
      <c r="AA101" s="5">
        <f t="shared" si="128"/>
        <v>1.1891658079580206E-2</v>
      </c>
      <c r="AB101" s="5">
        <f t="shared" si="129"/>
        <v>1.460522952694563E-2</v>
      </c>
      <c r="AC101" s="5">
        <f t="shared" si="130"/>
        <v>1.7625048449270799E-3</v>
      </c>
      <c r="AD101" s="5">
        <f t="shared" si="131"/>
        <v>4.9803128982179375E-2</v>
      </c>
      <c r="AE101" s="5">
        <f t="shared" si="132"/>
        <v>4.7811003822892079E-2</v>
      </c>
      <c r="AF101" s="5">
        <f t="shared" si="133"/>
        <v>2.294928183498814E-2</v>
      </c>
      <c r="AG101" s="5">
        <f t="shared" si="134"/>
        <v>7.343770187196186E-3</v>
      </c>
      <c r="AH101" s="5">
        <f t="shared" si="135"/>
        <v>1.1618703967979452E-3</v>
      </c>
      <c r="AI101" s="5">
        <f t="shared" si="136"/>
        <v>2.853997939099242E-3</v>
      </c>
      <c r="AJ101" s="5">
        <f t="shared" si="137"/>
        <v>3.5052550864669418E-3</v>
      </c>
      <c r="AK101" s="5">
        <f t="shared" si="138"/>
        <v>2.8700822456515715E-3</v>
      </c>
      <c r="AL101" s="5">
        <f t="shared" si="139"/>
        <v>1.6624841464520456E-4</v>
      </c>
      <c r="AM101" s="5">
        <f t="shared" si="140"/>
        <v>2.4467105430615785E-2</v>
      </c>
      <c r="AN101" s="5">
        <f t="shared" si="141"/>
        <v>2.3488421213391092E-2</v>
      </c>
      <c r="AO101" s="5">
        <f t="shared" si="142"/>
        <v>1.1274442182427695E-2</v>
      </c>
      <c r="AP101" s="5">
        <f t="shared" si="143"/>
        <v>3.6078214983768534E-3</v>
      </c>
      <c r="AQ101" s="5">
        <f t="shared" si="144"/>
        <v>8.6587715961044252E-4</v>
      </c>
      <c r="AR101" s="5">
        <f t="shared" si="145"/>
        <v>2.2307911618520495E-4</v>
      </c>
      <c r="AS101" s="5">
        <f t="shared" si="146"/>
        <v>5.4796760430705308E-4</v>
      </c>
      <c r="AT101" s="5">
        <f t="shared" si="147"/>
        <v>6.7300897660165122E-4</v>
      </c>
      <c r="AU101" s="5">
        <f t="shared" si="148"/>
        <v>5.5105579116510039E-4</v>
      </c>
      <c r="AV101" s="5">
        <f t="shared" si="149"/>
        <v>3.3840093022599854E-4</v>
      </c>
      <c r="AW101" s="5">
        <f t="shared" si="150"/>
        <v>1.0889857918371414E-5</v>
      </c>
      <c r="AX101" s="5">
        <f t="shared" si="151"/>
        <v>1.0016761001219336E-2</v>
      </c>
      <c r="AY101" s="5">
        <f t="shared" si="152"/>
        <v>9.6160905611705396E-3</v>
      </c>
      <c r="AZ101" s="5">
        <f t="shared" si="153"/>
        <v>4.6157234693618467E-3</v>
      </c>
      <c r="BA101" s="5">
        <f t="shared" si="154"/>
        <v>1.4770315101957873E-3</v>
      </c>
      <c r="BB101" s="5">
        <f t="shared" si="155"/>
        <v>3.5448756244698797E-4</v>
      </c>
      <c r="BC101" s="5">
        <f t="shared" si="156"/>
        <v>6.8061611989821529E-5</v>
      </c>
      <c r="BD101" s="5">
        <f t="shared" si="157"/>
        <v>3.5692658589632689E-5</v>
      </c>
      <c r="BE101" s="5">
        <f t="shared" si="158"/>
        <v>8.7674816689128245E-5</v>
      </c>
      <c r="BF101" s="5">
        <f t="shared" si="159"/>
        <v>1.0768143625626389E-4</v>
      </c>
      <c r="BG101" s="5">
        <f t="shared" si="160"/>
        <v>8.8168926586415804E-5</v>
      </c>
      <c r="BH101" s="5">
        <f t="shared" si="161"/>
        <v>5.4144148836159606E-5</v>
      </c>
      <c r="BI101" s="5">
        <f t="shared" si="162"/>
        <v>2.6599746343232653E-5</v>
      </c>
      <c r="BJ101" s="8">
        <f t="shared" si="163"/>
        <v>0.68886544567861308</v>
      </c>
      <c r="BK101" s="8">
        <f t="shared" si="164"/>
        <v>0.17939550237289922</v>
      </c>
      <c r="BL101" s="8">
        <f t="shared" si="165"/>
        <v>0.12342927136590567</v>
      </c>
      <c r="BM101" s="8">
        <f t="shared" si="166"/>
        <v>0.65033571320269701</v>
      </c>
      <c r="BN101" s="8">
        <f t="shared" si="167"/>
        <v>0.33659043216479356</v>
      </c>
    </row>
    <row r="102" spans="1:66" x14ac:dyDescent="0.25">
      <c r="A102" t="s">
        <v>37</v>
      </c>
      <c r="B102" t="s">
        <v>228</v>
      </c>
      <c r="C102" t="s">
        <v>229</v>
      </c>
      <c r="D102" t="s">
        <v>440</v>
      </c>
      <c r="E102">
        <f>VLOOKUP(A102,home!$A$2:$E$405,3,FALSE)</f>
        <v>1.9019607843137301</v>
      </c>
      <c r="F102">
        <f>VLOOKUP(B102,home!$B$2:$E$405,3,FALSE)</f>
        <v>0.84</v>
      </c>
      <c r="G102">
        <f>VLOOKUP(C102,away!$B$2:$E$405,4,FALSE)</f>
        <v>1.1599999999999999</v>
      </c>
      <c r="H102">
        <f>VLOOKUP(A102,away!$A$2:$E$405,3,FALSE)</f>
        <v>1.3333333333333299</v>
      </c>
      <c r="I102">
        <f>VLOOKUP(C102,away!$B$2:$E$405,3,FALSE)</f>
        <v>0.21</v>
      </c>
      <c r="J102">
        <f>VLOOKUP(B102,home!$B$2:$E$405,4,FALSE)</f>
        <v>1.95</v>
      </c>
      <c r="K102" s="3">
        <f t="shared" si="112"/>
        <v>1.8532705882352984</v>
      </c>
      <c r="L102" s="3">
        <f t="shared" si="113"/>
        <v>0.54599999999999849</v>
      </c>
      <c r="M102" s="5">
        <f t="shared" si="114"/>
        <v>9.0784148170539244E-2</v>
      </c>
      <c r="N102" s="5">
        <f t="shared" si="115"/>
        <v>0.16824759168245576</v>
      </c>
      <c r="O102" s="5">
        <f t="shared" si="116"/>
        <v>4.9568144901114296E-2</v>
      </c>
      <c r="P102" s="5">
        <f t="shared" si="117"/>
        <v>9.1863185058620594E-2</v>
      </c>
      <c r="Q102" s="5">
        <f t="shared" si="118"/>
        <v>0.1559041566032586</v>
      </c>
      <c r="R102" s="5">
        <f t="shared" si="119"/>
        <v>1.3532103558004164E-2</v>
      </c>
      <c r="S102" s="5">
        <f t="shared" si="120"/>
        <v>2.3238761774968392E-2</v>
      </c>
      <c r="T102" s="5">
        <f t="shared" si="121"/>
        <v>8.512366950537896E-2</v>
      </c>
      <c r="U102" s="5">
        <f t="shared" si="122"/>
        <v>2.507864952100335E-2</v>
      </c>
      <c r="V102" s="5">
        <f t="shared" si="123"/>
        <v>2.612774631409701E-3</v>
      </c>
      <c r="W102" s="5">
        <f t="shared" si="124"/>
        <v>9.6310862672149694E-2</v>
      </c>
      <c r="X102" s="5">
        <f t="shared" si="125"/>
        <v>5.2585731018993595E-2</v>
      </c>
      <c r="Y102" s="5">
        <f t="shared" si="126"/>
        <v>1.435590456818521E-2</v>
      </c>
      <c r="Z102" s="5">
        <f t="shared" si="127"/>
        <v>2.4628428475567507E-3</v>
      </c>
      <c r="AA102" s="5">
        <f t="shared" si="128"/>
        <v>4.5643142128225971E-3</v>
      </c>
      <c r="AB102" s="5">
        <f t="shared" si="129"/>
        <v>4.2294546430442356E-3</v>
      </c>
      <c r="AC102" s="5">
        <f t="shared" si="130"/>
        <v>1.6523933715194267E-4</v>
      </c>
      <c r="AD102" s="5">
        <f t="shared" si="131"/>
        <v>4.4622522279465969E-2</v>
      </c>
      <c r="AE102" s="5">
        <f t="shared" si="132"/>
        <v>2.4363897164588352E-2</v>
      </c>
      <c r="AF102" s="5">
        <f t="shared" si="133"/>
        <v>6.651343925932602E-3</v>
      </c>
      <c r="AG102" s="5">
        <f t="shared" si="134"/>
        <v>1.2105445945197301E-3</v>
      </c>
      <c r="AH102" s="5">
        <f t="shared" si="135"/>
        <v>3.3617804869149552E-4</v>
      </c>
      <c r="AI102" s="5">
        <f t="shared" si="136"/>
        <v>6.2302889005028269E-4</v>
      </c>
      <c r="AJ102" s="5">
        <f t="shared" si="137"/>
        <v>5.7732055877553646E-4</v>
      </c>
      <c r="AK102" s="5">
        <f t="shared" si="138"/>
        <v>3.5664373718742316E-4</v>
      </c>
      <c r="AL102" s="5">
        <f t="shared" si="139"/>
        <v>6.6881331658200891E-6</v>
      </c>
      <c r="AM102" s="5">
        <f t="shared" si="140"/>
        <v>1.653952162268172E-2</v>
      </c>
      <c r="AN102" s="5">
        <f t="shared" si="141"/>
        <v>9.0305788059841952E-3</v>
      </c>
      <c r="AO102" s="5">
        <f t="shared" si="142"/>
        <v>2.4653480140336783E-3</v>
      </c>
      <c r="AP102" s="5">
        <f t="shared" si="143"/>
        <v>4.4869333855412821E-4</v>
      </c>
      <c r="AQ102" s="5">
        <f t="shared" si="144"/>
        <v>6.1246640712638316E-5</v>
      </c>
      <c r="AR102" s="5">
        <f t="shared" si="145"/>
        <v>3.6710642917111224E-5</v>
      </c>
      <c r="AS102" s="5">
        <f t="shared" si="146"/>
        <v>6.8034754793490709E-5</v>
      </c>
      <c r="AT102" s="5">
        <f t="shared" si="147"/>
        <v>6.3043405018288424E-5</v>
      </c>
      <c r="AU102" s="5">
        <f t="shared" si="148"/>
        <v>3.8945496100866517E-5</v>
      </c>
      <c r="AV102" s="5">
        <f t="shared" si="149"/>
        <v>1.8044135616992099E-5</v>
      </c>
      <c r="AW102" s="5">
        <f t="shared" si="150"/>
        <v>1.8798962737729971E-7</v>
      </c>
      <c r="AX102" s="5">
        <f t="shared" si="151"/>
        <v>5.108701494466298E-3</v>
      </c>
      <c r="AY102" s="5">
        <f t="shared" si="152"/>
        <v>2.7893510159785911E-3</v>
      </c>
      <c r="AZ102" s="5">
        <f t="shared" si="153"/>
        <v>7.614928273621533E-4</v>
      </c>
      <c r="BA102" s="5">
        <f t="shared" si="154"/>
        <v>1.3859169457991152E-4</v>
      </c>
      <c r="BB102" s="5">
        <f t="shared" si="155"/>
        <v>1.8917766310157865E-5</v>
      </c>
      <c r="BC102" s="5">
        <f t="shared" si="156"/>
        <v>2.065820081069234E-6</v>
      </c>
      <c r="BD102" s="5">
        <f t="shared" si="157"/>
        <v>3.3406685054571107E-6</v>
      </c>
      <c r="BE102" s="5">
        <f t="shared" si="158"/>
        <v>6.1911626862076354E-6</v>
      </c>
      <c r="BF102" s="5">
        <f t="shared" si="159"/>
        <v>5.7369498566642294E-6</v>
      </c>
      <c r="BG102" s="5">
        <f t="shared" si="160"/>
        <v>3.5440401451788418E-6</v>
      </c>
      <c r="BH102" s="5">
        <f t="shared" si="161"/>
        <v>1.6420163411462758E-6</v>
      </c>
      <c r="BI102" s="5">
        <f t="shared" si="162"/>
        <v>6.0862011808962616E-7</v>
      </c>
      <c r="BJ102" s="8">
        <f t="shared" si="163"/>
        <v>0.68674073305567285</v>
      </c>
      <c r="BK102" s="8">
        <f t="shared" si="164"/>
        <v>0.21146014812183428</v>
      </c>
      <c r="BL102" s="8">
        <f t="shared" si="165"/>
        <v>9.9111679962792881E-2</v>
      </c>
      <c r="BM102" s="8">
        <f t="shared" si="166"/>
        <v>0.42708691098751306</v>
      </c>
      <c r="BN102" s="8">
        <f t="shared" si="167"/>
        <v>0.56989932997399262</v>
      </c>
    </row>
    <row r="103" spans="1:66" x14ac:dyDescent="0.25">
      <c r="A103" t="s">
        <v>37</v>
      </c>
      <c r="B103" t="s">
        <v>230</v>
      </c>
      <c r="C103" t="s">
        <v>231</v>
      </c>
      <c r="D103" t="s">
        <v>440</v>
      </c>
      <c r="E103">
        <f>VLOOKUP(A103,home!$A$2:$E$405,3,FALSE)</f>
        <v>1.9019607843137301</v>
      </c>
      <c r="F103">
        <f>VLOOKUP(B103,home!$B$2:$E$405,3,FALSE)</f>
        <v>1.31</v>
      </c>
      <c r="G103">
        <f>VLOOKUP(C103,away!$B$2:$E$405,4,FALSE)</f>
        <v>0.92</v>
      </c>
      <c r="H103">
        <f>VLOOKUP(A103,away!$A$2:$E$405,3,FALSE)</f>
        <v>1.3333333333333299</v>
      </c>
      <c r="I103">
        <f>VLOOKUP(C103,away!$B$2:$E$405,3,FALSE)</f>
        <v>0.79</v>
      </c>
      <c r="J103">
        <f>VLOOKUP(B103,home!$B$2:$E$405,4,FALSE)</f>
        <v>0.75</v>
      </c>
      <c r="K103" s="3">
        <f t="shared" si="112"/>
        <v>2.2922431372549075</v>
      </c>
      <c r="L103" s="3">
        <f t="shared" si="113"/>
        <v>0.78999999999999804</v>
      </c>
      <c r="M103" s="5">
        <f t="shared" si="114"/>
        <v>4.5856279267626275E-2</v>
      </c>
      <c r="N103" s="5">
        <f t="shared" si="115"/>
        <v>0.10511374145126083</v>
      </c>
      <c r="O103" s="5">
        <f t="shared" si="116"/>
        <v>3.6226460621424671E-2</v>
      </c>
      <c r="P103" s="5">
        <f t="shared" si="117"/>
        <v>8.3039855746495847E-2</v>
      </c>
      <c r="Q103" s="5">
        <f t="shared" si="118"/>
        <v>0.12047312623641969</v>
      </c>
      <c r="R103" s="5">
        <f t="shared" si="119"/>
        <v>1.4309451945462707E-2</v>
      </c>
      <c r="S103" s="5">
        <f t="shared" si="120"/>
        <v>3.7593639042074571E-2</v>
      </c>
      <c r="T103" s="5">
        <f t="shared" si="121"/>
        <v>9.5173769726771315E-2</v>
      </c>
      <c r="U103" s="5">
        <f t="shared" si="122"/>
        <v>3.2800743019865776E-2</v>
      </c>
      <c r="V103" s="5">
        <f t="shared" si="123"/>
        <v>7.5641412519911518E-3</v>
      </c>
      <c r="W103" s="5">
        <f t="shared" si="124"/>
        <v>9.2051232279692377E-2</v>
      </c>
      <c r="X103" s="5">
        <f t="shared" si="125"/>
        <v>7.2720473500956798E-2</v>
      </c>
      <c r="Y103" s="5">
        <f t="shared" si="126"/>
        <v>2.8724587032877856E-2</v>
      </c>
      <c r="Z103" s="5">
        <f t="shared" si="127"/>
        <v>3.7681556789718375E-3</v>
      </c>
      <c r="AA103" s="5">
        <f t="shared" si="128"/>
        <v>8.6375289952313004E-3</v>
      </c>
      <c r="AB103" s="5">
        <f t="shared" si="129"/>
        <v>9.8996582810796149E-3</v>
      </c>
      <c r="AC103" s="5">
        <f t="shared" si="130"/>
        <v>8.5610576190885612E-4</v>
      </c>
      <c r="AD103" s="5">
        <f t="shared" si="131"/>
        <v>5.2750951367245558E-2</v>
      </c>
      <c r="AE103" s="5">
        <f t="shared" si="132"/>
        <v>4.1673251580123888E-2</v>
      </c>
      <c r="AF103" s="5">
        <f t="shared" si="133"/>
        <v>1.6460934374148892E-2</v>
      </c>
      <c r="AG103" s="5">
        <f t="shared" si="134"/>
        <v>4.3347127185258648E-3</v>
      </c>
      <c r="AH103" s="5">
        <f t="shared" si="135"/>
        <v>7.4421074659693589E-4</v>
      </c>
      <c r="AI103" s="5">
        <f t="shared" si="136"/>
        <v>1.7059119765581775E-3</v>
      </c>
      <c r="AJ103" s="5">
        <f t="shared" si="137"/>
        <v>1.9551825105132187E-3</v>
      </c>
      <c r="AK103" s="5">
        <f t="shared" si="138"/>
        <v>1.4939178972682486E-3</v>
      </c>
      <c r="AL103" s="5">
        <f t="shared" si="139"/>
        <v>6.2011920816998619E-5</v>
      </c>
      <c r="AM103" s="5">
        <f t="shared" si="140"/>
        <v>2.4183601251047217E-2</v>
      </c>
      <c r="AN103" s="5">
        <f t="shared" si="141"/>
        <v>1.9105044988327255E-2</v>
      </c>
      <c r="AO103" s="5">
        <f t="shared" si="142"/>
        <v>7.5464927703892456E-3</v>
      </c>
      <c r="AP103" s="5">
        <f t="shared" si="143"/>
        <v>1.9872430962024966E-3</v>
      </c>
      <c r="AQ103" s="5">
        <f t="shared" si="144"/>
        <v>3.9248051149999206E-4</v>
      </c>
      <c r="AR103" s="5">
        <f t="shared" si="145"/>
        <v>1.1758529796231563E-4</v>
      </c>
      <c r="AS103" s="5">
        <f t="shared" si="146"/>
        <v>2.6953409229619151E-4</v>
      </c>
      <c r="AT103" s="5">
        <f t="shared" si="147"/>
        <v>3.0891883666108794E-4</v>
      </c>
      <c r="AU103" s="5">
        <f t="shared" si="148"/>
        <v>2.3603902776838279E-4</v>
      </c>
      <c r="AV103" s="5">
        <f t="shared" si="149"/>
        <v>1.3526471038159899E-4</v>
      </c>
      <c r="AW103" s="5">
        <f t="shared" si="150"/>
        <v>3.1193237760388849E-6</v>
      </c>
      <c r="AX103" s="5">
        <f t="shared" si="151"/>
        <v>9.23911566697036E-3</v>
      </c>
      <c r="AY103" s="5">
        <f t="shared" si="152"/>
        <v>7.2989013769065659E-3</v>
      </c>
      <c r="AZ103" s="5">
        <f t="shared" si="153"/>
        <v>2.8830660438780857E-3</v>
      </c>
      <c r="BA103" s="5">
        <f t="shared" si="154"/>
        <v>7.5920739155456093E-4</v>
      </c>
      <c r="BB103" s="5">
        <f t="shared" si="155"/>
        <v>1.4994345983202539E-4</v>
      </c>
      <c r="BC103" s="5">
        <f t="shared" si="156"/>
        <v>2.369106665345996E-5</v>
      </c>
      <c r="BD103" s="5">
        <f t="shared" si="157"/>
        <v>1.5482064231704843E-5</v>
      </c>
      <c r="BE103" s="5">
        <f t="shared" si="158"/>
        <v>3.5488655485665098E-5</v>
      </c>
      <c r="BF103" s="5">
        <f t="shared" si="159"/>
        <v>4.0674313493709776E-5</v>
      </c>
      <c r="BG103" s="5">
        <f t="shared" si="160"/>
        <v>3.1078471989503636E-5</v>
      </c>
      <c r="BH103" s="5">
        <f t="shared" si="161"/>
        <v>1.7809853533577141E-5</v>
      </c>
      <c r="BI103" s="5">
        <f t="shared" si="162"/>
        <v>8.1649029075714584E-6</v>
      </c>
      <c r="BJ103" s="8">
        <f t="shared" si="163"/>
        <v>0.70304556789128414</v>
      </c>
      <c r="BK103" s="8">
        <f t="shared" si="164"/>
        <v>0.18227093436782027</v>
      </c>
      <c r="BL103" s="8">
        <f t="shared" si="165"/>
        <v>0.10898910622071192</v>
      </c>
      <c r="BM103" s="8">
        <f t="shared" si="166"/>
        <v>0.58575906683696777</v>
      </c>
      <c r="BN103" s="8">
        <f t="shared" si="167"/>
        <v>0.40501891526868999</v>
      </c>
    </row>
    <row r="104" spans="1:66" x14ac:dyDescent="0.25">
      <c r="A104" t="s">
        <v>40</v>
      </c>
      <c r="B104" t="s">
        <v>232</v>
      </c>
      <c r="C104" t="s">
        <v>233</v>
      </c>
      <c r="D104" t="s">
        <v>440</v>
      </c>
      <c r="E104">
        <f>VLOOKUP(A104,home!$A$2:$E$405,3,FALSE)</f>
        <v>1.5388888888888901</v>
      </c>
      <c r="F104">
        <f>VLOOKUP(B104,home!$B$2:$E$405,3,FALSE)</f>
        <v>1.22</v>
      </c>
      <c r="G104">
        <f>VLOOKUP(C104,away!$B$2:$E$405,4,FALSE)</f>
        <v>0.73</v>
      </c>
      <c r="H104">
        <f>VLOOKUP(A104,away!$A$2:$E$405,3,FALSE)</f>
        <v>1.18888888888889</v>
      </c>
      <c r="I104">
        <f>VLOOKUP(C104,away!$B$2:$E$405,3,FALSE)</f>
        <v>0.49</v>
      </c>
      <c r="J104">
        <f>VLOOKUP(B104,home!$B$2:$E$405,4,FALSE)</f>
        <v>1.05</v>
      </c>
      <c r="K104" s="3">
        <f t="shared" si="112"/>
        <v>1.3705344444444454</v>
      </c>
      <c r="L104" s="3">
        <f t="shared" si="113"/>
        <v>0.61168333333333391</v>
      </c>
      <c r="M104" s="5">
        <f t="shared" si="114"/>
        <v>0.13776336972312775</v>
      </c>
      <c r="N104" s="5">
        <f t="shared" si="115"/>
        <v>0.18880944338828162</v>
      </c>
      <c r="O104" s="5">
        <f t="shared" si="116"/>
        <v>8.4267557203475271E-2</v>
      </c>
      <c r="P104" s="5">
        <f t="shared" si="117"/>
        <v>0.1154915896965555</v>
      </c>
      <c r="Q104" s="5">
        <f t="shared" si="118"/>
        <v>0.12938492280001179</v>
      </c>
      <c r="R104" s="5">
        <f t="shared" si="119"/>
        <v>2.5772530141039574E-2</v>
      </c>
      <c r="S104" s="5">
        <f t="shared" si="120"/>
        <v>2.4205104951781482E-2</v>
      </c>
      <c r="T104" s="5">
        <f t="shared" si="121"/>
        <v>7.9142600861387288E-2</v>
      </c>
      <c r="U104" s="5">
        <f t="shared" si="122"/>
        <v>3.5322140278777399E-2</v>
      </c>
      <c r="V104" s="5">
        <f t="shared" si="123"/>
        <v>2.2546600137382804E-3</v>
      </c>
      <c r="W104" s="5">
        <f t="shared" si="124"/>
        <v>5.9108831096400548E-2</v>
      </c>
      <c r="X104" s="5">
        <f t="shared" si="125"/>
        <v>3.6155886834483307E-2</v>
      </c>
      <c r="Y104" s="5">
        <f t="shared" si="126"/>
        <v>1.1057976689269776E-2</v>
      </c>
      <c r="Z104" s="5">
        <f t="shared" si="127"/>
        <v>5.2548757150349687E-3</v>
      </c>
      <c r="AA104" s="5">
        <f t="shared" si="128"/>
        <v>7.2019881687300589E-3</v>
      </c>
      <c r="AB104" s="5">
        <f t="shared" si="129"/>
        <v>4.9352864268629613E-3</v>
      </c>
      <c r="AC104" s="5">
        <f t="shared" si="130"/>
        <v>1.1813475424164975E-4</v>
      </c>
      <c r="AD104" s="5">
        <f t="shared" si="131"/>
        <v>2.0252672247116472E-2</v>
      </c>
      <c r="AE104" s="5">
        <f t="shared" si="132"/>
        <v>1.2388222069023706E-2</v>
      </c>
      <c r="AF104" s="5">
        <f t="shared" si="133"/>
        <v>3.7888344846269957E-3</v>
      </c>
      <c r="AG104" s="5">
        <f t="shared" si="134"/>
        <v>7.7252230233497508E-4</v>
      </c>
      <c r="AH104" s="5">
        <f t="shared" si="135"/>
        <v>8.0357997340624386E-4</v>
      </c>
      <c r="AI104" s="5">
        <f t="shared" si="136"/>
        <v>1.1013340324190087E-3</v>
      </c>
      <c r="AJ104" s="5">
        <f t="shared" si="137"/>
        <v>7.5470811313457363E-4</v>
      </c>
      <c r="AK104" s="5">
        <f t="shared" si="138"/>
        <v>3.4478448818420286E-4</v>
      </c>
      <c r="AL104" s="5">
        <f t="shared" si="139"/>
        <v>3.9614508829743136E-6</v>
      </c>
      <c r="AM104" s="5">
        <f t="shared" si="140"/>
        <v>5.5513969813434415E-3</v>
      </c>
      <c r="AN104" s="5">
        <f t="shared" si="141"/>
        <v>3.3956970102047637E-3</v>
      </c>
      <c r="AO104" s="5">
        <f t="shared" si="142"/>
        <v>1.0385456330960431E-3</v>
      </c>
      <c r="AP104" s="5">
        <f t="shared" si="143"/>
        <v>2.1175368489032175E-4</v>
      </c>
      <c r="AQ104" s="5">
        <f t="shared" si="144"/>
        <v>3.2381549954832102E-5</v>
      </c>
      <c r="AR104" s="5">
        <f t="shared" si="145"/>
        <v>9.8307295346608626E-5</v>
      </c>
      <c r="AS104" s="5">
        <f t="shared" si="146"/>
        <v>1.3473353441270026E-4</v>
      </c>
      <c r="AT104" s="5">
        <f t="shared" si="147"/>
        <v>9.2328474867173376E-5</v>
      </c>
      <c r="AU104" s="5">
        <f t="shared" si="148"/>
        <v>4.2179785002828139E-5</v>
      </c>
      <c r="AV104" s="5">
        <f t="shared" si="149"/>
        <v>1.4452212051409306E-5</v>
      </c>
      <c r="AW104" s="5">
        <f t="shared" si="150"/>
        <v>9.225042527209761E-8</v>
      </c>
      <c r="AX104" s="5">
        <f t="shared" si="151"/>
        <v>1.2680634629526849E-3</v>
      </c>
      <c r="AY104" s="5">
        <f t="shared" si="152"/>
        <v>7.7565328589710878E-4</v>
      </c>
      <c r="AZ104" s="5">
        <f t="shared" si="153"/>
        <v>2.3722709371424848E-4</v>
      </c>
      <c r="BA104" s="5">
        <f t="shared" si="154"/>
        <v>4.8369286480036901E-5</v>
      </c>
      <c r="BB104" s="5">
        <f t="shared" si="155"/>
        <v>7.3966715962659816E-6</v>
      </c>
      <c r="BC104" s="5">
        <f t="shared" si="156"/>
        <v>9.048841475151936E-7</v>
      </c>
      <c r="BD104" s="5">
        <f t="shared" si="157"/>
        <v>1.0022155684766348E-5</v>
      </c>
      <c r="BE104" s="5">
        <f t="shared" si="158"/>
        <v>1.3735709573556987E-5</v>
      </c>
      <c r="BF104" s="5">
        <f t="shared" si="159"/>
        <v>9.4126315447225906E-6</v>
      </c>
      <c r="BG104" s="5">
        <f t="shared" si="160"/>
        <v>4.300111914968879E-6</v>
      </c>
      <c r="BH104" s="5">
        <f t="shared" si="161"/>
        <v>1.4733628736077036E-6</v>
      </c>
      <c r="BI104" s="5">
        <f t="shared" si="162"/>
        <v>4.0385891348900106E-7</v>
      </c>
      <c r="BJ104" s="8">
        <f t="shared" si="163"/>
        <v>0.55342930231721366</v>
      </c>
      <c r="BK104" s="8">
        <f t="shared" si="164"/>
        <v>0.28061247387622479</v>
      </c>
      <c r="BL104" s="8">
        <f t="shared" si="165"/>
        <v>0.16092525795821508</v>
      </c>
      <c r="BM104" s="8">
        <f t="shared" si="166"/>
        <v>0.31795693587872531</v>
      </c>
      <c r="BN104" s="8">
        <f t="shared" si="167"/>
        <v>0.68148941295249155</v>
      </c>
    </row>
    <row r="105" spans="1:66" x14ac:dyDescent="0.25">
      <c r="A105" t="s">
        <v>40</v>
      </c>
      <c r="B105" t="s">
        <v>234</v>
      </c>
      <c r="C105" t="s">
        <v>235</v>
      </c>
      <c r="D105" t="s">
        <v>440</v>
      </c>
      <c r="E105">
        <f>VLOOKUP(A105,home!$A$2:$E$405,3,FALSE)</f>
        <v>1.5388888888888901</v>
      </c>
      <c r="F105">
        <f>VLOOKUP(B105,home!$B$2:$E$405,3,FALSE)</f>
        <v>1.1399999999999999</v>
      </c>
      <c r="G105">
        <f>VLOOKUP(C105,away!$B$2:$E$405,4,FALSE)</f>
        <v>0.81</v>
      </c>
      <c r="H105">
        <f>VLOOKUP(A105,away!$A$2:$E$405,3,FALSE)</f>
        <v>1.18888888888889</v>
      </c>
      <c r="I105">
        <f>VLOOKUP(C105,away!$B$2:$E$405,3,FALSE)</f>
        <v>0.89</v>
      </c>
      <c r="J105">
        <f>VLOOKUP(B105,home!$B$2:$E$405,4,FALSE)</f>
        <v>1.1599999999999999</v>
      </c>
      <c r="K105" s="3">
        <f t="shared" si="112"/>
        <v>1.4210100000000012</v>
      </c>
      <c r="L105" s="3">
        <f t="shared" si="113"/>
        <v>1.2274088888888899</v>
      </c>
      <c r="M105" s="5">
        <f t="shared" si="114"/>
        <v>7.0763008835894176E-2</v>
      </c>
      <c r="N105" s="5">
        <f t="shared" si="115"/>
        <v>0.10055494318589404</v>
      </c>
      <c r="O105" s="5">
        <f t="shared" si="116"/>
        <v>8.6855146049699558E-2</v>
      </c>
      <c r="P105" s="5">
        <f t="shared" si="117"/>
        <v>0.12342203108808367</v>
      </c>
      <c r="Q105" s="5">
        <f t="shared" si="118"/>
        <v>7.1444789908293727E-2</v>
      </c>
      <c r="R105" s="5">
        <f t="shared" si="119"/>
        <v>5.3303389153571995E-2</v>
      </c>
      <c r="S105" s="5">
        <f t="shared" si="120"/>
        <v>5.3816951852749081E-2</v>
      </c>
      <c r="T105" s="5">
        <f t="shared" si="121"/>
        <v>8.7691970198238989E-2</v>
      </c>
      <c r="U105" s="5">
        <f t="shared" si="122"/>
        <v>7.5744649021117397E-2</v>
      </c>
      <c r="V105" s="5">
        <f t="shared" si="123"/>
        <v>1.0429487907602748E-2</v>
      </c>
      <c r="W105" s="5">
        <f t="shared" si="124"/>
        <v>3.3841253635861518E-2</v>
      </c>
      <c r="X105" s="5">
        <f t="shared" si="125"/>
        <v>4.1537055523799889E-2</v>
      </c>
      <c r="Y105" s="5">
        <f t="shared" si="126"/>
        <v>2.5491475584091674E-2</v>
      </c>
      <c r="Z105" s="5">
        <f t="shared" si="127"/>
        <v>2.1808351218332647E-2</v>
      </c>
      <c r="AA105" s="5">
        <f t="shared" si="128"/>
        <v>3.0989885164762896E-2</v>
      </c>
      <c r="AB105" s="5">
        <f t="shared" si="129"/>
        <v>2.2018468358989886E-2</v>
      </c>
      <c r="AC105" s="5">
        <f t="shared" si="130"/>
        <v>1.1369186757502583E-3</v>
      </c>
      <c r="AD105" s="5">
        <f t="shared" si="131"/>
        <v>1.2022189957273907E-2</v>
      </c>
      <c r="AE105" s="5">
        <f t="shared" si="132"/>
        <v>1.4756142817468735E-2</v>
      </c>
      <c r="AF105" s="5">
        <f t="shared" si="133"/>
        <v>9.0559104299375373E-3</v>
      </c>
      <c r="AG105" s="5">
        <f t="shared" si="134"/>
        <v>3.7051016528956491E-3</v>
      </c>
      <c r="AH105" s="5">
        <f t="shared" si="135"/>
        <v>6.6919410343480789E-3</v>
      </c>
      <c r="AI105" s="5">
        <f t="shared" si="136"/>
        <v>9.5093151292189697E-3</v>
      </c>
      <c r="AJ105" s="5">
        <f t="shared" si="137"/>
        <v>6.7564159458857317E-3</v>
      </c>
      <c r="AK105" s="5">
        <f t="shared" si="138"/>
        <v>3.2003115410876972E-3</v>
      </c>
      <c r="AL105" s="5">
        <f t="shared" si="139"/>
        <v>7.9318736979366248E-5</v>
      </c>
      <c r="AM105" s="5">
        <f t="shared" si="140"/>
        <v>3.4167304302371625E-3</v>
      </c>
      <c r="AN105" s="5">
        <f t="shared" si="141"/>
        <v>4.1937253010102538E-3</v>
      </c>
      <c r="AO105" s="5">
        <f t="shared" si="142"/>
        <v>2.573707856009111E-3</v>
      </c>
      <c r="AP105" s="5">
        <f t="shared" si="143"/>
        <v>1.0529972999562503E-3</v>
      </c>
      <c r="AQ105" s="5">
        <f t="shared" si="144"/>
        <v>3.2311456148557526E-4</v>
      </c>
      <c r="AR105" s="5">
        <f t="shared" si="145"/>
        <v>1.6427495818958306E-3</v>
      </c>
      <c r="AS105" s="5">
        <f t="shared" si="146"/>
        <v>2.3343635833697959E-3</v>
      </c>
      <c r="AT105" s="5">
        <f t="shared" si="147"/>
        <v>1.6585769978021588E-3</v>
      </c>
      <c r="AU105" s="5">
        <f t="shared" si="148"/>
        <v>7.8561816654894908E-4</v>
      </c>
      <c r="AV105" s="5">
        <f t="shared" si="149"/>
        <v>2.7909281771193082E-4</v>
      </c>
      <c r="AW105" s="5">
        <f t="shared" si="150"/>
        <v>3.8429053471669461E-6</v>
      </c>
      <c r="AX105" s="5">
        <f t="shared" si="151"/>
        <v>8.0920135144521826E-4</v>
      </c>
      <c r="AY105" s="5">
        <f t="shared" si="152"/>
        <v>9.9322093166476352E-4</v>
      </c>
      <c r="AZ105" s="5">
        <f t="shared" si="153"/>
        <v>6.0954410007791769E-4</v>
      </c>
      <c r="BA105" s="5">
        <f t="shared" si="154"/>
        <v>2.4938661553513853E-4</v>
      </c>
      <c r="BB105" s="5">
        <f t="shared" si="155"/>
        <v>7.6524837169436219E-5</v>
      </c>
      <c r="BC105" s="5">
        <f t="shared" si="156"/>
        <v>1.8785453072508205E-5</v>
      </c>
      <c r="BD105" s="5">
        <f t="shared" si="157"/>
        <v>3.3605423983957492E-4</v>
      </c>
      <c r="BE105" s="5">
        <f t="shared" si="158"/>
        <v>4.7753643535443472E-4</v>
      </c>
      <c r="BF105" s="5">
        <f t="shared" si="159"/>
        <v>3.3929202500150303E-4</v>
      </c>
      <c r="BG105" s="5">
        <f t="shared" si="160"/>
        <v>1.6071245348246206E-4</v>
      </c>
      <c r="BH105" s="5">
        <f t="shared" si="161"/>
        <v>5.7093500880778413E-5</v>
      </c>
      <c r="BI105" s="5">
        <f t="shared" si="162"/>
        <v>1.6226087137319004E-5</v>
      </c>
      <c r="BJ105" s="8">
        <f t="shared" si="163"/>
        <v>0.41441777163141896</v>
      </c>
      <c r="BK105" s="8">
        <f t="shared" si="164"/>
        <v>0.26064093802872407</v>
      </c>
      <c r="BL105" s="8">
        <f t="shared" si="165"/>
        <v>0.30315683728770682</v>
      </c>
      <c r="BM105" s="8">
        <f t="shared" si="166"/>
        <v>0.4926912119184278</v>
      </c>
      <c r="BN105" s="8">
        <f t="shared" si="167"/>
        <v>0.50634330822143725</v>
      </c>
    </row>
    <row r="106" spans="1:66" x14ac:dyDescent="0.25">
      <c r="A106" t="s">
        <v>40</v>
      </c>
      <c r="B106" t="s">
        <v>236</v>
      </c>
      <c r="C106" t="s">
        <v>237</v>
      </c>
      <c r="D106" t="s">
        <v>440</v>
      </c>
      <c r="E106">
        <f>VLOOKUP(A106,home!$A$2:$E$405,3,FALSE)</f>
        <v>1.5388888888888901</v>
      </c>
      <c r="F106">
        <f>VLOOKUP(B106,home!$B$2:$E$405,3,FALSE)</f>
        <v>0</v>
      </c>
      <c r="G106">
        <f>VLOOKUP(C106,away!$B$2:$E$405,4,FALSE)</f>
        <v>0.81</v>
      </c>
      <c r="H106">
        <f>VLOOKUP(A106,away!$A$2:$E$405,3,FALSE)</f>
        <v>1.18888888888889</v>
      </c>
      <c r="I106">
        <f>VLOOKUP(C106,away!$B$2:$E$405,3,FALSE)</f>
        <v>0.49</v>
      </c>
      <c r="J106">
        <f>VLOOKUP(B106,home!$B$2:$E$405,4,FALSE)</f>
        <v>0</v>
      </c>
      <c r="K106" s="3">
        <f t="shared" si="112"/>
        <v>0</v>
      </c>
      <c r="L106" s="3">
        <f t="shared" si="113"/>
        <v>0</v>
      </c>
      <c r="M106" s="5">
        <f t="shared" si="114"/>
        <v>1</v>
      </c>
      <c r="N106" s="5">
        <f t="shared" si="115"/>
        <v>0</v>
      </c>
      <c r="O106" s="5">
        <f t="shared" si="116"/>
        <v>0</v>
      </c>
      <c r="P106" s="5">
        <f t="shared" si="117"/>
        <v>0</v>
      </c>
      <c r="Q106" s="5">
        <f t="shared" si="118"/>
        <v>0</v>
      </c>
      <c r="R106" s="5">
        <f t="shared" si="119"/>
        <v>0</v>
      </c>
      <c r="S106" s="5">
        <f t="shared" si="120"/>
        <v>0</v>
      </c>
      <c r="T106" s="5">
        <f t="shared" si="121"/>
        <v>0</v>
      </c>
      <c r="U106" s="5">
        <f t="shared" si="122"/>
        <v>0</v>
      </c>
      <c r="V106" s="5">
        <f t="shared" si="123"/>
        <v>0</v>
      </c>
      <c r="W106" s="5">
        <f t="shared" si="124"/>
        <v>0</v>
      </c>
      <c r="X106" s="5">
        <f t="shared" si="125"/>
        <v>0</v>
      </c>
      <c r="Y106" s="5">
        <f t="shared" si="126"/>
        <v>0</v>
      </c>
      <c r="Z106" s="5">
        <f t="shared" si="127"/>
        <v>0</v>
      </c>
      <c r="AA106" s="5">
        <f t="shared" si="128"/>
        <v>0</v>
      </c>
      <c r="AB106" s="5">
        <f t="shared" si="129"/>
        <v>0</v>
      </c>
      <c r="AC106" s="5">
        <f t="shared" si="130"/>
        <v>0</v>
      </c>
      <c r="AD106" s="5">
        <f t="shared" si="131"/>
        <v>0</v>
      </c>
      <c r="AE106" s="5">
        <f t="shared" si="132"/>
        <v>0</v>
      </c>
      <c r="AF106" s="5">
        <f t="shared" si="133"/>
        <v>0</v>
      </c>
      <c r="AG106" s="5">
        <f t="shared" si="134"/>
        <v>0</v>
      </c>
      <c r="AH106" s="5">
        <f t="shared" si="135"/>
        <v>0</v>
      </c>
      <c r="AI106" s="5">
        <f t="shared" si="136"/>
        <v>0</v>
      </c>
      <c r="AJ106" s="5">
        <f t="shared" si="137"/>
        <v>0</v>
      </c>
      <c r="AK106" s="5">
        <f t="shared" si="138"/>
        <v>0</v>
      </c>
      <c r="AL106" s="5">
        <f t="shared" si="139"/>
        <v>0</v>
      </c>
      <c r="AM106" s="5">
        <f t="shared" si="140"/>
        <v>0</v>
      </c>
      <c r="AN106" s="5">
        <f t="shared" si="141"/>
        <v>0</v>
      </c>
      <c r="AO106" s="5">
        <f t="shared" si="142"/>
        <v>0</v>
      </c>
      <c r="AP106" s="5">
        <f t="shared" si="143"/>
        <v>0</v>
      </c>
      <c r="AQ106" s="5">
        <f t="shared" si="144"/>
        <v>0</v>
      </c>
      <c r="AR106" s="5">
        <f t="shared" si="145"/>
        <v>0</v>
      </c>
      <c r="AS106" s="5">
        <f t="shared" si="146"/>
        <v>0</v>
      </c>
      <c r="AT106" s="5">
        <f t="shared" si="147"/>
        <v>0</v>
      </c>
      <c r="AU106" s="5">
        <f t="shared" si="148"/>
        <v>0</v>
      </c>
      <c r="AV106" s="5">
        <f t="shared" si="149"/>
        <v>0</v>
      </c>
      <c r="AW106" s="5">
        <f t="shared" si="150"/>
        <v>0</v>
      </c>
      <c r="AX106" s="5">
        <f t="shared" si="151"/>
        <v>0</v>
      </c>
      <c r="AY106" s="5">
        <f t="shared" si="152"/>
        <v>0</v>
      </c>
      <c r="AZ106" s="5">
        <f t="shared" si="153"/>
        <v>0</v>
      </c>
      <c r="BA106" s="5">
        <f t="shared" si="154"/>
        <v>0</v>
      </c>
      <c r="BB106" s="5">
        <f t="shared" si="155"/>
        <v>0</v>
      </c>
      <c r="BC106" s="5">
        <f t="shared" si="156"/>
        <v>0</v>
      </c>
      <c r="BD106" s="5">
        <f t="shared" si="157"/>
        <v>0</v>
      </c>
      <c r="BE106" s="5">
        <f t="shared" si="158"/>
        <v>0</v>
      </c>
      <c r="BF106" s="5">
        <f t="shared" si="159"/>
        <v>0</v>
      </c>
      <c r="BG106" s="5">
        <f t="shared" si="160"/>
        <v>0</v>
      </c>
      <c r="BH106" s="5">
        <f t="shared" si="161"/>
        <v>0</v>
      </c>
      <c r="BI106" s="5">
        <f t="shared" si="162"/>
        <v>0</v>
      </c>
      <c r="BJ106" s="8">
        <f t="shared" si="163"/>
        <v>0</v>
      </c>
      <c r="BK106" s="8">
        <f t="shared" si="164"/>
        <v>1</v>
      </c>
      <c r="BL106" s="8">
        <f t="shared" si="165"/>
        <v>0</v>
      </c>
      <c r="BM106" s="8">
        <f t="shared" si="166"/>
        <v>0</v>
      </c>
      <c r="BN106" s="8">
        <f t="shared" si="167"/>
        <v>1</v>
      </c>
    </row>
    <row r="107" spans="1:66" x14ac:dyDescent="0.25">
      <c r="A107" t="s">
        <v>40</v>
      </c>
      <c r="B107" t="s">
        <v>238</v>
      </c>
      <c r="C107" t="s">
        <v>239</v>
      </c>
      <c r="D107" t="s">
        <v>440</v>
      </c>
      <c r="E107">
        <f>VLOOKUP(A107,home!$A$2:$E$405,3,FALSE)</f>
        <v>1.5388888888888901</v>
      </c>
      <c r="F107">
        <f>VLOOKUP(B107,home!$B$2:$E$405,3,FALSE)</f>
        <v>0.79</v>
      </c>
      <c r="G107">
        <f>VLOOKUP(C107,away!$B$2:$E$405,4,FALSE)</f>
        <v>0.49</v>
      </c>
      <c r="H107">
        <f>VLOOKUP(A107,away!$A$2:$E$405,3,FALSE)</f>
        <v>1.18888888888889</v>
      </c>
      <c r="I107">
        <f>VLOOKUP(C107,away!$B$2:$E$405,3,FALSE)</f>
        <v>0.56999999999999995</v>
      </c>
      <c r="J107">
        <f>VLOOKUP(B107,home!$B$2:$E$405,4,FALSE)</f>
        <v>1.1200000000000001</v>
      </c>
      <c r="K107" s="3">
        <f t="shared" si="112"/>
        <v>0.59570388888888937</v>
      </c>
      <c r="L107" s="3">
        <f t="shared" si="113"/>
        <v>0.75898666666666736</v>
      </c>
      <c r="M107" s="5">
        <f t="shared" si="114"/>
        <v>0.25802712716031001</v>
      </c>
      <c r="N107" s="5">
        <f t="shared" si="115"/>
        <v>0.15370776308822462</v>
      </c>
      <c r="O107" s="5">
        <f t="shared" si="116"/>
        <v>0.19583914915297998</v>
      </c>
      <c r="P107" s="5">
        <f t="shared" si="117"/>
        <v>0.1166621427471214</v>
      </c>
      <c r="Q107" s="5">
        <f t="shared" si="118"/>
        <v>4.5782156112033734E-2</v>
      </c>
      <c r="R107" s="5">
        <f t="shared" si="119"/>
        <v>7.4319651509228271E-2</v>
      </c>
      <c r="S107" s="5">
        <f t="shared" si="120"/>
        <v>1.3186651826237945E-2</v>
      </c>
      <c r="T107" s="5">
        <f t="shared" si="121"/>
        <v>3.4748046060285476E-2</v>
      </c>
      <c r="U107" s="5">
        <f t="shared" si="122"/>
        <v>4.4272505424914288E-2</v>
      </c>
      <c r="V107" s="5">
        <f t="shared" si="123"/>
        <v>6.6245535009338457E-4</v>
      </c>
      <c r="W107" s="5">
        <f t="shared" si="124"/>
        <v>9.0908694792189108E-3</v>
      </c>
      <c r="X107" s="5">
        <f t="shared" si="125"/>
        <v>6.8998487231341039E-3</v>
      </c>
      <c r="Y107" s="5">
        <f t="shared" si="126"/>
        <v>2.6184465914379064E-3</v>
      </c>
      <c r="Z107" s="5">
        <f t="shared" si="127"/>
        <v>1.8802541522272509E-2</v>
      </c>
      <c r="AA107" s="5">
        <f t="shared" si="128"/>
        <v>1.120074710581255E-2</v>
      </c>
      <c r="AB107" s="5">
        <f t="shared" si="129"/>
        <v>3.3361643046967535E-3</v>
      </c>
      <c r="AC107" s="5">
        <f t="shared" si="130"/>
        <v>1.8719800284839131E-5</v>
      </c>
      <c r="AD107" s="5">
        <f t="shared" si="131"/>
        <v>1.353866575538004E-3</v>
      </c>
      <c r="AE107" s="5">
        <f t="shared" si="132"/>
        <v>1.0275666792790054E-3</v>
      </c>
      <c r="AF107" s="5">
        <f t="shared" si="133"/>
        <v>3.8995470434185435E-4</v>
      </c>
      <c r="AG107" s="5">
        <f t="shared" si="134"/>
        <v>9.8656807066469941E-5</v>
      </c>
      <c r="AH107" s="5">
        <f t="shared" si="135"/>
        <v>3.5677195787128038E-3</v>
      </c>
      <c r="AI107" s="5">
        <f t="shared" si="136"/>
        <v>2.125304427504247E-3</v>
      </c>
      <c r="AJ107" s="5">
        <f t="shared" si="137"/>
        <v>6.3302605626852724E-4</v>
      </c>
      <c r="AK107" s="5">
        <f t="shared" si="138"/>
        <v>1.2569869449571952E-4</v>
      </c>
      <c r="AL107" s="5">
        <f t="shared" si="139"/>
        <v>3.3855231224129014E-7</v>
      </c>
      <c r="AM107" s="5">
        <f t="shared" si="140"/>
        <v>1.6130071681693449E-4</v>
      </c>
      <c r="AN107" s="5">
        <f t="shared" si="141"/>
        <v>1.2242509338782916E-4</v>
      </c>
      <c r="AO107" s="5">
        <f t="shared" si="142"/>
        <v>4.6459506773391951E-5</v>
      </c>
      <c r="AP107" s="5">
        <f t="shared" si="143"/>
        <v>1.1754048726971405E-5</v>
      </c>
      <c r="AQ107" s="5">
        <f t="shared" si="144"/>
        <v>2.2302915657804026E-6</v>
      </c>
      <c r="AR107" s="5">
        <f t="shared" si="145"/>
        <v>5.4157031812972775E-4</v>
      </c>
      <c r="AS107" s="5">
        <f t="shared" si="146"/>
        <v>3.2261554461667175E-4</v>
      </c>
      <c r="AT107" s="5">
        <f t="shared" si="147"/>
        <v>9.609166727207917E-5</v>
      </c>
      <c r="AU107" s="5">
        <f t="shared" si="148"/>
        <v>1.9080726627931592E-5</v>
      </c>
      <c r="AV107" s="5">
        <f t="shared" si="149"/>
        <v>2.8416157637711576E-6</v>
      </c>
      <c r="AW107" s="5">
        <f t="shared" si="150"/>
        <v>4.2519472244743556E-9</v>
      </c>
      <c r="AX107" s="5">
        <f t="shared" si="151"/>
        <v>1.601457738140222E-5</v>
      </c>
      <c r="AY107" s="5">
        <f t="shared" si="152"/>
        <v>1.2154850704785879E-5</v>
      </c>
      <c r="AZ107" s="5">
        <f t="shared" si="153"/>
        <v>4.6126848101282125E-6</v>
      </c>
      <c r="BA107" s="5">
        <f t="shared" si="154"/>
        <v>1.1669887561410605E-6</v>
      </c>
      <c r="BB107" s="5">
        <f t="shared" si="155"/>
        <v>2.2143222651524593E-7</v>
      </c>
      <c r="BC107" s="5">
        <f t="shared" si="156"/>
        <v>3.3612821499077004E-8</v>
      </c>
      <c r="BD107" s="5">
        <f t="shared" si="157"/>
        <v>6.8507441753814748E-5</v>
      </c>
      <c r="BE107" s="5">
        <f t="shared" si="158"/>
        <v>4.0810149470576511E-5</v>
      </c>
      <c r="BF107" s="5">
        <f t="shared" si="159"/>
        <v>1.2155382372879637E-5</v>
      </c>
      <c r="BG107" s="5">
        <f t="shared" si="160"/>
        <v>2.4136695168186186E-6</v>
      </c>
      <c r="BH107" s="5">
        <f t="shared" si="161"/>
        <v>3.5945807941535434E-7</v>
      </c>
      <c r="BI107" s="5">
        <f t="shared" si="162"/>
        <v>4.282611516005157E-8</v>
      </c>
      <c r="BJ107" s="8">
        <f t="shared" si="163"/>
        <v>0.25609554862453138</v>
      </c>
      <c r="BK107" s="8">
        <f t="shared" si="164"/>
        <v>0.38856959028706461</v>
      </c>
      <c r="BL107" s="8">
        <f t="shared" si="165"/>
        <v>0.33652645505433193</v>
      </c>
      <c r="BM107" s="8">
        <f t="shared" si="166"/>
        <v>0.15564399511954508</v>
      </c>
      <c r="BN107" s="8">
        <f t="shared" si="167"/>
        <v>0.84433798976989793</v>
      </c>
    </row>
    <row r="108" spans="1:66" x14ac:dyDescent="0.25">
      <c r="A108" t="s">
        <v>10</v>
      </c>
      <c r="B108" t="s">
        <v>240</v>
      </c>
      <c r="C108" t="s">
        <v>241</v>
      </c>
      <c r="D108" t="s">
        <v>441</v>
      </c>
      <c r="E108">
        <f>VLOOKUP(A108,home!$A$2:$E$405,3,FALSE)</f>
        <v>1.5777777777777799</v>
      </c>
      <c r="F108">
        <f>VLOOKUP(B108,home!$B$2:$E$405,3,FALSE)</f>
        <v>1.1299999999999999</v>
      </c>
      <c r="G108">
        <f>VLOOKUP(C108,away!$B$2:$E$405,4,FALSE)</f>
        <v>1.08</v>
      </c>
      <c r="H108">
        <f>VLOOKUP(A108,away!$A$2:$E$405,3,FALSE)</f>
        <v>1.4055555555555601</v>
      </c>
      <c r="I108">
        <f>VLOOKUP(C108,away!$B$2:$E$405,3,FALSE)</f>
        <v>1.01</v>
      </c>
      <c r="J108">
        <f>VLOOKUP(B108,home!$B$2:$E$405,4,FALSE)</f>
        <v>1.03</v>
      </c>
      <c r="K108" s="3">
        <f t="shared" si="112"/>
        <v>1.9255200000000026</v>
      </c>
      <c r="L108" s="3">
        <f t="shared" si="113"/>
        <v>1.4621994444444493</v>
      </c>
      <c r="M108" s="5">
        <f t="shared" si="114"/>
        <v>3.3785639134916307E-2</v>
      </c>
      <c r="N108" s="5">
        <f t="shared" si="115"/>
        <v>6.5054923867064129E-2</v>
      </c>
      <c r="O108" s="5">
        <f t="shared" si="116"/>
        <v>4.9401342773275271E-2</v>
      </c>
      <c r="P108" s="5">
        <f t="shared" si="117"/>
        <v>9.5123273536797129E-2</v>
      </c>
      <c r="Q108" s="5">
        <f t="shared" si="118"/>
        <v>6.2632278502254751E-2</v>
      </c>
      <c r="R108" s="5">
        <f t="shared" si="119"/>
        <v>3.611730797894646E-2</v>
      </c>
      <c r="S108" s="5">
        <f t="shared" si="120"/>
        <v>6.6954757998088879E-2</v>
      </c>
      <c r="T108" s="5">
        <f t="shared" si="121"/>
        <v>9.1580882830286925E-2</v>
      </c>
      <c r="U108" s="5">
        <f t="shared" si="122"/>
        <v>6.9544598859621082E-2</v>
      </c>
      <c r="V108" s="5">
        <f t="shared" si="123"/>
        <v>2.0945637530947823E-2</v>
      </c>
      <c r="W108" s="5">
        <f t="shared" si="124"/>
        <v>4.0199901633887244E-2</v>
      </c>
      <c r="X108" s="5">
        <f t="shared" si="125"/>
        <v>5.8780273835791437E-2</v>
      </c>
      <c r="Y108" s="5">
        <f t="shared" si="126"/>
        <v>4.2974241873493427E-2</v>
      </c>
      <c r="Z108" s="5">
        <f t="shared" si="127"/>
        <v>1.7603569220548197E-2</v>
      </c>
      <c r="AA108" s="5">
        <f t="shared" si="128"/>
        <v>3.389602460555001E-2</v>
      </c>
      <c r="AB108" s="5">
        <f t="shared" si="129"/>
        <v>3.2633736649239367E-2</v>
      </c>
      <c r="AC108" s="5">
        <f t="shared" si="130"/>
        <v>3.6857701587030556E-3</v>
      </c>
      <c r="AD108" s="5">
        <f t="shared" si="131"/>
        <v>1.9351428648520668E-2</v>
      </c>
      <c r="AE108" s="5">
        <f t="shared" si="132"/>
        <v>2.8295648219073322E-2</v>
      </c>
      <c r="AF108" s="5">
        <f t="shared" si="133"/>
        <v>2.0686940553062295E-2</v>
      </c>
      <c r="AG108" s="5">
        <f t="shared" si="134"/>
        <v>1.0082810994647678E-2</v>
      </c>
      <c r="AH108" s="5">
        <f t="shared" si="135"/>
        <v>6.4349822836312466E-3</v>
      </c>
      <c r="AI108" s="5">
        <f t="shared" si="136"/>
        <v>1.2390687086777654E-2</v>
      </c>
      <c r="AJ108" s="5">
        <f t="shared" si="137"/>
        <v>1.1929257899666071E-2</v>
      </c>
      <c r="AK108" s="5">
        <f t="shared" si="138"/>
        <v>7.6566748903216806E-3</v>
      </c>
      <c r="AL108" s="5">
        <f t="shared" si="139"/>
        <v>4.1509059112365741E-4</v>
      </c>
      <c r="AM108" s="5">
        <f t="shared" si="140"/>
        <v>7.4523125782599174E-3</v>
      </c>
      <c r="AN108" s="5">
        <f t="shared" si="141"/>
        <v>1.0896767311758032E-2</v>
      </c>
      <c r="AO108" s="5">
        <f t="shared" si="142"/>
        <v>7.9666235547465169E-3</v>
      </c>
      <c r="AP108" s="5">
        <f t="shared" si="143"/>
        <v>3.8829308452828066E-3</v>
      </c>
      <c r="AQ108" s="5">
        <f t="shared" si="144"/>
        <v>1.4194048311971844E-3</v>
      </c>
      <c r="AR108" s="5">
        <f t="shared" si="145"/>
        <v>1.8818455040270935E-3</v>
      </c>
      <c r="AS108" s="5">
        <f t="shared" si="146"/>
        <v>3.6235311549142539E-3</v>
      </c>
      <c r="AT108" s="5">
        <f t="shared" si="147"/>
        <v>3.4885908547052516E-3</v>
      </c>
      <c r="AU108" s="5">
        <f t="shared" si="148"/>
        <v>2.239117154184022E-3</v>
      </c>
      <c r="AV108" s="5">
        <f t="shared" si="149"/>
        <v>1.0778662156811058E-3</v>
      </c>
      <c r="AW108" s="5">
        <f t="shared" si="150"/>
        <v>3.2463477294739733E-5</v>
      </c>
      <c r="AX108" s="5">
        <f t="shared" si="151"/>
        <v>2.3915961526151767E-3</v>
      </c>
      <c r="AY108" s="5">
        <f t="shared" si="152"/>
        <v>3.4969905656893939E-3</v>
      </c>
      <c r="AZ108" s="5">
        <f t="shared" si="153"/>
        <v>2.5566488311892567E-3</v>
      </c>
      <c r="BA108" s="5">
        <f t="shared" si="154"/>
        <v>1.2461101668681605E-3</v>
      </c>
      <c r="BB108" s="5">
        <f t="shared" si="155"/>
        <v>4.5551539842780115E-4</v>
      </c>
      <c r="BC108" s="5">
        <f t="shared" si="156"/>
        <v>1.3321087250340436E-4</v>
      </c>
      <c r="BD108" s="5">
        <f t="shared" si="157"/>
        <v>4.5860557508645058E-4</v>
      </c>
      <c r="BE108" s="5">
        <f t="shared" si="158"/>
        <v>8.8305420694046344E-4</v>
      </c>
      <c r="BF108" s="5">
        <f t="shared" si="159"/>
        <v>8.5016926827400177E-4</v>
      </c>
      <c r="BG108" s="5">
        <f t="shared" si="160"/>
        <v>5.4567264314898598E-4</v>
      </c>
      <c r="BH108" s="5">
        <f t="shared" si="161"/>
        <v>2.6267589695905925E-4</v>
      </c>
      <c r="BI108" s="5">
        <f t="shared" si="162"/>
        <v>1.0115753862252175E-4</v>
      </c>
      <c r="BJ108" s="8">
        <f t="shared" si="163"/>
        <v>0.48153744206661958</v>
      </c>
      <c r="BK108" s="8">
        <f t="shared" si="164"/>
        <v>0.22440715951626625</v>
      </c>
      <c r="BL108" s="8">
        <f t="shared" si="165"/>
        <v>0.27541689903957201</v>
      </c>
      <c r="BM108" s="8">
        <f t="shared" si="166"/>
        <v>0.65338577696135725</v>
      </c>
      <c r="BN108" s="8">
        <f t="shared" si="167"/>
        <v>0.34211476579325401</v>
      </c>
    </row>
    <row r="109" spans="1:66" x14ac:dyDescent="0.25">
      <c r="A109" t="s">
        <v>10</v>
      </c>
      <c r="B109" t="s">
        <v>242</v>
      </c>
      <c r="C109" t="s">
        <v>243</v>
      </c>
      <c r="D109" t="s">
        <v>441</v>
      </c>
      <c r="E109">
        <f>VLOOKUP(A109,home!$A$2:$E$405,3,FALSE)</f>
        <v>1.5777777777777799</v>
      </c>
      <c r="F109">
        <f>VLOOKUP(B109,home!$B$2:$E$405,3,FALSE)</f>
        <v>1.08</v>
      </c>
      <c r="G109">
        <f>VLOOKUP(C109,away!$B$2:$E$405,4,FALSE)</f>
        <v>0.7</v>
      </c>
      <c r="H109">
        <f>VLOOKUP(A109,away!$A$2:$E$405,3,FALSE)</f>
        <v>1.4055555555555601</v>
      </c>
      <c r="I109">
        <f>VLOOKUP(C109,away!$B$2:$E$405,3,FALSE)</f>
        <v>0.7</v>
      </c>
      <c r="J109">
        <f>VLOOKUP(B109,home!$B$2:$E$405,4,FALSE)</f>
        <v>1.49</v>
      </c>
      <c r="K109" s="3">
        <f t="shared" si="112"/>
        <v>1.1928000000000016</v>
      </c>
      <c r="L109" s="3">
        <f t="shared" si="113"/>
        <v>1.465994444444449</v>
      </c>
      <c r="M109" s="5">
        <f t="shared" si="114"/>
        <v>7.0032599062533354E-2</v>
      </c>
      <c r="N109" s="5">
        <f t="shared" si="115"/>
        <v>8.3534884161789891E-2</v>
      </c>
      <c r="O109" s="5">
        <f t="shared" si="116"/>
        <v>0.10266740115567942</v>
      </c>
      <c r="P109" s="5">
        <f t="shared" si="117"/>
        <v>0.12246167609849458</v>
      </c>
      <c r="Q109" s="5">
        <f t="shared" si="118"/>
        <v>4.9820204914091566E-2</v>
      </c>
      <c r="R109" s="5">
        <f t="shared" si="119"/>
        <v>7.5254919859887831E-2</v>
      </c>
      <c r="S109" s="5">
        <f t="shared" si="120"/>
        <v>5.3535290399052721E-2</v>
      </c>
      <c r="T109" s="5">
        <f t="shared" si="121"/>
        <v>7.3036143625142269E-2</v>
      </c>
      <c r="U109" s="5">
        <f t="shared" si="122"/>
        <v>8.9764068408874326E-2</v>
      </c>
      <c r="V109" s="5">
        <f t="shared" si="123"/>
        <v>1.0401539156918835E-2</v>
      </c>
      <c r="W109" s="5">
        <f t="shared" si="124"/>
        <v>1.9808513473842833E-2</v>
      </c>
      <c r="X109" s="5">
        <f t="shared" si="125"/>
        <v>2.9039170705356609E-2</v>
      </c>
      <c r="Y109" s="5">
        <f t="shared" si="126"/>
        <v>2.1285631462663393E-2</v>
      </c>
      <c r="Z109" s="5">
        <f t="shared" si="127"/>
        <v>3.6774431477235935E-2</v>
      </c>
      <c r="AA109" s="5">
        <f t="shared" si="128"/>
        <v>4.3864541866047081E-2</v>
      </c>
      <c r="AB109" s="5">
        <f t="shared" si="129"/>
        <v>2.6160812768910517E-2</v>
      </c>
      <c r="AC109" s="5">
        <f t="shared" si="130"/>
        <v>1.1367830269506109E-3</v>
      </c>
      <c r="AD109" s="5">
        <f t="shared" si="131"/>
        <v>5.906898717899939E-3</v>
      </c>
      <c r="AE109" s="5">
        <f t="shared" si="132"/>
        <v>8.6594807043373495E-3</v>
      </c>
      <c r="AF109" s="5">
        <f t="shared" si="133"/>
        <v>6.3473753021662301E-3</v>
      </c>
      <c r="AG109" s="5">
        <f t="shared" si="134"/>
        <v>3.1017389765932001E-3</v>
      </c>
      <c r="AH109" s="5">
        <f t="shared" si="135"/>
        <v>1.3477778060807744E-2</v>
      </c>
      <c r="AI109" s="5">
        <f t="shared" si="136"/>
        <v>1.6076293670931496E-2</v>
      </c>
      <c r="AJ109" s="5">
        <f t="shared" si="137"/>
        <v>9.5879015453435596E-3</v>
      </c>
      <c r="AK109" s="5">
        <f t="shared" si="138"/>
        <v>3.8121496544286045E-3</v>
      </c>
      <c r="AL109" s="5">
        <f t="shared" si="139"/>
        <v>7.9512887828930417E-5</v>
      </c>
      <c r="AM109" s="5">
        <f t="shared" si="140"/>
        <v>1.4091497581422113E-3</v>
      </c>
      <c r="AN109" s="5">
        <f t="shared" si="141"/>
        <v>2.0658057168267208E-3</v>
      </c>
      <c r="AO109" s="5">
        <f t="shared" si="142"/>
        <v>1.5142298520847779E-3</v>
      </c>
      <c r="AP109" s="5">
        <f t="shared" si="143"/>
        <v>7.3995085025607482E-4</v>
      </c>
      <c r="AQ109" s="5">
        <f t="shared" si="144"/>
        <v>2.7119095890933815E-4</v>
      </c>
      <c r="AR109" s="5">
        <f t="shared" si="145"/>
        <v>3.9516695521198816E-3</v>
      </c>
      <c r="AS109" s="5">
        <f t="shared" si="146"/>
        <v>4.7135514417686007E-3</v>
      </c>
      <c r="AT109" s="5">
        <f t="shared" si="147"/>
        <v>2.8111620798707978E-3</v>
      </c>
      <c r="AU109" s="5">
        <f t="shared" si="148"/>
        <v>1.1177180429566306E-3</v>
      </c>
      <c r="AV109" s="5">
        <f t="shared" si="149"/>
        <v>3.3330352040966758E-4</v>
      </c>
      <c r="AW109" s="5">
        <f t="shared" si="150"/>
        <v>3.862201970267766E-6</v>
      </c>
      <c r="AX109" s="5">
        <f t="shared" si="151"/>
        <v>2.8013897191867172E-4</v>
      </c>
      <c r="AY109" s="5">
        <f t="shared" si="152"/>
        <v>4.1068217650515223E-4</v>
      </c>
      <c r="AZ109" s="5">
        <f t="shared" si="153"/>
        <v>3.0102889459445397E-4</v>
      </c>
      <c r="BA109" s="5">
        <f t="shared" si="154"/>
        <v>1.4710222903090771E-4</v>
      </c>
      <c r="BB109" s="5">
        <f t="shared" si="155"/>
        <v>5.3912762631176439E-5</v>
      </c>
      <c r="BC109" s="5">
        <f t="shared" si="156"/>
        <v>1.5807162100391371E-5</v>
      </c>
      <c r="BD109" s="5">
        <f t="shared" si="157"/>
        <v>9.6552093494800496E-4</v>
      </c>
      <c r="BE109" s="5">
        <f t="shared" si="158"/>
        <v>1.1516733712059817E-3</v>
      </c>
      <c r="BF109" s="5">
        <f t="shared" si="159"/>
        <v>6.8685799858724851E-4</v>
      </c>
      <c r="BG109" s="5">
        <f t="shared" si="160"/>
        <v>2.7309474023829041E-4</v>
      </c>
      <c r="BH109" s="5">
        <f t="shared" si="161"/>
        <v>8.1436851539058272E-5</v>
      </c>
      <c r="BI109" s="5">
        <f t="shared" si="162"/>
        <v>1.9427575303157769E-5</v>
      </c>
      <c r="BJ109" s="8">
        <f t="shared" si="163"/>
        <v>0.30774904137688314</v>
      </c>
      <c r="BK109" s="8">
        <f t="shared" si="164"/>
        <v>0.25805808280828418</v>
      </c>
      <c r="BL109" s="8">
        <f t="shared" si="165"/>
        <v>0.39677128309985793</v>
      </c>
      <c r="BM109" s="8">
        <f t="shared" si="166"/>
        <v>0.4951743335352497</v>
      </c>
      <c r="BN109" s="8">
        <f t="shared" si="167"/>
        <v>0.50377168525247662</v>
      </c>
    </row>
    <row r="110" spans="1:66" x14ac:dyDescent="0.25">
      <c r="A110" t="s">
        <v>10</v>
      </c>
      <c r="B110" t="s">
        <v>244</v>
      </c>
      <c r="C110" t="s">
        <v>245</v>
      </c>
      <c r="D110" t="s">
        <v>441</v>
      </c>
      <c r="E110">
        <f>VLOOKUP(A110,home!$A$2:$E$405,3,FALSE)</f>
        <v>1.5777777777777799</v>
      </c>
      <c r="F110">
        <f>VLOOKUP(B110,home!$B$2:$E$405,3,FALSE)</f>
        <v>0</v>
      </c>
      <c r="G110">
        <f>VLOOKUP(C110,away!$B$2:$E$405,4,FALSE)</f>
        <v>0.38</v>
      </c>
      <c r="H110">
        <f>VLOOKUP(A110,away!$A$2:$E$405,3,FALSE)</f>
        <v>1.4055555555555601</v>
      </c>
      <c r="I110">
        <f>VLOOKUP(C110,away!$B$2:$E$405,3,FALSE)</f>
        <v>1.52</v>
      </c>
      <c r="J110">
        <f>VLOOKUP(B110,home!$B$2:$E$405,4,FALSE)</f>
        <v>0</v>
      </c>
      <c r="K110" s="3">
        <f t="shared" si="112"/>
        <v>0</v>
      </c>
      <c r="L110" s="3">
        <f t="shared" si="113"/>
        <v>0</v>
      </c>
      <c r="M110" s="5">
        <f t="shared" si="114"/>
        <v>1</v>
      </c>
      <c r="N110" s="5">
        <f t="shared" si="115"/>
        <v>0</v>
      </c>
      <c r="O110" s="5">
        <f t="shared" si="116"/>
        <v>0</v>
      </c>
      <c r="P110" s="5">
        <f t="shared" si="117"/>
        <v>0</v>
      </c>
      <c r="Q110" s="5">
        <f t="shared" si="118"/>
        <v>0</v>
      </c>
      <c r="R110" s="5">
        <f t="shared" si="119"/>
        <v>0</v>
      </c>
      <c r="S110" s="5">
        <f t="shared" si="120"/>
        <v>0</v>
      </c>
      <c r="T110" s="5">
        <f t="shared" si="121"/>
        <v>0</v>
      </c>
      <c r="U110" s="5">
        <f t="shared" si="122"/>
        <v>0</v>
      </c>
      <c r="V110" s="5">
        <f t="shared" si="123"/>
        <v>0</v>
      </c>
      <c r="W110" s="5">
        <f t="shared" si="124"/>
        <v>0</v>
      </c>
      <c r="X110" s="5">
        <f t="shared" si="125"/>
        <v>0</v>
      </c>
      <c r="Y110" s="5">
        <f t="shared" si="126"/>
        <v>0</v>
      </c>
      <c r="Z110" s="5">
        <f t="shared" si="127"/>
        <v>0</v>
      </c>
      <c r="AA110" s="5">
        <f t="shared" si="128"/>
        <v>0</v>
      </c>
      <c r="AB110" s="5">
        <f t="shared" si="129"/>
        <v>0</v>
      </c>
      <c r="AC110" s="5">
        <f t="shared" si="130"/>
        <v>0</v>
      </c>
      <c r="AD110" s="5">
        <f t="shared" si="131"/>
        <v>0</v>
      </c>
      <c r="AE110" s="5">
        <f t="shared" si="132"/>
        <v>0</v>
      </c>
      <c r="AF110" s="5">
        <f t="shared" si="133"/>
        <v>0</v>
      </c>
      <c r="AG110" s="5">
        <f t="shared" si="134"/>
        <v>0</v>
      </c>
      <c r="AH110" s="5">
        <f t="shared" si="135"/>
        <v>0</v>
      </c>
      <c r="AI110" s="5">
        <f t="shared" si="136"/>
        <v>0</v>
      </c>
      <c r="AJ110" s="5">
        <f t="shared" si="137"/>
        <v>0</v>
      </c>
      <c r="AK110" s="5">
        <f t="shared" si="138"/>
        <v>0</v>
      </c>
      <c r="AL110" s="5">
        <f t="shared" si="139"/>
        <v>0</v>
      </c>
      <c r="AM110" s="5">
        <f t="shared" si="140"/>
        <v>0</v>
      </c>
      <c r="AN110" s="5">
        <f t="shared" si="141"/>
        <v>0</v>
      </c>
      <c r="AO110" s="5">
        <f t="shared" si="142"/>
        <v>0</v>
      </c>
      <c r="AP110" s="5">
        <f t="shared" si="143"/>
        <v>0</v>
      </c>
      <c r="AQ110" s="5">
        <f t="shared" si="144"/>
        <v>0</v>
      </c>
      <c r="AR110" s="5">
        <f t="shared" si="145"/>
        <v>0</v>
      </c>
      <c r="AS110" s="5">
        <f t="shared" si="146"/>
        <v>0</v>
      </c>
      <c r="AT110" s="5">
        <f t="shared" si="147"/>
        <v>0</v>
      </c>
      <c r="AU110" s="5">
        <f t="shared" si="148"/>
        <v>0</v>
      </c>
      <c r="AV110" s="5">
        <f t="shared" si="149"/>
        <v>0</v>
      </c>
      <c r="AW110" s="5">
        <f t="shared" si="150"/>
        <v>0</v>
      </c>
      <c r="AX110" s="5">
        <f t="shared" si="151"/>
        <v>0</v>
      </c>
      <c r="AY110" s="5">
        <f t="shared" si="152"/>
        <v>0</v>
      </c>
      <c r="AZ110" s="5">
        <f t="shared" si="153"/>
        <v>0</v>
      </c>
      <c r="BA110" s="5">
        <f t="shared" si="154"/>
        <v>0</v>
      </c>
      <c r="BB110" s="5">
        <f t="shared" si="155"/>
        <v>0</v>
      </c>
      <c r="BC110" s="5">
        <f t="shared" si="156"/>
        <v>0</v>
      </c>
      <c r="BD110" s="5">
        <f t="shared" si="157"/>
        <v>0</v>
      </c>
      <c r="BE110" s="5">
        <f t="shared" si="158"/>
        <v>0</v>
      </c>
      <c r="BF110" s="5">
        <f t="shared" si="159"/>
        <v>0</v>
      </c>
      <c r="BG110" s="5">
        <f t="shared" si="160"/>
        <v>0</v>
      </c>
      <c r="BH110" s="5">
        <f t="shared" si="161"/>
        <v>0</v>
      </c>
      <c r="BI110" s="5">
        <f t="shared" si="162"/>
        <v>0</v>
      </c>
      <c r="BJ110" s="8">
        <f t="shared" si="163"/>
        <v>0</v>
      </c>
      <c r="BK110" s="8">
        <f t="shared" si="164"/>
        <v>1</v>
      </c>
      <c r="BL110" s="8">
        <f t="shared" si="165"/>
        <v>0</v>
      </c>
      <c r="BM110" s="8">
        <f t="shared" si="166"/>
        <v>0</v>
      </c>
      <c r="BN110" s="8">
        <f t="shared" si="167"/>
        <v>1</v>
      </c>
    </row>
    <row r="111" spans="1:66" x14ac:dyDescent="0.25">
      <c r="A111" t="s">
        <v>10</v>
      </c>
      <c r="B111" t="s">
        <v>246</v>
      </c>
      <c r="C111" t="s">
        <v>247</v>
      </c>
      <c r="D111" t="s">
        <v>441</v>
      </c>
      <c r="E111">
        <f>VLOOKUP(A111,home!$A$2:$E$405,3,FALSE)</f>
        <v>1.5777777777777799</v>
      </c>
      <c r="F111">
        <f>VLOOKUP(B111,home!$B$2:$E$405,3,FALSE)</f>
        <v>0.7</v>
      </c>
      <c r="G111">
        <f>VLOOKUP(C111,away!$B$2:$E$405,4,FALSE)</f>
        <v>0</v>
      </c>
      <c r="H111">
        <f>VLOOKUP(A111,away!$A$2:$E$405,3,FALSE)</f>
        <v>1.4055555555555601</v>
      </c>
      <c r="I111">
        <f>VLOOKUP(C111,away!$B$2:$E$405,3,FALSE)</f>
        <v>0</v>
      </c>
      <c r="J111">
        <f>VLOOKUP(B111,home!$B$2:$E$405,4,FALSE)</f>
        <v>0.78</v>
      </c>
      <c r="K111" s="3">
        <f t="shared" si="112"/>
        <v>0</v>
      </c>
      <c r="L111" s="3">
        <f t="shared" si="113"/>
        <v>0</v>
      </c>
      <c r="M111" s="5">
        <f t="shared" si="114"/>
        <v>1</v>
      </c>
      <c r="N111" s="5">
        <f t="shared" si="115"/>
        <v>0</v>
      </c>
      <c r="O111" s="5">
        <f t="shared" si="116"/>
        <v>0</v>
      </c>
      <c r="P111" s="5">
        <f t="shared" si="117"/>
        <v>0</v>
      </c>
      <c r="Q111" s="5">
        <f t="shared" si="118"/>
        <v>0</v>
      </c>
      <c r="R111" s="5">
        <f t="shared" si="119"/>
        <v>0</v>
      </c>
      <c r="S111" s="5">
        <f t="shared" si="120"/>
        <v>0</v>
      </c>
      <c r="T111" s="5">
        <f t="shared" si="121"/>
        <v>0</v>
      </c>
      <c r="U111" s="5">
        <f t="shared" si="122"/>
        <v>0</v>
      </c>
      <c r="V111" s="5">
        <f t="shared" si="123"/>
        <v>0</v>
      </c>
      <c r="W111" s="5">
        <f t="shared" si="124"/>
        <v>0</v>
      </c>
      <c r="X111" s="5">
        <f t="shared" si="125"/>
        <v>0</v>
      </c>
      <c r="Y111" s="5">
        <f t="shared" si="126"/>
        <v>0</v>
      </c>
      <c r="Z111" s="5">
        <f t="shared" si="127"/>
        <v>0</v>
      </c>
      <c r="AA111" s="5">
        <f t="shared" si="128"/>
        <v>0</v>
      </c>
      <c r="AB111" s="5">
        <f t="shared" si="129"/>
        <v>0</v>
      </c>
      <c r="AC111" s="5">
        <f t="shared" si="130"/>
        <v>0</v>
      </c>
      <c r="AD111" s="5">
        <f t="shared" si="131"/>
        <v>0</v>
      </c>
      <c r="AE111" s="5">
        <f t="shared" si="132"/>
        <v>0</v>
      </c>
      <c r="AF111" s="5">
        <f t="shared" si="133"/>
        <v>0</v>
      </c>
      <c r="AG111" s="5">
        <f t="shared" si="134"/>
        <v>0</v>
      </c>
      <c r="AH111" s="5">
        <f t="shared" si="135"/>
        <v>0</v>
      </c>
      <c r="AI111" s="5">
        <f t="shared" si="136"/>
        <v>0</v>
      </c>
      <c r="AJ111" s="5">
        <f t="shared" si="137"/>
        <v>0</v>
      </c>
      <c r="AK111" s="5">
        <f t="shared" si="138"/>
        <v>0</v>
      </c>
      <c r="AL111" s="5">
        <f t="shared" si="139"/>
        <v>0</v>
      </c>
      <c r="AM111" s="5">
        <f t="shared" si="140"/>
        <v>0</v>
      </c>
      <c r="AN111" s="5">
        <f t="shared" si="141"/>
        <v>0</v>
      </c>
      <c r="AO111" s="5">
        <f t="shared" si="142"/>
        <v>0</v>
      </c>
      <c r="AP111" s="5">
        <f t="shared" si="143"/>
        <v>0</v>
      </c>
      <c r="AQ111" s="5">
        <f t="shared" si="144"/>
        <v>0</v>
      </c>
      <c r="AR111" s="5">
        <f t="shared" si="145"/>
        <v>0</v>
      </c>
      <c r="AS111" s="5">
        <f t="shared" si="146"/>
        <v>0</v>
      </c>
      <c r="AT111" s="5">
        <f t="shared" si="147"/>
        <v>0</v>
      </c>
      <c r="AU111" s="5">
        <f t="shared" si="148"/>
        <v>0</v>
      </c>
      <c r="AV111" s="5">
        <f t="shared" si="149"/>
        <v>0</v>
      </c>
      <c r="AW111" s="5">
        <f t="shared" si="150"/>
        <v>0</v>
      </c>
      <c r="AX111" s="5">
        <f t="shared" si="151"/>
        <v>0</v>
      </c>
      <c r="AY111" s="5">
        <f t="shared" si="152"/>
        <v>0</v>
      </c>
      <c r="AZ111" s="5">
        <f t="shared" si="153"/>
        <v>0</v>
      </c>
      <c r="BA111" s="5">
        <f t="shared" si="154"/>
        <v>0</v>
      </c>
      <c r="BB111" s="5">
        <f t="shared" si="155"/>
        <v>0</v>
      </c>
      <c r="BC111" s="5">
        <f t="shared" si="156"/>
        <v>0</v>
      </c>
      <c r="BD111" s="5">
        <f t="shared" si="157"/>
        <v>0</v>
      </c>
      <c r="BE111" s="5">
        <f t="shared" si="158"/>
        <v>0</v>
      </c>
      <c r="BF111" s="5">
        <f t="shared" si="159"/>
        <v>0</v>
      </c>
      <c r="BG111" s="5">
        <f t="shared" si="160"/>
        <v>0</v>
      </c>
      <c r="BH111" s="5">
        <f t="shared" si="161"/>
        <v>0</v>
      </c>
      <c r="BI111" s="5">
        <f t="shared" si="162"/>
        <v>0</v>
      </c>
      <c r="BJ111" s="8">
        <f t="shared" si="163"/>
        <v>0</v>
      </c>
      <c r="BK111" s="8">
        <f t="shared" si="164"/>
        <v>1</v>
      </c>
      <c r="BL111" s="8">
        <f t="shared" si="165"/>
        <v>0</v>
      </c>
      <c r="BM111" s="8">
        <f t="shared" si="166"/>
        <v>0</v>
      </c>
      <c r="BN111" s="8">
        <f t="shared" si="167"/>
        <v>1</v>
      </c>
    </row>
    <row r="112" spans="1:66" x14ac:dyDescent="0.25">
      <c r="A112" t="s">
        <v>13</v>
      </c>
      <c r="B112" t="s">
        <v>248</v>
      </c>
      <c r="C112" t="s">
        <v>249</v>
      </c>
      <c r="D112" t="s">
        <v>441</v>
      </c>
      <c r="E112">
        <f>VLOOKUP(A112,home!$A$2:$E$405,3,FALSE)</f>
        <v>1.63703703703704</v>
      </c>
      <c r="F112">
        <f>VLOOKUP(B112,home!$B$2:$E$405,3,FALSE)</f>
        <v>2.44</v>
      </c>
      <c r="G112">
        <f>VLOOKUP(C112,away!$B$2:$E$405,4,FALSE)</f>
        <v>1.05</v>
      </c>
      <c r="H112">
        <f>VLOOKUP(A112,away!$A$2:$E$405,3,FALSE)</f>
        <v>1.51111111111111</v>
      </c>
      <c r="I112">
        <f>VLOOKUP(C112,away!$B$2:$E$405,3,FALSE)</f>
        <v>0.87</v>
      </c>
      <c r="J112">
        <f>VLOOKUP(B112,home!$B$2:$E$405,4,FALSE)</f>
        <v>0.95</v>
      </c>
      <c r="K112" s="3">
        <f t="shared" si="112"/>
        <v>4.1940888888888965</v>
      </c>
      <c r="L112" s="3">
        <f t="shared" si="113"/>
        <v>1.2489333333333323</v>
      </c>
      <c r="M112" s="5">
        <f t="shared" si="114"/>
        <v>4.3263881860603898E-3</v>
      </c>
      <c r="N112" s="5">
        <f t="shared" si="115"/>
        <v>1.8145256620176069E-2</v>
      </c>
      <c r="O112" s="5">
        <f t="shared" si="116"/>
        <v>5.4033704185103516E-3</v>
      </c>
      <c r="P112" s="5">
        <f t="shared" si="117"/>
        <v>2.2662215834825212E-2</v>
      </c>
      <c r="Q112" s="5">
        <f t="shared" si="118"/>
        <v>3.8051409588359078E-2</v>
      </c>
      <c r="R112" s="5">
        <f t="shared" si="119"/>
        <v>3.3742247140124289E-3</v>
      </c>
      <c r="S112" s="5">
        <f t="shared" si="120"/>
        <v>2.9676950175145128E-2</v>
      </c>
      <c r="T112" s="5">
        <f t="shared" si="121"/>
        <v>4.7523673815221219E-2</v>
      </c>
      <c r="U112" s="5">
        <f t="shared" si="122"/>
        <v>1.4151798381653842E-2</v>
      </c>
      <c r="V112" s="5">
        <f t="shared" si="123"/>
        <v>1.7272438123776525E-2</v>
      </c>
      <c r="W112" s="5">
        <f t="shared" si="124"/>
        <v>5.3196998053699068E-2</v>
      </c>
      <c r="X112" s="5">
        <f t="shared" si="125"/>
        <v>6.6439504102533173E-2</v>
      </c>
      <c r="Y112" s="5">
        <f t="shared" si="126"/>
        <v>4.1489255661895187E-2</v>
      </c>
      <c r="Z112" s="5">
        <f t="shared" si="127"/>
        <v>1.4047272398290838E-3</v>
      </c>
      <c r="AA112" s="5">
        <f t="shared" si="128"/>
        <v>5.8915509084867292E-3</v>
      </c>
      <c r="AB112" s="5">
        <f t="shared" si="129"/>
        <v>1.2354844101803739E-2</v>
      </c>
      <c r="AC112" s="5">
        <f t="shared" si="130"/>
        <v>5.6547127754260343E-3</v>
      </c>
      <c r="AD112" s="5">
        <f t="shared" si="131"/>
        <v>5.5778234614815889E-2</v>
      </c>
      <c r="AE112" s="5">
        <f t="shared" si="132"/>
        <v>6.9663296484930665E-2</v>
      </c>
      <c r="AF112" s="5">
        <f t="shared" si="133"/>
        <v>4.3502406544956344E-2</v>
      </c>
      <c r="AG112" s="5">
        <f t="shared" si="134"/>
        <v>1.8110535204738029E-2</v>
      </c>
      <c r="AH112" s="5">
        <f t="shared" si="135"/>
        <v>4.3860266851596742E-4</v>
      </c>
      <c r="AI112" s="5">
        <f t="shared" si="136"/>
        <v>1.8395385786598387E-3</v>
      </c>
      <c r="AJ112" s="5">
        <f t="shared" si="137"/>
        <v>3.8575941567198522E-3</v>
      </c>
      <c r="AK112" s="5">
        <f t="shared" si="138"/>
        <v>5.3930309301804874E-3</v>
      </c>
      <c r="AL112" s="5">
        <f t="shared" si="139"/>
        <v>1.1848065026947114E-3</v>
      </c>
      <c r="AM112" s="5">
        <f t="shared" si="140"/>
        <v>4.6787774807967461E-2</v>
      </c>
      <c r="AN112" s="5">
        <f t="shared" si="141"/>
        <v>5.8434811550164119E-2</v>
      </c>
      <c r="AO112" s="5">
        <f t="shared" si="142"/>
        <v>3.6490591986025799E-2</v>
      </c>
      <c r="AP112" s="5">
        <f t="shared" si="143"/>
        <v>1.519143889480459E-2</v>
      </c>
      <c r="AQ112" s="5">
        <f t="shared" si="144"/>
        <v>4.7432736042544842E-3</v>
      </c>
      <c r="AR112" s="5">
        <f t="shared" si="145"/>
        <v>1.0955709855970827E-4</v>
      </c>
      <c r="AS112" s="5">
        <f t="shared" si="146"/>
        <v>4.5949220976817818E-4</v>
      </c>
      <c r="AT112" s="5">
        <f t="shared" si="147"/>
        <v>9.6357558575986123E-4</v>
      </c>
      <c r="AU112" s="5">
        <f t="shared" si="148"/>
        <v>1.3471072192800145E-3</v>
      </c>
      <c r="AV112" s="5">
        <f t="shared" si="149"/>
        <v>1.412471855131082E-3</v>
      </c>
      <c r="AW112" s="5">
        <f t="shared" si="150"/>
        <v>1.7239386868989802E-4</v>
      </c>
      <c r="AX112" s="5">
        <f t="shared" si="151"/>
        <v>3.2705347742988701E-2</v>
      </c>
      <c r="AY112" s="5">
        <f t="shared" si="152"/>
        <v>4.0846798974476656E-2</v>
      </c>
      <c r="AZ112" s="5">
        <f t="shared" si="153"/>
        <v>2.550746439959484E-2</v>
      </c>
      <c r="BA112" s="5">
        <f t="shared" si="154"/>
        <v>1.0619040845822427E-2</v>
      </c>
      <c r="BB112" s="5">
        <f t="shared" si="155"/>
        <v>3.3156185200939542E-3</v>
      </c>
      <c r="BC112" s="5">
        <f t="shared" si="156"/>
        <v>8.281972980725338E-4</v>
      </c>
      <c r="BD112" s="5">
        <f t="shared" si="157"/>
        <v>2.2804918715750794E-5</v>
      </c>
      <c r="BE112" s="5">
        <f t="shared" si="158"/>
        <v>9.5645856197744847E-5</v>
      </c>
      <c r="BF112" s="5">
        <f t="shared" si="159"/>
        <v>2.0057361137361344E-4</v>
      </c>
      <c r="BG112" s="5">
        <f t="shared" si="160"/>
        <v>2.8040785162213055E-4</v>
      </c>
      <c r="BH112" s="5">
        <f t="shared" si="161"/>
        <v>2.9401386371139606E-4</v>
      </c>
      <c r="BI112" s="5">
        <f t="shared" si="162"/>
        <v>2.4662405579425211E-4</v>
      </c>
      <c r="BJ112" s="8">
        <f t="shared" si="163"/>
        <v>0.72737092931559033</v>
      </c>
      <c r="BK112" s="8">
        <f t="shared" si="164"/>
        <v>0.12162431057240465</v>
      </c>
      <c r="BL112" s="8">
        <f t="shared" si="165"/>
        <v>5.8136828984456962E-2</v>
      </c>
      <c r="BM112" s="8">
        <f t="shared" si="166"/>
        <v>0.77589952564455078</v>
      </c>
      <c r="BN112" s="8">
        <f t="shared" si="167"/>
        <v>9.1962865361943522E-2</v>
      </c>
    </row>
    <row r="113" spans="1:66" x14ac:dyDescent="0.25">
      <c r="A113" t="s">
        <v>13</v>
      </c>
      <c r="B113" t="s">
        <v>250</v>
      </c>
      <c r="C113" t="s">
        <v>251</v>
      </c>
      <c r="D113" t="s">
        <v>441</v>
      </c>
      <c r="E113">
        <f>VLOOKUP(A113,home!$A$2:$E$405,3,FALSE)</f>
        <v>1.63703703703704</v>
      </c>
      <c r="F113">
        <f>VLOOKUP(B113,home!$B$2:$E$405,3,FALSE)</f>
        <v>0.96</v>
      </c>
      <c r="G113">
        <f>VLOOKUP(C113,away!$B$2:$E$405,4,FALSE)</f>
        <v>2.27</v>
      </c>
      <c r="H113">
        <f>VLOOKUP(A113,away!$A$2:$E$405,3,FALSE)</f>
        <v>1.51111111111111</v>
      </c>
      <c r="I113">
        <f>VLOOKUP(C113,away!$B$2:$E$405,3,FALSE)</f>
        <v>0.44</v>
      </c>
      <c r="J113">
        <f>VLOOKUP(B113,home!$B$2:$E$405,4,FALSE)</f>
        <v>0.85</v>
      </c>
      <c r="K113" s="3">
        <f t="shared" si="112"/>
        <v>3.5674311111111172</v>
      </c>
      <c r="L113" s="3">
        <f t="shared" si="113"/>
        <v>0.56515555555555519</v>
      </c>
      <c r="M113" s="5">
        <f t="shared" si="114"/>
        <v>1.6041331533693085E-2</v>
      </c>
      <c r="N113" s="5">
        <f t="shared" si="115"/>
        <v>5.7226345176944513E-2</v>
      </c>
      <c r="O113" s="5">
        <f t="shared" si="116"/>
        <v>9.0658476347751614E-3</v>
      </c>
      <c r="P113" s="5">
        <f t="shared" si="117"/>
        <v>3.234178690089004E-2</v>
      </c>
      <c r="Q113" s="5">
        <f t="shared" si="118"/>
        <v>0.10207552207970777</v>
      </c>
      <c r="R113" s="5">
        <f t="shared" si="119"/>
        <v>2.5618070783066859E-3</v>
      </c>
      <c r="S113" s="5">
        <f t="shared" si="120"/>
        <v>1.6301501807153469E-2</v>
      </c>
      <c r="T113" s="5">
        <f t="shared" si="121"/>
        <v>5.7688548389580582E-2</v>
      </c>
      <c r="U113" s="5">
        <f t="shared" si="122"/>
        <v>9.1390702718159439E-3</v>
      </c>
      <c r="V113" s="5">
        <f t="shared" si="123"/>
        <v>3.65181445681297E-3</v>
      </c>
      <c r="W113" s="5">
        <f t="shared" si="124"/>
        <v>0.12138246438335309</v>
      </c>
      <c r="X113" s="5">
        <f t="shared" si="125"/>
        <v>6.8599974093276311E-2</v>
      </c>
      <c r="Y113" s="5">
        <f t="shared" si="126"/>
        <v>1.9384828234891131E-2</v>
      </c>
      <c r="Z113" s="5">
        <f t="shared" si="127"/>
        <v>4.8260650085552297E-4</v>
      </c>
      <c r="AA113" s="5">
        <f t="shared" si="128"/>
        <v>1.7216654455764662E-3</v>
      </c>
      <c r="AB113" s="5">
        <f t="shared" si="129"/>
        <v>3.0709614367372354E-3</v>
      </c>
      <c r="AC113" s="5">
        <f t="shared" si="130"/>
        <v>4.6016365877953036E-4</v>
      </c>
      <c r="AD113" s="5">
        <f t="shared" si="131"/>
        <v>0.10825589494612774</v>
      </c>
      <c r="AE113" s="5">
        <f t="shared" si="132"/>
        <v>6.1181420450442642E-2</v>
      </c>
      <c r="AF113" s="5">
        <f t="shared" si="133"/>
        <v>1.7288509832173959E-2</v>
      </c>
      <c r="AG113" s="5">
        <f t="shared" si="134"/>
        <v>3.2568991263099839E-3</v>
      </c>
      <c r="AH113" s="5">
        <f t="shared" si="135"/>
        <v>6.8186936276431399E-5</v>
      </c>
      <c r="AI113" s="5">
        <f t="shared" si="136"/>
        <v>2.4325219784389256E-4</v>
      </c>
      <c r="AJ113" s="5">
        <f t="shared" si="137"/>
        <v>4.3389272921722958E-4</v>
      </c>
      <c r="AK113" s="5">
        <f t="shared" si="138"/>
        <v>5.1596080703148557E-4</v>
      </c>
      <c r="AL113" s="5">
        <f t="shared" si="139"/>
        <v>3.7110423060635164E-5</v>
      </c>
      <c r="AM113" s="5">
        <f t="shared" si="140"/>
        <v>7.7239089518398543E-2</v>
      </c>
      <c r="AN113" s="5">
        <f t="shared" si="141"/>
        <v>4.365210054737579E-2</v>
      </c>
      <c r="AO113" s="5">
        <f t="shared" si="142"/>
        <v>1.2335113568009558E-2</v>
      </c>
      <c r="AP113" s="5">
        <f t="shared" si="143"/>
        <v>2.3237526537897698E-3</v>
      </c>
      <c r="AQ113" s="5">
        <f t="shared" si="144"/>
        <v>3.2832043050656323E-4</v>
      </c>
      <c r="AR113" s="5">
        <f t="shared" si="145"/>
        <v>7.7072451705875663E-6</v>
      </c>
      <c r="AS113" s="5">
        <f t="shared" si="146"/>
        <v>2.7495066202514984E-5</v>
      </c>
      <c r="AT113" s="5">
        <f t="shared" si="147"/>
        <v>4.9043377286455893E-5</v>
      </c>
      <c r="AU113" s="5">
        <f t="shared" si="148"/>
        <v>5.8319623308554363E-5</v>
      </c>
      <c r="AV113" s="5">
        <f t="shared" si="149"/>
        <v>5.2012809644804477E-5</v>
      </c>
      <c r="AW113" s="5">
        <f t="shared" si="150"/>
        <v>2.0783419379772021E-6</v>
      </c>
      <c r="AX113" s="5">
        <f t="shared" si="151"/>
        <v>4.5924188490305252E-2</v>
      </c>
      <c r="AY113" s="5">
        <f t="shared" si="152"/>
        <v>2.5954310259676497E-2</v>
      </c>
      <c r="AZ113" s="5">
        <f t="shared" si="153"/>
        <v>7.334111316934358E-3</v>
      </c>
      <c r="BA113" s="5">
        <f t="shared" si="154"/>
        <v>1.3816379186094405E-3</v>
      </c>
      <c r="BB113" s="5">
        <f t="shared" si="155"/>
        <v>1.9521008636708484E-4</v>
      </c>
      <c r="BC113" s="5">
        <f t="shared" si="156"/>
        <v>2.2064812962167549E-5</v>
      </c>
      <c r="BD113" s="5">
        <f t="shared" si="157"/>
        <v>7.2596540436438075E-7</v>
      </c>
      <c r="BE113" s="5">
        <f t="shared" si="158"/>
        <v>2.5898315691198537E-6</v>
      </c>
      <c r="BF113" s="5">
        <f t="shared" si="159"/>
        <v>4.6195228561079453E-6</v>
      </c>
      <c r="BG113" s="5">
        <f t="shared" si="160"/>
        <v>5.4932765184561232E-6</v>
      </c>
      <c r="BH113" s="5">
        <f t="shared" si="161"/>
        <v>4.8992213884691348E-6</v>
      </c>
      <c r="BI113" s="5">
        <f t="shared" si="162"/>
        <v>3.4955269602891578E-6</v>
      </c>
      <c r="BJ113" s="8">
        <f t="shared" si="163"/>
        <v>0.83303030631574293</v>
      </c>
      <c r="BK113" s="8">
        <f t="shared" si="164"/>
        <v>9.4788019040066215E-2</v>
      </c>
      <c r="BL113" s="8">
        <f t="shared" si="165"/>
        <v>2.7037046003890255E-2</v>
      </c>
      <c r="BM113" s="8">
        <f t="shared" si="166"/>
        <v>0.71007310553849934</v>
      </c>
      <c r="BN113" s="8">
        <f t="shared" si="167"/>
        <v>0.21931264040431728</v>
      </c>
    </row>
    <row r="114" spans="1:66" x14ac:dyDescent="0.25">
      <c r="A114" t="s">
        <v>16</v>
      </c>
      <c r="B114" t="s">
        <v>252</v>
      </c>
      <c r="C114" t="s">
        <v>253</v>
      </c>
      <c r="D114" t="s">
        <v>441</v>
      </c>
      <c r="E114">
        <f>VLOOKUP(A114,home!$A$2:$E$405,3,FALSE)</f>
        <v>1.61481481481482</v>
      </c>
      <c r="F114">
        <f>VLOOKUP(B114,home!$B$2:$E$405,3,FALSE)</f>
        <v>1.01</v>
      </c>
      <c r="G114">
        <f>VLOOKUP(C114,away!$B$2:$E$405,4,FALSE)</f>
        <v>1.32</v>
      </c>
      <c r="H114">
        <f>VLOOKUP(A114,away!$A$2:$E$405,3,FALSE)</f>
        <v>1.31851851851852</v>
      </c>
      <c r="I114">
        <f>VLOOKUP(C114,away!$B$2:$E$405,3,FALSE)</f>
        <v>1.32</v>
      </c>
      <c r="J114">
        <f>VLOOKUP(B114,home!$B$2:$E$405,4,FALSE)</f>
        <v>0.38</v>
      </c>
      <c r="K114" s="3">
        <f t="shared" si="112"/>
        <v>2.1528711111111183</v>
      </c>
      <c r="L114" s="3">
        <f t="shared" si="113"/>
        <v>0.66136888888888967</v>
      </c>
      <c r="M114" s="5">
        <f t="shared" si="114"/>
        <v>5.9950263631220573E-2</v>
      </c>
      <c r="N114" s="5">
        <f t="shared" si="115"/>
        <v>0.12906519067515029</v>
      </c>
      <c r="O114" s="5">
        <f t="shared" si="116"/>
        <v>3.9649239246376367E-2</v>
      </c>
      <c r="P114" s="5">
        <f t="shared" si="117"/>
        <v>8.5359701751056838E-2</v>
      </c>
      <c r="Q114" s="5">
        <f t="shared" si="118"/>
        <v>0.13893036022728963</v>
      </c>
      <c r="R114" s="5">
        <f t="shared" si="119"/>
        <v>1.3111386652832846E-2</v>
      </c>
      <c r="S114" s="5">
        <f t="shared" si="120"/>
        <v>3.0384681574756534E-2</v>
      </c>
      <c r="T114" s="5">
        <f t="shared" si="121"/>
        <v>9.188421797645574E-2</v>
      </c>
      <c r="U114" s="5">
        <f t="shared" si="122"/>
        <v>2.8227125551491733E-2</v>
      </c>
      <c r="V114" s="5">
        <f t="shared" si="123"/>
        <v>4.8069983348132794E-3</v>
      </c>
      <c r="W114" s="5">
        <f t="shared" si="124"/>
        <v>9.9699719663197642E-2</v>
      </c>
      <c r="X114" s="5">
        <f t="shared" si="125"/>
        <v>6.5938292816182811E-2</v>
      </c>
      <c r="Y114" s="5">
        <f t="shared" si="126"/>
        <v>2.1804767727534539E-2</v>
      </c>
      <c r="Z114" s="5">
        <f t="shared" si="127"/>
        <v>2.8904877407922259E-3</v>
      </c>
      <c r="AA114" s="5">
        <f t="shared" si="128"/>
        <v>6.2228475541724251E-3</v>
      </c>
      <c r="AB114" s="5">
        <f t="shared" si="129"/>
        <v>6.6984943641131495E-3</v>
      </c>
      <c r="AC114" s="5">
        <f t="shared" si="130"/>
        <v>4.2777537508171398E-4</v>
      </c>
      <c r="AD114" s="5">
        <f t="shared" si="131"/>
        <v>5.3660161562193824E-2</v>
      </c>
      <c r="AE114" s="5">
        <f t="shared" si="132"/>
        <v>3.5489161429986441E-2</v>
      </c>
      <c r="AF114" s="5">
        <f t="shared" si="133"/>
        <v>1.1735713631274285E-2</v>
      </c>
      <c r="AG114" s="5">
        <f t="shared" si="134"/>
        <v>2.5872119615446901E-3</v>
      </c>
      <c r="AH114" s="5">
        <f t="shared" si="135"/>
        <v>4.7791966636867773E-4</v>
      </c>
      <c r="AI114" s="5">
        <f t="shared" si="136"/>
        <v>1.0288994431569901E-3</v>
      </c>
      <c r="AJ114" s="5">
        <f t="shared" si="137"/>
        <v>1.1075439437055004E-3</v>
      </c>
      <c r="AK114" s="5">
        <f t="shared" si="138"/>
        <v>7.9479978689655009E-4</v>
      </c>
      <c r="AL114" s="5">
        <f t="shared" si="139"/>
        <v>2.4363381390973996E-5</v>
      </c>
      <c r="AM114" s="5">
        <f t="shared" si="140"/>
        <v>2.3104682328960478E-2</v>
      </c>
      <c r="AN114" s="5">
        <f t="shared" si="141"/>
        <v>1.5280718080035356E-2</v>
      </c>
      <c r="AO114" s="5">
        <f t="shared" si="142"/>
        <v>5.053095769008675E-3</v>
      </c>
      <c r="AP114" s="5">
        <f t="shared" si="143"/>
        <v>1.113986778066139E-3</v>
      </c>
      <c r="AQ114" s="5">
        <f t="shared" si="144"/>
        <v>1.8418904941162905E-4</v>
      </c>
      <c r="AR114" s="5">
        <f t="shared" si="145"/>
        <v>6.3216239744880279E-5</v>
      </c>
      <c r="AS114" s="5">
        <f t="shared" si="146"/>
        <v>1.3609641629982723E-4</v>
      </c>
      <c r="AT114" s="5">
        <f t="shared" si="147"/>
        <v>1.4649902148882525E-4</v>
      </c>
      <c r="AU114" s="5">
        <f t="shared" si="148"/>
        <v>1.0513117038977959E-4</v>
      </c>
      <c r="AV114" s="5">
        <f t="shared" si="149"/>
        <v>5.6583464902364269E-5</v>
      </c>
      <c r="AW114" s="5">
        <f t="shared" si="150"/>
        <v>9.6360014082006284E-7</v>
      </c>
      <c r="AX114" s="5">
        <f t="shared" si="151"/>
        <v>8.2902338529030842E-3</v>
      </c>
      <c r="AY114" s="5">
        <f t="shared" si="152"/>
        <v>5.4829027519235725E-3</v>
      </c>
      <c r="AZ114" s="5">
        <f t="shared" si="153"/>
        <v>1.8131106504627641E-3</v>
      </c>
      <c r="BA114" s="5">
        <f t="shared" si="154"/>
        <v>3.9971165877639012E-4</v>
      </c>
      <c r="BB114" s="5">
        <f t="shared" si="155"/>
        <v>6.6089213910219016E-5</v>
      </c>
      <c r="BC114" s="5">
        <f t="shared" si="156"/>
        <v>8.7418699942683446E-6</v>
      </c>
      <c r="BD114" s="5">
        <f t="shared" si="157"/>
        <v>6.9682090399675208E-6</v>
      </c>
      <c r="BE114" s="5">
        <f t="shared" si="158"/>
        <v>1.5001655938329412E-5</v>
      </c>
      <c r="BF114" s="5">
        <f t="shared" si="159"/>
        <v>1.614831584422898E-5</v>
      </c>
      <c r="BG114" s="5">
        <f t="shared" si="160"/>
        <v>1.1588414224712839E-5</v>
      </c>
      <c r="BH114" s="5">
        <f t="shared" si="161"/>
        <v>6.2370905519933546E-6</v>
      </c>
      <c r="BI114" s="5">
        <f t="shared" si="162"/>
        <v>2.6855304133541191E-6</v>
      </c>
      <c r="BJ114" s="8">
        <f t="shared" si="163"/>
        <v>0.71159225967426243</v>
      </c>
      <c r="BK114" s="8">
        <f t="shared" si="164"/>
        <v>0.18643668680024347</v>
      </c>
      <c r="BL114" s="8">
        <f t="shared" si="165"/>
        <v>9.7884411737952509E-2</v>
      </c>
      <c r="BM114" s="8">
        <f t="shared" si="166"/>
        <v>0.52725576461754131</v>
      </c>
      <c r="BN114" s="8">
        <f t="shared" si="167"/>
        <v>0.46606614218392661</v>
      </c>
    </row>
    <row r="115" spans="1:66" x14ac:dyDescent="0.25">
      <c r="A115" t="s">
        <v>16</v>
      </c>
      <c r="B115" t="s">
        <v>254</v>
      </c>
      <c r="C115" t="s">
        <v>255</v>
      </c>
      <c r="D115" t="s">
        <v>441</v>
      </c>
      <c r="E115">
        <f>VLOOKUP(A115,home!$A$2:$E$405,3,FALSE)</f>
        <v>1.61481481481482</v>
      </c>
      <c r="F115">
        <f>VLOOKUP(B115,home!$B$2:$E$405,3,FALSE)</f>
        <v>0.93</v>
      </c>
      <c r="G115">
        <f>VLOOKUP(C115,away!$B$2:$E$405,4,FALSE)</f>
        <v>0</v>
      </c>
      <c r="H115">
        <f>VLOOKUP(A115,away!$A$2:$E$405,3,FALSE)</f>
        <v>1.31851851851852</v>
      </c>
      <c r="I115">
        <f>VLOOKUP(C115,away!$B$2:$E$405,3,FALSE)</f>
        <v>0</v>
      </c>
      <c r="J115">
        <f>VLOOKUP(B115,home!$B$2:$E$405,4,FALSE)</f>
        <v>0.95</v>
      </c>
      <c r="K115" s="3">
        <f t="shared" si="112"/>
        <v>0</v>
      </c>
      <c r="L115" s="3">
        <f t="shared" si="113"/>
        <v>0</v>
      </c>
      <c r="M115" s="5">
        <f t="shared" si="114"/>
        <v>1</v>
      </c>
      <c r="N115" s="5">
        <f t="shared" si="115"/>
        <v>0</v>
      </c>
      <c r="O115" s="5">
        <f t="shared" si="116"/>
        <v>0</v>
      </c>
      <c r="P115" s="5">
        <f t="shared" si="117"/>
        <v>0</v>
      </c>
      <c r="Q115" s="5">
        <f t="shared" si="118"/>
        <v>0</v>
      </c>
      <c r="R115" s="5">
        <f t="shared" si="119"/>
        <v>0</v>
      </c>
      <c r="S115" s="5">
        <f t="shared" si="120"/>
        <v>0</v>
      </c>
      <c r="T115" s="5">
        <f t="shared" si="121"/>
        <v>0</v>
      </c>
      <c r="U115" s="5">
        <f t="shared" si="122"/>
        <v>0</v>
      </c>
      <c r="V115" s="5">
        <f t="shared" si="123"/>
        <v>0</v>
      </c>
      <c r="W115" s="5">
        <f t="shared" si="124"/>
        <v>0</v>
      </c>
      <c r="X115" s="5">
        <f t="shared" si="125"/>
        <v>0</v>
      </c>
      <c r="Y115" s="5">
        <f t="shared" si="126"/>
        <v>0</v>
      </c>
      <c r="Z115" s="5">
        <f t="shared" si="127"/>
        <v>0</v>
      </c>
      <c r="AA115" s="5">
        <f t="shared" si="128"/>
        <v>0</v>
      </c>
      <c r="AB115" s="5">
        <f t="shared" si="129"/>
        <v>0</v>
      </c>
      <c r="AC115" s="5">
        <f t="shared" si="130"/>
        <v>0</v>
      </c>
      <c r="AD115" s="5">
        <f t="shared" si="131"/>
        <v>0</v>
      </c>
      <c r="AE115" s="5">
        <f t="shared" si="132"/>
        <v>0</v>
      </c>
      <c r="AF115" s="5">
        <f t="shared" si="133"/>
        <v>0</v>
      </c>
      <c r="AG115" s="5">
        <f t="shared" si="134"/>
        <v>0</v>
      </c>
      <c r="AH115" s="5">
        <f t="shared" si="135"/>
        <v>0</v>
      </c>
      <c r="AI115" s="5">
        <f t="shared" si="136"/>
        <v>0</v>
      </c>
      <c r="AJ115" s="5">
        <f t="shared" si="137"/>
        <v>0</v>
      </c>
      <c r="AK115" s="5">
        <f t="shared" si="138"/>
        <v>0</v>
      </c>
      <c r="AL115" s="5">
        <f t="shared" si="139"/>
        <v>0</v>
      </c>
      <c r="AM115" s="5">
        <f t="shared" si="140"/>
        <v>0</v>
      </c>
      <c r="AN115" s="5">
        <f t="shared" si="141"/>
        <v>0</v>
      </c>
      <c r="AO115" s="5">
        <f t="shared" si="142"/>
        <v>0</v>
      </c>
      <c r="AP115" s="5">
        <f t="shared" si="143"/>
        <v>0</v>
      </c>
      <c r="AQ115" s="5">
        <f t="shared" si="144"/>
        <v>0</v>
      </c>
      <c r="AR115" s="5">
        <f t="shared" si="145"/>
        <v>0</v>
      </c>
      <c r="AS115" s="5">
        <f t="shared" si="146"/>
        <v>0</v>
      </c>
      <c r="AT115" s="5">
        <f t="shared" si="147"/>
        <v>0</v>
      </c>
      <c r="AU115" s="5">
        <f t="shared" si="148"/>
        <v>0</v>
      </c>
      <c r="AV115" s="5">
        <f t="shared" si="149"/>
        <v>0</v>
      </c>
      <c r="AW115" s="5">
        <f t="shared" si="150"/>
        <v>0</v>
      </c>
      <c r="AX115" s="5">
        <f t="shared" si="151"/>
        <v>0</v>
      </c>
      <c r="AY115" s="5">
        <f t="shared" si="152"/>
        <v>0</v>
      </c>
      <c r="AZ115" s="5">
        <f t="shared" si="153"/>
        <v>0</v>
      </c>
      <c r="BA115" s="5">
        <f t="shared" si="154"/>
        <v>0</v>
      </c>
      <c r="BB115" s="5">
        <f t="shared" si="155"/>
        <v>0</v>
      </c>
      <c r="BC115" s="5">
        <f t="shared" si="156"/>
        <v>0</v>
      </c>
      <c r="BD115" s="5">
        <f t="shared" si="157"/>
        <v>0</v>
      </c>
      <c r="BE115" s="5">
        <f t="shared" si="158"/>
        <v>0</v>
      </c>
      <c r="BF115" s="5">
        <f t="shared" si="159"/>
        <v>0</v>
      </c>
      <c r="BG115" s="5">
        <f t="shared" si="160"/>
        <v>0</v>
      </c>
      <c r="BH115" s="5">
        <f t="shared" si="161"/>
        <v>0</v>
      </c>
      <c r="BI115" s="5">
        <f t="shared" si="162"/>
        <v>0</v>
      </c>
      <c r="BJ115" s="8">
        <f t="shared" si="163"/>
        <v>0</v>
      </c>
      <c r="BK115" s="8">
        <f t="shared" si="164"/>
        <v>1</v>
      </c>
      <c r="BL115" s="8">
        <f t="shared" si="165"/>
        <v>0</v>
      </c>
      <c r="BM115" s="8">
        <f t="shared" si="166"/>
        <v>0</v>
      </c>
      <c r="BN115" s="8">
        <f t="shared" si="167"/>
        <v>1</v>
      </c>
    </row>
    <row r="116" spans="1:66" x14ac:dyDescent="0.25">
      <c r="A116" t="s">
        <v>16</v>
      </c>
      <c r="B116" t="s">
        <v>256</v>
      </c>
      <c r="C116" t="s">
        <v>257</v>
      </c>
      <c r="D116" t="s">
        <v>441</v>
      </c>
      <c r="E116">
        <f>VLOOKUP(A116,home!$A$2:$E$405,3,FALSE)</f>
        <v>1.61481481481482</v>
      </c>
      <c r="F116">
        <f>VLOOKUP(B116,home!$B$2:$E$405,3,FALSE)</f>
        <v>0.85</v>
      </c>
      <c r="G116">
        <f>VLOOKUP(C116,away!$B$2:$E$405,4,FALSE)</f>
        <v>1.5</v>
      </c>
      <c r="H116">
        <f>VLOOKUP(A116,away!$A$2:$E$405,3,FALSE)</f>
        <v>1.31851851851852</v>
      </c>
      <c r="I116">
        <f>VLOOKUP(C116,away!$B$2:$E$405,3,FALSE)</f>
        <v>0.35</v>
      </c>
      <c r="J116">
        <f>VLOOKUP(B116,home!$B$2:$E$405,4,FALSE)</f>
        <v>1.04</v>
      </c>
      <c r="K116" s="3">
        <f t="shared" si="112"/>
        <v>2.0588888888888954</v>
      </c>
      <c r="L116" s="3">
        <f t="shared" si="113"/>
        <v>0.47994074074074122</v>
      </c>
      <c r="M116" s="5">
        <f t="shared" si="114"/>
        <v>7.8958756723573775E-2</v>
      </c>
      <c r="N116" s="5">
        <f t="shared" si="115"/>
        <v>0.1625673068986474</v>
      </c>
      <c r="O116" s="5">
        <f t="shared" si="116"/>
        <v>3.7895524189879973E-2</v>
      </c>
      <c r="P116" s="5">
        <f t="shared" si="117"/>
        <v>7.8022673693164235E-2</v>
      </c>
      <c r="Q116" s="5">
        <f t="shared" si="118"/>
        <v>0.16735401093510816</v>
      </c>
      <c r="R116" s="5">
        <f t="shared" si="119"/>
        <v>9.0938029752248382E-3</v>
      </c>
      <c r="S116" s="5">
        <f t="shared" si="120"/>
        <v>1.9274422061703076E-2</v>
      </c>
      <c r="T116" s="5">
        <f t="shared" si="121"/>
        <v>8.0320007974129901E-2</v>
      </c>
      <c r="U116" s="5">
        <f t="shared" si="122"/>
        <v>1.8723129903435196E-2</v>
      </c>
      <c r="V116" s="5">
        <f t="shared" si="123"/>
        <v>2.1162130227463443E-3</v>
      </c>
      <c r="W116" s="5">
        <f t="shared" si="124"/>
        <v>0.11485443787509499</v>
      </c>
      <c r="X116" s="5">
        <f t="shared" si="125"/>
        <v>5.5123323991134524E-2</v>
      </c>
      <c r="Y116" s="5">
        <f t="shared" si="126"/>
        <v>1.322796447419849E-2</v>
      </c>
      <c r="Z116" s="5">
        <f t="shared" si="127"/>
        <v>1.4548288453599218E-3</v>
      </c>
      <c r="AA116" s="5">
        <f t="shared" si="128"/>
        <v>2.9953309449466041E-3</v>
      </c>
      <c r="AB116" s="5">
        <f t="shared" si="129"/>
        <v>3.0835268005478199E-3</v>
      </c>
      <c r="AC116" s="5">
        <f t="shared" si="130"/>
        <v>1.3069528715874766E-4</v>
      </c>
      <c r="AD116" s="5">
        <f t="shared" si="131"/>
        <v>5.9118131495153228E-2</v>
      </c>
      <c r="AE116" s="5">
        <f t="shared" si="132"/>
        <v>2.837319982099238E-2</v>
      </c>
      <c r="AF116" s="5">
        <f t="shared" si="133"/>
        <v>6.8087272696360761E-3</v>
      </c>
      <c r="AG116" s="5">
        <f t="shared" si="134"/>
        <v>1.0892618697636077E-3</v>
      </c>
      <c r="AH116" s="5">
        <f t="shared" si="135"/>
        <v>1.7455790842325954E-4</v>
      </c>
      <c r="AI116" s="5">
        <f t="shared" si="136"/>
        <v>3.5939533812033439E-4</v>
      </c>
      <c r="AJ116" s="5">
        <f t="shared" si="137"/>
        <v>3.6997753418721216E-4</v>
      </c>
      <c r="AK116" s="5">
        <f t="shared" si="138"/>
        <v>2.5391421142552091E-4</v>
      </c>
      <c r="AL116" s="5">
        <f t="shared" si="139"/>
        <v>5.1658339955481713E-6</v>
      </c>
      <c r="AM116" s="5">
        <f t="shared" si="140"/>
        <v>2.434353281344874E-2</v>
      </c>
      <c r="AN116" s="5">
        <f t="shared" si="141"/>
        <v>1.1683453170733127E-2</v>
      </c>
      <c r="AO116" s="5">
        <f t="shared" si="142"/>
        <v>2.8036825845857098E-3</v>
      </c>
      <c r="AP116" s="5">
        <f t="shared" si="143"/>
        <v>4.4853383214932718E-4</v>
      </c>
      <c r="AQ116" s="5">
        <f t="shared" si="144"/>
        <v>5.3817414912257848E-5</v>
      </c>
      <c r="AR116" s="5">
        <f t="shared" si="145"/>
        <v>1.6755490374162739E-5</v>
      </c>
      <c r="AS116" s="5">
        <f t="shared" si="146"/>
        <v>3.44976929592485E-5</v>
      </c>
      <c r="AT116" s="5">
        <f t="shared" si="147"/>
        <v>3.5513458363048719E-5</v>
      </c>
      <c r="AU116" s="5">
        <f t="shared" si="148"/>
        <v>2.4372754943233145E-5</v>
      </c>
      <c r="AV116" s="5">
        <f t="shared" si="149"/>
        <v>1.2545198586058653E-5</v>
      </c>
      <c r="AW116" s="5">
        <f t="shared" si="150"/>
        <v>1.4179420191858745E-7</v>
      </c>
      <c r="AX116" s="5">
        <f t="shared" si="151"/>
        <v>8.3534382043186414E-3</v>
      </c>
      <c r="AY116" s="5">
        <f t="shared" si="152"/>
        <v>4.0091553195126953E-3</v>
      </c>
      <c r="AZ116" s="5">
        <f t="shared" si="153"/>
        <v>9.6207848689580319E-4</v>
      </c>
      <c r="BA116" s="5">
        <f t="shared" si="154"/>
        <v>1.5391355388383443E-4</v>
      </c>
      <c r="BB116" s="5">
        <f t="shared" si="155"/>
        <v>1.8467346265261874E-5</v>
      </c>
      <c r="BC116" s="5">
        <f t="shared" si="156"/>
        <v>1.7726463692131096E-6</v>
      </c>
      <c r="BD116" s="5">
        <f t="shared" si="157"/>
        <v>1.3402737436083364E-6</v>
      </c>
      <c r="BE116" s="5">
        <f t="shared" si="158"/>
        <v>2.7594747187847277E-6</v>
      </c>
      <c r="BF116" s="5">
        <f t="shared" si="159"/>
        <v>2.8407259188378434E-6</v>
      </c>
      <c r="BG116" s="5">
        <f t="shared" si="160"/>
        <v>1.9495796768913115E-6</v>
      </c>
      <c r="BH116" s="5">
        <f t="shared" si="161"/>
        <v>1.003491983688781E-6</v>
      </c>
      <c r="BI116" s="5">
        <f t="shared" si="162"/>
        <v>4.1321569906118172E-7</v>
      </c>
      <c r="BJ116" s="8">
        <f t="shared" si="163"/>
        <v>0.74166821797693372</v>
      </c>
      <c r="BK116" s="8">
        <f t="shared" si="164"/>
        <v>0.18251708194185443</v>
      </c>
      <c r="BL116" s="8">
        <f t="shared" si="165"/>
        <v>7.3083151163157389E-2</v>
      </c>
      <c r="BM116" s="8">
        <f t="shared" si="166"/>
        <v>0.46082219098639582</v>
      </c>
      <c r="BN116" s="8">
        <f t="shared" si="167"/>
        <v>0.53389207541559836</v>
      </c>
    </row>
    <row r="117" spans="1:66" x14ac:dyDescent="0.25">
      <c r="A117" t="s">
        <v>69</v>
      </c>
      <c r="B117" t="s">
        <v>258</v>
      </c>
      <c r="C117" t="s">
        <v>259</v>
      </c>
      <c r="D117" t="s">
        <v>441</v>
      </c>
      <c r="E117">
        <f>VLOOKUP(A117,home!$A$2:$E$405,3,FALSE)</f>
        <v>1.3647058823529401</v>
      </c>
      <c r="F117">
        <f>VLOOKUP(B117,home!$B$2:$E$405,3,FALSE)</f>
        <v>0.41</v>
      </c>
      <c r="G117">
        <f>VLOOKUP(C117,away!$B$2:$E$405,4,FALSE)</f>
        <v>0.64</v>
      </c>
      <c r="H117">
        <f>VLOOKUP(A117,away!$A$2:$E$405,3,FALSE)</f>
        <v>1.3941176470588199</v>
      </c>
      <c r="I117">
        <f>VLOOKUP(C117,away!$B$2:$E$405,3,FALSE)</f>
        <v>1.47</v>
      </c>
      <c r="J117">
        <f>VLOOKUP(B117,home!$B$2:$E$405,4,FALSE)</f>
        <v>0.96</v>
      </c>
      <c r="K117" s="3">
        <f t="shared" si="112"/>
        <v>0.35809882352941147</v>
      </c>
      <c r="L117" s="3">
        <f t="shared" si="113"/>
        <v>1.9673788235294063</v>
      </c>
      <c r="M117" s="5">
        <f t="shared" si="114"/>
        <v>9.7736749229607775E-2</v>
      </c>
      <c r="N117" s="5">
        <f t="shared" si="115"/>
        <v>3.4999414914711653E-2</v>
      </c>
      <c r="O117" s="5">
        <f t="shared" si="116"/>
        <v>0.19228521071493432</v>
      </c>
      <c r="P117" s="5">
        <f t="shared" si="117"/>
        <v>6.8857107739122958E-2</v>
      </c>
      <c r="Q117" s="5">
        <f t="shared" si="118"/>
        <v>6.2666246525879907E-3</v>
      </c>
      <c r="R117" s="5">
        <f t="shared" si="119"/>
        <v>0.18914892581922582</v>
      </c>
      <c r="S117" s="5">
        <f t="shared" si="120"/>
        <v>1.2127734254437658E-2</v>
      </c>
      <c r="T117" s="5">
        <f t="shared" si="121"/>
        <v>1.2328824636508934E-2</v>
      </c>
      <c r="U117" s="5">
        <f t="shared" si="122"/>
        <v>6.773400780771667E-2</v>
      </c>
      <c r="V117" s="5">
        <f t="shared" si="123"/>
        <v>9.4935370412146014E-4</v>
      </c>
      <c r="W117" s="5">
        <f t="shared" si="124"/>
        <v>7.4802363853072201E-4</v>
      </c>
      <c r="X117" s="5">
        <f t="shared" si="125"/>
        <v>1.4716458659447575E-3</v>
      </c>
      <c r="Y117" s="5">
        <f t="shared" si="126"/>
        <v>1.4476424561971563E-3</v>
      </c>
      <c r="Z117" s="5">
        <f t="shared" si="127"/>
        <v>0.12404253038335977</v>
      </c>
      <c r="AA117" s="5">
        <f t="shared" si="128"/>
        <v>4.4419484197892399E-2</v>
      </c>
      <c r="AB117" s="5">
        <f t="shared" si="129"/>
        <v>7.9532825165242772E-3</v>
      </c>
      <c r="AC117" s="5">
        <f t="shared" si="130"/>
        <v>4.1802182138814282E-5</v>
      </c>
      <c r="AD117" s="5">
        <f t="shared" si="131"/>
        <v>6.6966596232510354E-5</v>
      </c>
      <c r="AE117" s="5">
        <f t="shared" si="132"/>
        <v>1.3174866331168496E-4</v>
      </c>
      <c r="AF117" s="5">
        <f t="shared" si="133"/>
        <v>1.2959976511385735E-4</v>
      </c>
      <c r="AG117" s="5">
        <f t="shared" si="134"/>
        <v>8.4990611139795994E-5</v>
      </c>
      <c r="AH117" s="5">
        <f t="shared" si="135"/>
        <v>6.1009661873306253E-2</v>
      </c>
      <c r="AI117" s="5">
        <f t="shared" si="136"/>
        <v>2.1847488140758153E-2</v>
      </c>
      <c r="AJ117" s="5">
        <f t="shared" si="137"/>
        <v>3.9117799001391331E-3</v>
      </c>
      <c r="AK117" s="5">
        <f t="shared" si="138"/>
        <v>4.6693459338194066E-4</v>
      </c>
      <c r="AL117" s="5">
        <f t="shared" si="139"/>
        <v>1.178012316534391E-6</v>
      </c>
      <c r="AM117" s="5">
        <f t="shared" si="140"/>
        <v>4.7961318653262165E-6</v>
      </c>
      <c r="AN117" s="5">
        <f t="shared" si="141"/>
        <v>9.4358082666973873E-6</v>
      </c>
      <c r="AO117" s="5">
        <f t="shared" si="142"/>
        <v>9.2819046833920799E-6</v>
      </c>
      <c r="AP117" s="5">
        <f t="shared" si="143"/>
        <v>6.0870075720413304E-6</v>
      </c>
      <c r="AQ117" s="5">
        <f t="shared" si="144"/>
        <v>2.9938624489743153E-6</v>
      </c>
      <c r="AR117" s="5">
        <f t="shared" si="145"/>
        <v>2.4005823360046419E-2</v>
      </c>
      <c r="AS117" s="5">
        <f t="shared" si="146"/>
        <v>8.5964571030874848E-3</v>
      </c>
      <c r="AT117" s="5">
        <f t="shared" si="147"/>
        <v>1.5391905875683407E-3</v>
      </c>
      <c r="AU117" s="5">
        <f t="shared" si="148"/>
        <v>1.8372744619858878E-4</v>
      </c>
      <c r="AV117" s="5">
        <f t="shared" si="149"/>
        <v>1.6448145583444475E-5</v>
      </c>
      <c r="AW117" s="5">
        <f t="shared" si="150"/>
        <v>2.305357152333317E-8</v>
      </c>
      <c r="AX117" s="5">
        <f t="shared" si="151"/>
        <v>2.8624819641087306E-7</v>
      </c>
      <c r="AY117" s="5">
        <f t="shared" si="152"/>
        <v>5.6315863989223778E-7</v>
      </c>
      <c r="AZ117" s="5">
        <f t="shared" si="153"/>
        <v>5.5397319120580588E-7</v>
      </c>
      <c r="BA117" s="5">
        <f t="shared" si="154"/>
        <v>3.632917083937696E-7</v>
      </c>
      <c r="BB117" s="5">
        <f t="shared" si="155"/>
        <v>1.7868310346443067E-7</v>
      </c>
      <c r="BC117" s="5">
        <f t="shared" si="156"/>
        <v>7.0307470775686945E-8</v>
      </c>
      <c r="BD117" s="5">
        <f t="shared" si="157"/>
        <v>7.8714247533238062E-3</v>
      </c>
      <c r="BE117" s="5">
        <f t="shared" si="158"/>
        <v>2.8187479436655428E-3</v>
      </c>
      <c r="BF117" s="5">
        <f t="shared" si="159"/>
        <v>5.0469516122628936E-4</v>
      </c>
      <c r="BG117" s="5">
        <f t="shared" si="160"/>
        <v>6.0243581158706952E-5</v>
      </c>
      <c r="BH117" s="5">
        <f t="shared" si="161"/>
        <v>5.393288884532896E-6</v>
      </c>
      <c r="BI117" s="5">
        <f t="shared" si="162"/>
        <v>3.8626608090109657E-7</v>
      </c>
      <c r="BJ117" s="8">
        <f t="shared" si="163"/>
        <v>5.7710092177425641E-2</v>
      </c>
      <c r="BK117" s="8">
        <f t="shared" si="164"/>
        <v>0.17971448828038511</v>
      </c>
      <c r="BL117" s="8">
        <f t="shared" si="165"/>
        <v>0.63437931320070307</v>
      </c>
      <c r="BM117" s="8">
        <f t="shared" si="166"/>
        <v>0.40655185086661466</v>
      </c>
      <c r="BN117" s="8">
        <f t="shared" si="167"/>
        <v>0.58929403307019057</v>
      </c>
    </row>
    <row r="118" spans="1:66" x14ac:dyDescent="0.25">
      <c r="A118" t="s">
        <v>69</v>
      </c>
      <c r="B118" t="s">
        <v>260</v>
      </c>
      <c r="C118" t="s">
        <v>261</v>
      </c>
      <c r="D118" t="s">
        <v>441</v>
      </c>
      <c r="E118">
        <f>VLOOKUP(A118,home!$A$2:$E$405,3,FALSE)</f>
        <v>1.3647058823529401</v>
      </c>
      <c r="F118">
        <f>VLOOKUP(B118,home!$B$2:$E$405,3,FALSE)</f>
        <v>1.92</v>
      </c>
      <c r="G118">
        <f>VLOOKUP(C118,away!$B$2:$E$405,4,FALSE)</f>
        <v>1.01</v>
      </c>
      <c r="H118">
        <f>VLOOKUP(A118,away!$A$2:$E$405,3,FALSE)</f>
        <v>1.3941176470588199</v>
      </c>
      <c r="I118">
        <f>VLOOKUP(C118,away!$B$2:$E$405,3,FALSE)</f>
        <v>2.02</v>
      </c>
      <c r="J118">
        <f>VLOOKUP(B118,home!$B$2:$E$405,4,FALSE)</f>
        <v>0.72</v>
      </c>
      <c r="K118" s="3">
        <f t="shared" si="112"/>
        <v>2.6464376470588213</v>
      </c>
      <c r="L118" s="3">
        <f t="shared" si="113"/>
        <v>2.0276047058823474</v>
      </c>
      <c r="M118" s="5">
        <f t="shared" si="114"/>
        <v>9.3344599769769557E-3</v>
      </c>
      <c r="N118" s="5">
        <f t="shared" si="115"/>
        <v>2.4703066298035634E-2</v>
      </c>
      <c r="O118" s="5">
        <f t="shared" si="116"/>
        <v>1.8926594976188902E-2</v>
      </c>
      <c r="P118" s="5">
        <f t="shared" si="117"/>
        <v>5.0088053475620668E-2</v>
      </c>
      <c r="Q118" s="5">
        <f t="shared" si="118"/>
        <v>3.268756232445575E-2</v>
      </c>
      <c r="R118" s="5">
        <f t="shared" si="119"/>
        <v>1.918782652002491E-2</v>
      </c>
      <c r="S118" s="5">
        <f t="shared" si="120"/>
        <v>6.7192240021504077E-2</v>
      </c>
      <c r="T118" s="5">
        <f t="shared" si="121"/>
        <v>6.6277455192888995E-2</v>
      </c>
      <c r="U118" s="5">
        <f t="shared" si="122"/>
        <v>5.0779386467827571E-2</v>
      </c>
      <c r="V118" s="5">
        <f t="shared" si="123"/>
        <v>4.0060979777497903E-2</v>
      </c>
      <c r="W118" s="5">
        <f t="shared" si="124"/>
        <v>2.8835198508673748E-2</v>
      </c>
      <c r="X118" s="5">
        <f t="shared" si="125"/>
        <v>5.8466384191238535E-2</v>
      </c>
      <c r="Y118" s="5">
        <f t="shared" si="126"/>
        <v>5.9273357861040279E-2</v>
      </c>
      <c r="Z118" s="5">
        <f t="shared" si="127"/>
        <v>1.2968442449218871E-2</v>
      </c>
      <c r="AA118" s="5">
        <f t="shared" si="128"/>
        <v>3.4320174321328528E-2</v>
      </c>
      <c r="AB118" s="5">
        <f t="shared" si="129"/>
        <v>4.5413100688792625E-2</v>
      </c>
      <c r="AC118" s="5">
        <f t="shared" si="130"/>
        <v>1.3435274391409678E-2</v>
      </c>
      <c r="AD118" s="5">
        <f t="shared" si="131"/>
        <v>1.9077638723442144E-2</v>
      </c>
      <c r="AE118" s="5">
        <f t="shared" si="132"/>
        <v>3.868191005277459E-2</v>
      </c>
      <c r="AF118" s="5">
        <f t="shared" si="133"/>
        <v>3.9215811427761725E-2</v>
      </c>
      <c r="AG118" s="5">
        <f t="shared" si="134"/>
        <v>2.6504721265308138E-2</v>
      </c>
      <c r="AH118" s="5">
        <f t="shared" si="135"/>
        <v>6.5737187345001457E-3</v>
      </c>
      <c r="AI118" s="5">
        <f t="shared" si="136"/>
        <v>1.7396936740157055E-2</v>
      </c>
      <c r="AJ118" s="5">
        <f t="shared" si="137"/>
        <v>2.3019954166326205E-2</v>
      </c>
      <c r="AK118" s="5">
        <f t="shared" si="138"/>
        <v>2.0306957779778076E-2</v>
      </c>
      <c r="AL118" s="5">
        <f t="shared" si="139"/>
        <v>2.8837093686677486E-3</v>
      </c>
      <c r="AM118" s="5">
        <f t="shared" si="140"/>
        <v>1.0097556266940897E-2</v>
      </c>
      <c r="AN118" s="5">
        <f t="shared" si="141"/>
        <v>2.0473852604761148E-2</v>
      </c>
      <c r="AO118" s="5">
        <f t="shared" si="142"/>
        <v>2.0756439944477633E-2</v>
      </c>
      <c r="AP118" s="5">
        <f t="shared" si="143"/>
        <v>1.4028618436262394E-2</v>
      </c>
      <c r="AQ118" s="5">
        <f t="shared" si="144"/>
        <v>7.111123189598373E-3</v>
      </c>
      <c r="AR118" s="5">
        <f t="shared" si="145"/>
        <v>2.6657806082438875E-3</v>
      </c>
      <c r="AS118" s="5">
        <f t="shared" si="146"/>
        <v>7.0548221604559876E-3</v>
      </c>
      <c r="AT118" s="5">
        <f t="shared" si="147"/>
        <v>9.3350734793677878E-3</v>
      </c>
      <c r="AU118" s="5">
        <f t="shared" si="148"/>
        <v>8.2348966312864313E-3</v>
      </c>
      <c r="AV118" s="5">
        <f t="shared" si="149"/>
        <v>5.4482851161685684E-3</v>
      </c>
      <c r="AW118" s="5">
        <f t="shared" si="150"/>
        <v>4.2982724889588353E-4</v>
      </c>
      <c r="AX118" s="5">
        <f t="shared" si="151"/>
        <v>4.4537588413545203E-3</v>
      </c>
      <c r="AY118" s="5">
        <f t="shared" si="152"/>
        <v>9.0304623855955359E-3</v>
      </c>
      <c r="AZ118" s="5">
        <f t="shared" si="153"/>
        <v>9.1551040146635194E-3</v>
      </c>
      <c r="BA118" s="5">
        <f t="shared" si="154"/>
        <v>6.1876439943247081E-3</v>
      </c>
      <c r="BB118" s="5">
        <f t="shared" si="155"/>
        <v>3.1365240203043562E-3</v>
      </c>
      <c r="BC118" s="5">
        <f t="shared" si="156"/>
        <v>1.2719261727364259E-3</v>
      </c>
      <c r="BD118" s="5">
        <f t="shared" si="157"/>
        <v>9.0085821768753579E-4</v>
      </c>
      <c r="BE118" s="5">
        <f t="shared" si="158"/>
        <v>2.3840651019506054E-3</v>
      </c>
      <c r="BF118" s="5">
        <f t="shared" si="159"/>
        <v>3.154639819420605E-3</v>
      </c>
      <c r="BG118" s="5">
        <f t="shared" si="160"/>
        <v>2.7828525270085103E-3</v>
      </c>
      <c r="BH118" s="5">
        <f t="shared" si="161"/>
        <v>1.841161423422024E-3</v>
      </c>
      <c r="BI118" s="5">
        <f t="shared" si="162"/>
        <v>9.7450378105129031E-4</v>
      </c>
      <c r="BJ118" s="8">
        <f t="shared" si="163"/>
        <v>0.49942611571663903</v>
      </c>
      <c r="BK118" s="8">
        <f t="shared" si="164"/>
        <v>0.19202517939727257</v>
      </c>
      <c r="BL118" s="8">
        <f t="shared" si="165"/>
        <v>0.28070158926098715</v>
      </c>
      <c r="BM118" s="8">
        <f t="shared" si="166"/>
        <v>0.8215931281161154</v>
      </c>
      <c r="BN118" s="8">
        <f t="shared" si="167"/>
        <v>0.1549275635713028</v>
      </c>
    </row>
    <row r="119" spans="1:66" x14ac:dyDescent="0.25">
      <c r="A119" t="s">
        <v>69</v>
      </c>
      <c r="B119" t="s">
        <v>262</v>
      </c>
      <c r="C119" t="s">
        <v>263</v>
      </c>
      <c r="D119" t="s">
        <v>441</v>
      </c>
      <c r="E119">
        <f>VLOOKUP(A119,home!$A$2:$E$405,3,FALSE)</f>
        <v>1.3647058823529401</v>
      </c>
      <c r="F119">
        <f>VLOOKUP(B119,home!$B$2:$E$405,3,FALSE)</f>
        <v>1.37</v>
      </c>
      <c r="G119">
        <f>VLOOKUP(C119,away!$B$2:$E$405,4,FALSE)</f>
        <v>1.1399999999999999</v>
      </c>
      <c r="H119">
        <f>VLOOKUP(A119,away!$A$2:$E$405,3,FALSE)</f>
        <v>1.3941176470588199</v>
      </c>
      <c r="I119">
        <f>VLOOKUP(C119,away!$B$2:$E$405,3,FALSE)</f>
        <v>0.9</v>
      </c>
      <c r="J119">
        <f>VLOOKUP(B119,home!$B$2:$E$405,4,FALSE)</f>
        <v>0.63</v>
      </c>
      <c r="K119" s="3">
        <f t="shared" si="112"/>
        <v>2.1313976470588218</v>
      </c>
      <c r="L119" s="3">
        <f t="shared" si="113"/>
        <v>0.79046470588235096</v>
      </c>
      <c r="M119" s="5">
        <f t="shared" si="114"/>
        <v>5.3833337211829327E-2</v>
      </c>
      <c r="N119" s="5">
        <f t="shared" si="115"/>
        <v>0.11474024826661713</v>
      </c>
      <c r="O119" s="5">
        <f t="shared" si="116"/>
        <v>4.2553353065814099E-2</v>
      </c>
      <c r="P119" s="5">
        <f t="shared" si="117"/>
        <v>9.0698116598939449E-2</v>
      </c>
      <c r="Q119" s="5">
        <f t="shared" si="118"/>
        <v>0.12227854758920645</v>
      </c>
      <c r="R119" s="5">
        <f t="shared" si="119"/>
        <v>1.6818461857738286E-2</v>
      </c>
      <c r="S119" s="5">
        <f t="shared" si="120"/>
        <v>3.8201924591009774E-2</v>
      </c>
      <c r="T119" s="5">
        <f t="shared" si="121"/>
        <v>9.6656876155823135E-2</v>
      </c>
      <c r="U119" s="5">
        <f t="shared" si="122"/>
        <v>3.5846830030731913E-2</v>
      </c>
      <c r="V119" s="5">
        <f t="shared" si="123"/>
        <v>7.151377422559336E-3</v>
      </c>
      <c r="W119" s="5">
        <f t="shared" si="124"/>
        <v>8.6874736205801592E-2</v>
      </c>
      <c r="X119" s="5">
        <f t="shared" si="125"/>
        <v>6.8671412803525789E-2</v>
      </c>
      <c r="Y119" s="5">
        <f t="shared" si="126"/>
        <v>2.7141164062132257E-2</v>
      </c>
      <c r="Z119" s="5">
        <f t="shared" si="127"/>
        <v>4.4314668352568769E-3</v>
      </c>
      <c r="AA119" s="5">
        <f t="shared" si="128"/>
        <v>9.4452179856857107E-3</v>
      </c>
      <c r="AB119" s="5">
        <f t="shared" si="129"/>
        <v>1.0065757695324097E-2</v>
      </c>
      <c r="AC119" s="5">
        <f t="shared" si="130"/>
        <v>7.5303763535277215E-4</v>
      </c>
      <c r="AD119" s="5">
        <f t="shared" si="131"/>
        <v>4.6291152084475339E-2</v>
      </c>
      <c r="AE119" s="5">
        <f t="shared" si="132"/>
        <v>3.6591521917409983E-2</v>
      </c>
      <c r="AF119" s="5">
        <f t="shared" si="133"/>
        <v>1.4462153305116538E-2</v>
      </c>
      <c r="AG119" s="5">
        <f t="shared" si="134"/>
        <v>3.810607252918138E-3</v>
      </c>
      <c r="AH119" s="5">
        <f t="shared" si="135"/>
        <v>8.7572953213967987E-4</v>
      </c>
      <c r="AI119" s="5">
        <f t="shared" si="136"/>
        <v>1.8665278642624363E-3</v>
      </c>
      <c r="AJ119" s="5">
        <f t="shared" si="137"/>
        <v>1.989156549029343E-3</v>
      </c>
      <c r="AK119" s="5">
        <f t="shared" si="138"/>
        <v>1.4132278627442625E-3</v>
      </c>
      <c r="AL119" s="5">
        <f t="shared" si="139"/>
        <v>5.0748550093310844E-5</v>
      </c>
      <c r="AM119" s="5">
        <f t="shared" si="140"/>
        <v>1.9732970526498559E-2</v>
      </c>
      <c r="AN119" s="5">
        <f t="shared" si="141"/>
        <v>1.5598216743413787E-2</v>
      </c>
      <c r="AO119" s="5">
        <f t="shared" si="142"/>
        <v>6.1649199051858694E-3</v>
      </c>
      <c r="AP119" s="5">
        <f t="shared" si="143"/>
        <v>1.6243838665469998E-3</v>
      </c>
      <c r="AQ119" s="5">
        <f t="shared" si="144"/>
        <v>3.2100452882752751E-4</v>
      </c>
      <c r="AR119" s="5">
        <f t="shared" si="145"/>
        <v>1.384466574110562E-4</v>
      </c>
      <c r="AS119" s="5">
        <f t="shared" si="146"/>
        <v>2.9508487984908393E-4</v>
      </c>
      <c r="AT119" s="5">
        <f t="shared" si="147"/>
        <v>3.144716092964864E-4</v>
      </c>
      <c r="AU119" s="5">
        <f t="shared" si="148"/>
        <v>2.2342134937377743E-4</v>
      </c>
      <c r="AV119" s="5">
        <f t="shared" si="149"/>
        <v>1.1904993458949404E-4</v>
      </c>
      <c r="AW119" s="5">
        <f t="shared" si="150"/>
        <v>2.3750245521028843E-6</v>
      </c>
      <c r="AX119" s="5">
        <f t="shared" si="151"/>
        <v>7.0098011582766847E-3</v>
      </c>
      <c r="AY119" s="5">
        <f t="shared" si="152"/>
        <v>5.5410004108709431E-3</v>
      </c>
      <c r="AZ119" s="5">
        <f t="shared" si="153"/>
        <v>2.1899826300365425E-3</v>
      </c>
      <c r="BA119" s="5">
        <f t="shared" si="154"/>
        <v>5.7703465851309771E-4</v>
      </c>
      <c r="BB119" s="5">
        <f t="shared" si="155"/>
        <v>1.1403138290636962E-4</v>
      </c>
      <c r="BC119" s="5">
        <f t="shared" si="156"/>
        <v>1.8027556710088245E-5</v>
      </c>
      <c r="BD119" s="5">
        <f t="shared" si="157"/>
        <v>1.8239532721804186E-5</v>
      </c>
      <c r="BE119" s="5">
        <f t="shared" si="158"/>
        <v>3.8875697126705825E-5</v>
      </c>
      <c r="BF119" s="5">
        <f t="shared" si="159"/>
        <v>4.1429784691816108E-5</v>
      </c>
      <c r="BG119" s="5">
        <f t="shared" si="160"/>
        <v>2.9434448536763483E-5</v>
      </c>
      <c r="BH119" s="5">
        <f t="shared" si="161"/>
        <v>1.5684128588432919E-5</v>
      </c>
      <c r="BI119" s="5">
        <f t="shared" si="162"/>
        <v>6.6858229539107833E-6</v>
      </c>
      <c r="BJ119" s="8">
        <f t="shared" si="163"/>
        <v>0.67640979301081283</v>
      </c>
      <c r="BK119" s="8">
        <f t="shared" si="164"/>
        <v>0.19622954242065491</v>
      </c>
      <c r="BL119" s="8">
        <f t="shared" si="165"/>
        <v>0.12211508628860916</v>
      </c>
      <c r="BM119" s="8">
        <f t="shared" si="166"/>
        <v>0.55272519857887004</v>
      </c>
      <c r="BN119" s="8">
        <f t="shared" si="167"/>
        <v>0.44092206459014471</v>
      </c>
    </row>
    <row r="120" spans="1:66" x14ac:dyDescent="0.25">
      <c r="A120" t="s">
        <v>21</v>
      </c>
      <c r="B120" t="s">
        <v>264</v>
      </c>
      <c r="C120" t="s">
        <v>265</v>
      </c>
      <c r="D120" t="s">
        <v>441</v>
      </c>
      <c r="E120">
        <f>VLOOKUP(A120,home!$A$2:$E$405,3,FALSE)</f>
        <v>1.4361702127659599</v>
      </c>
      <c r="F120">
        <f>VLOOKUP(B120,home!$B$2:$E$405,3,FALSE)</f>
        <v>1.47</v>
      </c>
      <c r="G120">
        <f>VLOOKUP(C120,away!$B$2:$E$405,4,FALSE)</f>
        <v>0.62</v>
      </c>
      <c r="H120">
        <f>VLOOKUP(A120,away!$A$2:$E$405,3,FALSE)</f>
        <v>1.3297872340425501</v>
      </c>
      <c r="I120">
        <f>VLOOKUP(C120,away!$B$2:$E$405,3,FALSE)</f>
        <v>1.08</v>
      </c>
      <c r="J120">
        <f>VLOOKUP(B120,home!$B$2:$E$405,4,FALSE)</f>
        <v>1.17</v>
      </c>
      <c r="K120" s="3">
        <f t="shared" si="112"/>
        <v>1.3089255319148958</v>
      </c>
      <c r="L120" s="3">
        <f t="shared" si="113"/>
        <v>1.6803191489361662</v>
      </c>
      <c r="M120" s="5">
        <f t="shared" si="114"/>
        <v>5.0325434135780243E-2</v>
      </c>
      <c r="N120" s="5">
        <f t="shared" si="115"/>
        <v>6.5872245645024211E-2</v>
      </c>
      <c r="O120" s="5">
        <f t="shared" si="116"/>
        <v>8.4562790656877343E-2</v>
      </c>
      <c r="P120" s="5">
        <f t="shared" si="117"/>
        <v>0.11068639574076115</v>
      </c>
      <c r="Q120" s="5">
        <f t="shared" si="118"/>
        <v>4.3110932084671011E-2</v>
      </c>
      <c r="R120" s="5">
        <f t="shared" si="119"/>
        <v>7.1046238214115695E-2</v>
      </c>
      <c r="S120" s="5">
        <f t="shared" si="120"/>
        <v>6.0861264351070317E-2</v>
      </c>
      <c r="T120" s="5">
        <f t="shared" si="121"/>
        <v>7.2440124710359238E-2</v>
      </c>
      <c r="U120" s="5">
        <f t="shared" si="122"/>
        <v>9.2994235144963786E-2</v>
      </c>
      <c r="V120" s="5">
        <f t="shared" si="123"/>
        <v>1.4873225982777599E-2</v>
      </c>
      <c r="W120" s="5">
        <f t="shared" si="124"/>
        <v>1.8809666570091643E-2</v>
      </c>
      <c r="X120" s="5">
        <f t="shared" si="125"/>
        <v>3.1606242922829444E-2</v>
      </c>
      <c r="Y120" s="5">
        <f t="shared" si="126"/>
        <v>2.6554287604579258E-2</v>
      </c>
      <c r="Z120" s="5">
        <f t="shared" si="127"/>
        <v>3.9793451510352996E-2</v>
      </c>
      <c r="AA120" s="5">
        <f t="shared" si="128"/>
        <v>5.2086664684918411E-2</v>
      </c>
      <c r="AB120" s="5">
        <f t="shared" si="129"/>
        <v>3.4088782639189831E-2</v>
      </c>
      <c r="AC120" s="5">
        <f t="shared" si="130"/>
        <v>2.0445225726093592E-3</v>
      </c>
      <c r="AD120" s="5">
        <f t="shared" si="131"/>
        <v>6.1551132050997629E-3</v>
      </c>
      <c r="AE120" s="5">
        <f t="shared" si="132"/>
        <v>1.034255458239899E-2</v>
      </c>
      <c r="AF120" s="5">
        <f t="shared" si="133"/>
        <v>8.6893962568612634E-3</v>
      </c>
      <c r="AG120" s="5">
        <f t="shared" si="134"/>
        <v>4.8669863076994078E-3</v>
      </c>
      <c r="AH120" s="5">
        <f t="shared" si="135"/>
        <v>1.6716424643777223E-2</v>
      </c>
      <c r="AI120" s="5">
        <f t="shared" si="136"/>
        <v>2.1880555018571377E-2</v>
      </c>
      <c r="AJ120" s="5">
        <f t="shared" si="137"/>
        <v>1.4320008558138343E-2</v>
      </c>
      <c r="AK120" s="5">
        <f t="shared" si="138"/>
        <v>6.2479416063290286E-3</v>
      </c>
      <c r="AL120" s="5">
        <f t="shared" si="139"/>
        <v>1.7986995121567273E-4</v>
      </c>
      <c r="AM120" s="5">
        <f t="shared" si="140"/>
        <v>1.6113169651963211E-3</v>
      </c>
      <c r="AN120" s="5">
        <f t="shared" si="141"/>
        <v>2.7075267516250882E-3</v>
      </c>
      <c r="AO120" s="5">
        <f t="shared" si="142"/>
        <v>2.2747545235062864E-3</v>
      </c>
      <c r="AP120" s="5">
        <f t="shared" si="143"/>
        <v>1.2741045283255923E-3</v>
      </c>
      <c r="AQ120" s="5">
        <f t="shared" si="144"/>
        <v>5.3522555917294326E-4</v>
      </c>
      <c r="AR120" s="5">
        <f t="shared" si="145"/>
        <v>5.6177856861374595E-3</v>
      </c>
      <c r="AS120" s="5">
        <f t="shared" si="146"/>
        <v>7.3532631174113624E-3</v>
      </c>
      <c r="AT120" s="5">
        <f t="shared" si="147"/>
        <v>4.8124369186339274E-3</v>
      </c>
      <c r="AU120" s="5">
        <f t="shared" si="148"/>
        <v>2.0997071845099309E-3</v>
      </c>
      <c r="AV120" s="5">
        <f t="shared" si="149"/>
        <v>6.870900858375478E-4</v>
      </c>
      <c r="AW120" s="5">
        <f t="shared" si="150"/>
        <v>1.0989117875164701E-5</v>
      </c>
      <c r="AX120" s="5">
        <f t="shared" si="151"/>
        <v>3.515156526255151E-4</v>
      </c>
      <c r="AY120" s="5">
        <f t="shared" si="152"/>
        <v>5.9065848225744652E-4</v>
      </c>
      <c r="AZ120" s="5">
        <f t="shared" si="153"/>
        <v>4.9624737910938029E-4</v>
      </c>
      <c r="BA120" s="5">
        <f t="shared" si="154"/>
        <v>2.7795132457562557E-4</v>
      </c>
      <c r="BB120" s="5">
        <f t="shared" si="155"/>
        <v>1.1676173328914874E-4</v>
      </c>
      <c r="BC120" s="5">
        <f t="shared" si="156"/>
        <v>3.9239395261746803E-5</v>
      </c>
      <c r="BD120" s="5">
        <f t="shared" si="157"/>
        <v>1.5732788105060453E-3</v>
      </c>
      <c r="BE120" s="5">
        <f t="shared" si="158"/>
        <v>2.0593048038920598E-3</v>
      </c>
      <c r="BF120" s="5">
        <f t="shared" si="159"/>
        <v>1.3477383179046577E-3</v>
      </c>
      <c r="BG120" s="5">
        <f t="shared" si="160"/>
        <v>5.8802969821514673E-4</v>
      </c>
      <c r="BH120" s="5">
        <f t="shared" si="161"/>
        <v>1.9242177137950429E-4</v>
      </c>
      <c r="BI120" s="5">
        <f t="shared" si="162"/>
        <v>5.0373153890984822E-5</v>
      </c>
      <c r="BJ120" s="8">
        <f t="shared" si="163"/>
        <v>0.2987228521845593</v>
      </c>
      <c r="BK120" s="8">
        <f t="shared" si="164"/>
        <v>0.23956137121647178</v>
      </c>
      <c r="BL120" s="8">
        <f t="shared" si="165"/>
        <v>0.4203250707151997</v>
      </c>
      <c r="BM120" s="8">
        <f t="shared" si="166"/>
        <v>0.57221903978497168</v>
      </c>
      <c r="BN120" s="8">
        <f t="shared" si="167"/>
        <v>0.42560403647722966</v>
      </c>
    </row>
    <row r="121" spans="1:66" x14ac:dyDescent="0.25">
      <c r="A121" t="s">
        <v>21</v>
      </c>
      <c r="B121" t="s">
        <v>266</v>
      </c>
      <c r="C121" t="s">
        <v>267</v>
      </c>
      <c r="D121" t="s">
        <v>441</v>
      </c>
      <c r="E121">
        <f>VLOOKUP(A121,home!$A$2:$E$405,3,FALSE)</f>
        <v>1.4361702127659599</v>
      </c>
      <c r="F121">
        <f>VLOOKUP(B121,home!$B$2:$E$405,3,FALSE)</f>
        <v>0.77</v>
      </c>
      <c r="G121">
        <f>VLOOKUP(C121,away!$B$2:$E$405,4,FALSE)</f>
        <v>1.08</v>
      </c>
      <c r="H121">
        <f>VLOOKUP(A121,away!$A$2:$E$405,3,FALSE)</f>
        <v>1.3297872340425501</v>
      </c>
      <c r="I121">
        <f>VLOOKUP(C121,away!$B$2:$E$405,3,FALSE)</f>
        <v>1.01</v>
      </c>
      <c r="J121">
        <f>VLOOKUP(B121,home!$B$2:$E$405,4,FALSE)</f>
        <v>1.17</v>
      </c>
      <c r="K121" s="3">
        <f t="shared" si="112"/>
        <v>1.1943191489361724</v>
      </c>
      <c r="L121" s="3">
        <f t="shared" si="113"/>
        <v>1.5714095744680814</v>
      </c>
      <c r="M121" s="5">
        <f t="shared" si="114"/>
        <v>6.293022390779518E-2</v>
      </c>
      <c r="N121" s="5">
        <f t="shared" si="115"/>
        <v>7.5158771459920712E-2</v>
      </c>
      <c r="O121" s="5">
        <f t="shared" si="116"/>
        <v>9.8889156372129514E-2</v>
      </c>
      <c r="P121" s="5">
        <f t="shared" si="117"/>
        <v>0.1181052130773778</v>
      </c>
      <c r="Q121" s="5">
        <f t="shared" si="118"/>
        <v>4.4881779982550399E-2</v>
      </c>
      <c r="R121" s="5">
        <f t="shared" si="119"/>
        <v>7.7697683567117815E-2</v>
      </c>
      <c r="S121" s="5">
        <f t="shared" si="120"/>
        <v>5.5413919138800997E-2</v>
      </c>
      <c r="T121" s="5">
        <f t="shared" si="121"/>
        <v>7.0527658783749586E-2</v>
      </c>
      <c r="U121" s="5">
        <f t="shared" si="122"/>
        <v>9.2795831312192184E-2</v>
      </c>
      <c r="V121" s="5">
        <f t="shared" si="123"/>
        <v>1.1555430974770962E-2</v>
      </c>
      <c r="W121" s="5">
        <f t="shared" si="124"/>
        <v>1.786772309050005E-2</v>
      </c>
      <c r="X121" s="5">
        <f t="shared" si="125"/>
        <v>2.8077511138356197E-2</v>
      </c>
      <c r="Y121" s="5">
        <f t="shared" si="126"/>
        <v>2.206063491502357E-2</v>
      </c>
      <c r="Z121" s="5">
        <f t="shared" si="127"/>
        <v>4.0698294623786747E-2</v>
      </c>
      <c r="AA121" s="5">
        <f t="shared" si="128"/>
        <v>4.8606752598234597E-2</v>
      </c>
      <c r="AB121" s="5">
        <f t="shared" si="129"/>
        <v>2.9025987697837315E-2</v>
      </c>
      <c r="AC121" s="5">
        <f t="shared" si="130"/>
        <v>1.3554264476675433E-3</v>
      </c>
      <c r="AD121" s="5">
        <f t="shared" si="131"/>
        <v>5.3349409587183007E-3</v>
      </c>
      <c r="AE121" s="5">
        <f t="shared" si="132"/>
        <v>8.383377301751864E-3</v>
      </c>
      <c r="AF121" s="5">
        <f t="shared" si="133"/>
        <v>6.5868596791756346E-3</v>
      </c>
      <c r="AG121" s="5">
        <f t="shared" si="134"/>
        <v>3.4502181218447826E-3</v>
      </c>
      <c r="AH121" s="5">
        <f t="shared" si="135"/>
        <v>1.5988422459085334E-2</v>
      </c>
      <c r="AI121" s="5">
        <f t="shared" si="136"/>
        <v>1.9095279104166786E-2</v>
      </c>
      <c r="AJ121" s="5">
        <f t="shared" si="137"/>
        <v>1.1402928744193576E-2</v>
      </c>
      <c r="AK121" s="5">
        <f t="shared" si="138"/>
        <v>4.5395787177150313E-3</v>
      </c>
      <c r="AL121" s="5">
        <f t="shared" si="139"/>
        <v>1.0175265204652112E-4</v>
      </c>
      <c r="AM121" s="5">
        <f t="shared" si="140"/>
        <v>1.2743244290882353E-3</v>
      </c>
      <c r="AN121" s="5">
        <f t="shared" si="141"/>
        <v>2.0024856088478246E-3</v>
      </c>
      <c r="AO121" s="5">
        <f t="shared" si="142"/>
        <v>1.5733625292390085E-3</v>
      </c>
      <c r="AP121" s="5">
        <f t="shared" si="143"/>
        <v>8.2413231418516496E-4</v>
      </c>
      <c r="AQ121" s="5">
        <f t="shared" si="144"/>
        <v>3.2376235228477634E-4</v>
      </c>
      <c r="AR121" s="5">
        <f t="shared" si="145"/>
        <v>5.0248720265694416E-3</v>
      </c>
      <c r="AS121" s="5">
        <f t="shared" si="146"/>
        <v>6.0013008822855964E-3</v>
      </c>
      <c r="AT121" s="5">
        <f t="shared" si="147"/>
        <v>3.5837342811206171E-3</v>
      </c>
      <c r="AU121" s="5">
        <f t="shared" si="148"/>
        <v>1.4267074922137877E-3</v>
      </c>
      <c r="AV121" s="5">
        <f t="shared" si="149"/>
        <v>4.2598601947040765E-4</v>
      </c>
      <c r="AW121" s="5">
        <f t="shared" si="150"/>
        <v>5.3046047161829597E-6</v>
      </c>
      <c r="AX121" s="5">
        <f t="shared" si="151"/>
        <v>2.5365834460287231E-4</v>
      </c>
      <c r="AY121" s="5">
        <f t="shared" si="152"/>
        <v>3.9860115135267752E-4</v>
      </c>
      <c r="AZ121" s="5">
        <f t="shared" si="153"/>
        <v>3.1318283281479918E-4</v>
      </c>
      <c r="BA121" s="5">
        <f t="shared" si="154"/>
        <v>1.6404616734807064E-4</v>
      </c>
      <c r="BB121" s="5">
        <f t="shared" si="155"/>
        <v>6.4445929506387845E-5</v>
      </c>
      <c r="BC121" s="5">
        <f t="shared" si="156"/>
        <v>2.0254190132366583E-5</v>
      </c>
      <c r="BD121" s="5">
        <f t="shared" si="157"/>
        <v>1.316022002171341E-3</v>
      </c>
      <c r="BE121" s="5">
        <f t="shared" si="158"/>
        <v>1.5717502776145538E-3</v>
      </c>
      <c r="BF121" s="5">
        <f t="shared" si="159"/>
        <v>9.3858572695040333E-4</v>
      </c>
      <c r="BG121" s="5">
        <f t="shared" si="160"/>
        <v>3.736569688716816E-4</v>
      </c>
      <c r="BH121" s="5">
        <f t="shared" si="161"/>
        <v>1.1156641826422409E-4</v>
      </c>
      <c r="BI121" s="5">
        <f t="shared" si="162"/>
        <v>2.6649181942237062E-5</v>
      </c>
      <c r="BJ121" s="8">
        <f t="shared" si="163"/>
        <v>0.2895417312809932</v>
      </c>
      <c r="BK121" s="8">
        <f t="shared" si="164"/>
        <v>0.24986056734981169</v>
      </c>
      <c r="BL121" s="8">
        <f t="shared" si="165"/>
        <v>0.41884245185014657</v>
      </c>
      <c r="BM121" s="8">
        <f t="shared" si="166"/>
        <v>0.52088692019121041</v>
      </c>
      <c r="BN121" s="8">
        <f t="shared" si="167"/>
        <v>0.47766282836689145</v>
      </c>
    </row>
    <row r="122" spans="1:66" x14ac:dyDescent="0.25">
      <c r="A122" t="s">
        <v>21</v>
      </c>
      <c r="B122" t="s">
        <v>268</v>
      </c>
      <c r="C122" t="s">
        <v>269</v>
      </c>
      <c r="D122" t="s">
        <v>441</v>
      </c>
      <c r="E122">
        <f>VLOOKUP(A122,home!$A$2:$E$405,3,FALSE)</f>
        <v>1.4361702127659599</v>
      </c>
      <c r="F122">
        <f>VLOOKUP(B122,home!$B$2:$E$405,3,FALSE)</f>
        <v>0.77</v>
      </c>
      <c r="G122">
        <f>VLOOKUP(C122,away!$B$2:$E$405,4,FALSE)</f>
        <v>1.01</v>
      </c>
      <c r="H122">
        <f>VLOOKUP(A122,away!$A$2:$E$405,3,FALSE)</f>
        <v>1.3297872340425501</v>
      </c>
      <c r="I122">
        <f>VLOOKUP(C122,away!$B$2:$E$405,3,FALSE)</f>
        <v>0.77</v>
      </c>
      <c r="J122">
        <f>VLOOKUP(B122,home!$B$2:$E$405,4,FALSE)</f>
        <v>1.5</v>
      </c>
      <c r="K122" s="3">
        <f t="shared" si="112"/>
        <v>1.116909574468087</v>
      </c>
      <c r="L122" s="3">
        <f t="shared" si="113"/>
        <v>1.5359042553191453</v>
      </c>
      <c r="M122" s="5">
        <f t="shared" si="114"/>
        <v>7.0452692005829279E-2</v>
      </c>
      <c r="N122" s="5">
        <f t="shared" si="115"/>
        <v>7.8689286248361967E-2</v>
      </c>
      <c r="O122" s="5">
        <f t="shared" si="116"/>
        <v>0.10820858945044232</v>
      </c>
      <c r="P122" s="5">
        <f t="shared" si="117"/>
        <v>0.12085920959688545</v>
      </c>
      <c r="Q122" s="5">
        <f t="shared" si="118"/>
        <v>4.3944408609427742E-2</v>
      </c>
      <c r="R122" s="5">
        <f t="shared" si="119"/>
        <v>8.3099016499508377E-2</v>
      </c>
      <c r="S122" s="5">
        <f t="shared" si="120"/>
        <v>5.1832471295686307E-2</v>
      </c>
      <c r="T122" s="5">
        <f t="shared" si="121"/>
        <v>6.7494404180703349E-2</v>
      </c>
      <c r="U122" s="5">
        <f t="shared" si="122"/>
        <v>9.2814087157182437E-2</v>
      </c>
      <c r="V122" s="5">
        <f t="shared" si="123"/>
        <v>9.8796501026242271E-3</v>
      </c>
      <c r="W122" s="5">
        <f t="shared" si="124"/>
        <v>1.6360643573402552E-2</v>
      </c>
      <c r="X122" s="5">
        <f t="shared" si="125"/>
        <v>2.5128382084148807E-2</v>
      </c>
      <c r="Y122" s="5">
        <f t="shared" si="126"/>
        <v>1.9297394486164767E-2</v>
      </c>
      <c r="Z122" s="5">
        <f t="shared" si="127"/>
        <v>4.2544044351476934E-2</v>
      </c>
      <c r="AA122" s="5">
        <f t="shared" si="128"/>
        <v>4.7517850472759519E-2</v>
      </c>
      <c r="AB122" s="5">
        <f t="shared" si="129"/>
        <v>2.653657107558402E-2</v>
      </c>
      <c r="AC122" s="5">
        <f t="shared" si="130"/>
        <v>1.0592628440639971E-3</v>
      </c>
      <c r="AD122" s="5">
        <f t="shared" si="131"/>
        <v>4.5683398628982731E-3</v>
      </c>
      <c r="AE122" s="5">
        <f t="shared" si="132"/>
        <v>7.0165326351695392E-3</v>
      </c>
      <c r="AF122" s="5">
        <f t="shared" si="133"/>
        <v>5.388361165971277E-3</v>
      </c>
      <c r="AG122" s="5">
        <f t="shared" si="134"/>
        <v>2.7586689480039056E-3</v>
      </c>
      <c r="AH122" s="5">
        <f t="shared" si="135"/>
        <v>1.6335894689479966E-2</v>
      </c>
      <c r="AI122" s="5">
        <f t="shared" si="136"/>
        <v>1.8245717186182554E-2</v>
      </c>
      <c r="AJ122" s="5">
        <f t="shared" si="137"/>
        <v>1.0189408109142111E-2</v>
      </c>
      <c r="AK122" s="5">
        <f t="shared" si="138"/>
        <v>3.7935491584211952E-3</v>
      </c>
      <c r="AL122" s="5">
        <f t="shared" si="139"/>
        <v>7.2685182890289569E-5</v>
      </c>
      <c r="AM122" s="5">
        <f t="shared" si="140"/>
        <v>1.0204845064590616E-3</v>
      </c>
      <c r="AN122" s="5">
        <f t="shared" si="141"/>
        <v>1.5673664959577306E-3</v>
      </c>
      <c r="AO122" s="5">
        <f t="shared" si="142"/>
        <v>1.2036624353930685E-3</v>
      </c>
      <c r="AP122" s="5">
        <f t="shared" si="143"/>
        <v>6.1623675216267322E-4</v>
      </c>
      <c r="AQ122" s="5">
        <f t="shared" si="144"/>
        <v>2.3662016248267482E-4</v>
      </c>
      <c r="AR122" s="5">
        <f t="shared" si="145"/>
        <v>5.0180740336035418E-3</v>
      </c>
      <c r="AS122" s="5">
        <f t="shared" si="146"/>
        <v>5.6047349335214885E-3</v>
      </c>
      <c r="AT122" s="5">
        <f t="shared" si="147"/>
        <v>3.1299910548029546E-3</v>
      </c>
      <c r="AU122" s="5">
        <f t="shared" si="148"/>
        <v>1.1653056590362951E-3</v>
      </c>
      <c r="AV122" s="5">
        <f t="shared" si="149"/>
        <v>3.2538526193987065E-4</v>
      </c>
      <c r="AW122" s="5">
        <f t="shared" si="150"/>
        <v>3.4635825605573341E-6</v>
      </c>
      <c r="AX122" s="5">
        <f t="shared" si="151"/>
        <v>1.8996481931007783E-4</v>
      </c>
      <c r="AY122" s="5">
        <f t="shared" si="152"/>
        <v>2.9176777433928108E-4</v>
      </c>
      <c r="AZ122" s="5">
        <f t="shared" si="153"/>
        <v>2.2406368308634903E-4</v>
      </c>
      <c r="BA122" s="5">
        <f t="shared" si="154"/>
        <v>1.147134547716013E-4</v>
      </c>
      <c r="BB122" s="5">
        <f t="shared" si="155"/>
        <v>4.4047220831515685E-5</v>
      </c>
      <c r="BC122" s="5">
        <f t="shared" si="156"/>
        <v>1.3530462782021408E-5</v>
      </c>
      <c r="BD122" s="5">
        <f t="shared" si="157"/>
        <v>1.2845468769530314E-3</v>
      </c>
      <c r="BE122" s="5">
        <f t="shared" si="158"/>
        <v>1.4347227057219204E-3</v>
      </c>
      <c r="BF122" s="5">
        <f t="shared" si="159"/>
        <v>8.0122776336378652E-4</v>
      </c>
      <c r="BG122" s="5">
        <f t="shared" si="160"/>
        <v>2.9829965341022119E-4</v>
      </c>
      <c r="BH122" s="5">
        <f t="shared" si="161"/>
        <v>8.3293434738597027E-5</v>
      </c>
      <c r="BI122" s="5">
        <f t="shared" si="162"/>
        <v>1.8606246949974349E-5</v>
      </c>
      <c r="BJ122" s="8">
        <f t="shared" si="163"/>
        <v>0.27616887956182823</v>
      </c>
      <c r="BK122" s="8">
        <f t="shared" si="164"/>
        <v>0.25444773880231875</v>
      </c>
      <c r="BL122" s="8">
        <f t="shared" si="165"/>
        <v>0.42590487142274419</v>
      </c>
      <c r="BM122" s="8">
        <f t="shared" si="166"/>
        <v>0.49352402753613417</v>
      </c>
      <c r="BN122" s="8">
        <f t="shared" si="167"/>
        <v>0.50525320241045513</v>
      </c>
    </row>
    <row r="123" spans="1:66" x14ac:dyDescent="0.25">
      <c r="A123" t="s">
        <v>21</v>
      </c>
      <c r="B123" t="s">
        <v>270</v>
      </c>
      <c r="C123" t="s">
        <v>271</v>
      </c>
      <c r="D123" t="s">
        <v>441</v>
      </c>
      <c r="E123">
        <f>VLOOKUP(A123,home!$A$2:$E$405,3,FALSE)</f>
        <v>1.4361702127659599</v>
      </c>
      <c r="F123">
        <f>VLOOKUP(B123,home!$B$2:$E$405,3,FALSE)</f>
        <v>0.85</v>
      </c>
      <c r="G123">
        <f>VLOOKUP(C123,away!$B$2:$E$405,4,FALSE)</f>
        <v>1.25</v>
      </c>
      <c r="H123">
        <f>VLOOKUP(A123,away!$A$2:$E$405,3,FALSE)</f>
        <v>1.3297872340425501</v>
      </c>
      <c r="I123">
        <f>VLOOKUP(C123,away!$B$2:$E$405,3,FALSE)</f>
        <v>0.77</v>
      </c>
      <c r="J123">
        <f>VLOOKUP(B123,home!$B$2:$E$405,4,FALSE)</f>
        <v>1.17</v>
      </c>
      <c r="K123" s="3">
        <f t="shared" si="112"/>
        <v>1.5259308510638323</v>
      </c>
      <c r="L123" s="3">
        <f t="shared" si="113"/>
        <v>1.1980053191489333</v>
      </c>
      <c r="M123" s="5">
        <f t="shared" si="114"/>
        <v>6.5615969824499076E-2</v>
      </c>
      <c r="N123" s="5">
        <f t="shared" si="115"/>
        <v>0.1001254326776766</v>
      </c>
      <c r="O123" s="5">
        <f t="shared" si="116"/>
        <v>7.8608280870865799E-2</v>
      </c>
      <c r="P123" s="5">
        <f t="shared" si="117"/>
        <v>0.11995080092994499</v>
      </c>
      <c r="Q123" s="5">
        <f t="shared" si="118"/>
        <v>7.6392243349490782E-2</v>
      </c>
      <c r="R123" s="5">
        <f t="shared" si="119"/>
        <v>4.7086569306225297E-2</v>
      </c>
      <c r="S123" s="5">
        <f t="shared" si="120"/>
        <v>5.4819713410542224E-2</v>
      </c>
      <c r="T123" s="5">
        <f t="shared" si="121"/>
        <v>9.1518313874409674E-2</v>
      </c>
      <c r="U123" s="5">
        <f t="shared" si="122"/>
        <v>7.1850848775124473E-2</v>
      </c>
      <c r="V123" s="5">
        <f t="shared" si="123"/>
        <v>1.1134939232920676E-2</v>
      </c>
      <c r="W123" s="5">
        <f t="shared" si="124"/>
        <v>3.8856426969654627E-2</v>
      </c>
      <c r="X123" s="5">
        <f t="shared" si="125"/>
        <v>4.6550206192768305E-2</v>
      </c>
      <c r="Y123" s="5">
        <f t="shared" si="126"/>
        <v>2.7883697313208031E-2</v>
      </c>
      <c r="Z123" s="5">
        <f t="shared" si="127"/>
        <v>1.8803320163110926E-2</v>
      </c>
      <c r="AA123" s="5">
        <f t="shared" si="128"/>
        <v>2.8692566339321567E-2</v>
      </c>
      <c r="AB123" s="5">
        <f t="shared" si="129"/>
        <v>2.1891436086683223E-2</v>
      </c>
      <c r="AC123" s="5">
        <f t="shared" si="130"/>
        <v>1.2722178027577632E-3</v>
      </c>
      <c r="AD123" s="5">
        <f t="shared" si="131"/>
        <v>1.4823055168776172E-2</v>
      </c>
      <c r="AE123" s="5">
        <f t="shared" si="132"/>
        <v>1.7758098938231943E-2</v>
      </c>
      <c r="AF123" s="5">
        <f t="shared" si="133"/>
        <v>1.0637148492987449E-2</v>
      </c>
      <c r="AG123" s="5">
        <f t="shared" si="134"/>
        <v>4.2477868250586732E-3</v>
      </c>
      <c r="AH123" s="5">
        <f t="shared" si="135"/>
        <v>5.6316193932668237E-3</v>
      </c>
      <c r="AI123" s="5">
        <f t="shared" si="136"/>
        <v>8.5934617736352255E-3</v>
      </c>
      <c r="AJ123" s="5">
        <f t="shared" si="137"/>
        <v>6.5565142189138569E-3</v>
      </c>
      <c r="AK123" s="5">
        <f t="shared" si="138"/>
        <v>3.3349291073597807E-3</v>
      </c>
      <c r="AL123" s="5">
        <f t="shared" si="139"/>
        <v>9.302829467051522E-5</v>
      </c>
      <c r="AM123" s="5">
        <f t="shared" si="140"/>
        <v>4.5237914378113524E-3</v>
      </c>
      <c r="AN123" s="5">
        <f t="shared" si="141"/>
        <v>5.4195262052184005E-3</v>
      </c>
      <c r="AO123" s="5">
        <f t="shared" si="142"/>
        <v>3.2463106105593397E-3</v>
      </c>
      <c r="AP123" s="5">
        <f t="shared" si="143"/>
        <v>1.2963657930199028E-3</v>
      </c>
      <c r="AQ123" s="5">
        <f t="shared" si="144"/>
        <v>3.8826327890014248E-4</v>
      </c>
      <c r="AR123" s="5">
        <f t="shared" si="145"/>
        <v>1.3493419977111875E-3</v>
      </c>
      <c r="AS123" s="5">
        <f t="shared" si="146"/>
        <v>2.0590025829436039E-3</v>
      </c>
      <c r="AT123" s="5">
        <f t="shared" si="147"/>
        <v>1.5709477818668818E-3</v>
      </c>
      <c r="AU123" s="5">
        <f t="shared" si="148"/>
        <v>7.9905256192032361E-4</v>
      </c>
      <c r="AV123" s="5">
        <f t="shared" si="149"/>
        <v>3.0482473896395354E-4</v>
      </c>
      <c r="AW123" s="5">
        <f t="shared" si="150"/>
        <v>4.7239594283396117E-6</v>
      </c>
      <c r="AX123" s="5">
        <f t="shared" si="151"/>
        <v>1.1504988197891259E-3</v>
      </c>
      <c r="AY123" s="5">
        <f t="shared" si="152"/>
        <v>1.3783037057819429E-3</v>
      </c>
      <c r="AZ123" s="5">
        <f t="shared" si="153"/>
        <v>8.2560758546472717E-4</v>
      </c>
      <c r="BA123" s="5">
        <f t="shared" si="154"/>
        <v>3.2969409297215011E-4</v>
      </c>
      <c r="BB123" s="5">
        <f t="shared" si="155"/>
        <v>9.8743819268154768E-5</v>
      </c>
      <c r="BC123" s="5">
        <f t="shared" si="156"/>
        <v>2.3659124143266049E-5</v>
      </c>
      <c r="BD123" s="5">
        <f t="shared" si="157"/>
        <v>2.6941981510150833E-4</v>
      </c>
      <c r="BE123" s="5">
        <f t="shared" si="158"/>
        <v>4.1111600775130486E-4</v>
      </c>
      <c r="BF123" s="5">
        <f t="shared" si="159"/>
        <v>3.1366729979695701E-4</v>
      </c>
      <c r="BG123" s="5">
        <f t="shared" si="160"/>
        <v>1.5954486991002164E-4</v>
      </c>
      <c r="BH123" s="5">
        <f t="shared" si="161"/>
        <v>6.0863609781166888E-5</v>
      </c>
      <c r="BI123" s="5">
        <f t="shared" si="162"/>
        <v>1.8574731974438593E-5</v>
      </c>
      <c r="BJ123" s="8">
        <f t="shared" si="163"/>
        <v>0.44747317427519084</v>
      </c>
      <c r="BK123" s="8">
        <f t="shared" si="164"/>
        <v>0.25426497320111718</v>
      </c>
      <c r="BL123" s="8">
        <f t="shared" si="165"/>
        <v>0.27956258186911748</v>
      </c>
      <c r="BM123" s="8">
        <f t="shared" si="166"/>
        <v>0.5109511728034799</v>
      </c>
      <c r="BN123" s="8">
        <f t="shared" si="167"/>
        <v>0.48777929695870254</v>
      </c>
    </row>
    <row r="124" spans="1:66" x14ac:dyDescent="0.25">
      <c r="A124" t="s">
        <v>21</v>
      </c>
      <c r="B124" t="s">
        <v>272</v>
      </c>
      <c r="C124" t="s">
        <v>273</v>
      </c>
      <c r="D124" t="s">
        <v>441</v>
      </c>
      <c r="E124">
        <f>VLOOKUP(A124,home!$A$2:$E$405,3,FALSE)</f>
        <v>1.4361702127659599</v>
      </c>
      <c r="F124">
        <f>VLOOKUP(B124,home!$B$2:$E$405,3,FALSE)</f>
        <v>1.25</v>
      </c>
      <c r="G124">
        <f>VLOOKUP(C124,away!$B$2:$E$405,4,FALSE)</f>
        <v>1.25</v>
      </c>
      <c r="H124">
        <f>VLOOKUP(A124,away!$A$2:$E$405,3,FALSE)</f>
        <v>1.3297872340425501</v>
      </c>
      <c r="I124">
        <f>VLOOKUP(C124,away!$B$2:$E$405,3,FALSE)</f>
        <v>1.25</v>
      </c>
      <c r="J124">
        <f>VLOOKUP(B124,home!$B$2:$E$405,4,FALSE)</f>
        <v>0.45</v>
      </c>
      <c r="K124" s="3">
        <f t="shared" si="112"/>
        <v>2.2440159574468126</v>
      </c>
      <c r="L124" s="3">
        <f t="shared" si="113"/>
        <v>0.74800531914893442</v>
      </c>
      <c r="M124" s="5">
        <f t="shared" si="114"/>
        <v>5.0185894561651442E-2</v>
      </c>
      <c r="N124" s="5">
        <f t="shared" si="115"/>
        <v>0.11261794823508905</v>
      </c>
      <c r="O124" s="5">
        <f t="shared" si="116"/>
        <v>3.7539316078362861E-2</v>
      </c>
      <c r="P124" s="5">
        <f t="shared" si="117"/>
        <v>8.4238824311485952E-2</v>
      </c>
      <c r="Q124" s="5">
        <f t="shared" si="118"/>
        <v>0.12635823646722952</v>
      </c>
      <c r="R124" s="5">
        <f t="shared" si="119"/>
        <v>1.4039804051914268E-2</v>
      </c>
      <c r="S124" s="5">
        <f t="shared" si="120"/>
        <v>3.5349472114440519E-2</v>
      </c>
      <c r="T124" s="5">
        <f t="shared" si="121"/>
        <v>9.4516632995766528E-2</v>
      </c>
      <c r="U124" s="5">
        <f t="shared" si="122"/>
        <v>3.1505544331922035E-2</v>
      </c>
      <c r="V124" s="5">
        <f t="shared" si="123"/>
        <v>6.5928174461540451E-3</v>
      </c>
      <c r="W124" s="5">
        <f t="shared" si="124"/>
        <v>9.4516632995766917E-2</v>
      </c>
      <c r="X124" s="5">
        <f t="shared" si="125"/>
        <v>7.069894422888133E-2</v>
      </c>
      <c r="Y124" s="5">
        <f t="shared" si="126"/>
        <v>2.6441593170708547E-2</v>
      </c>
      <c r="Z124" s="5">
        <f t="shared" si="127"/>
        <v>3.5006160368802122E-3</v>
      </c>
      <c r="AA124" s="5">
        <f t="shared" si="128"/>
        <v>7.8554382476534162E-3</v>
      </c>
      <c r="AB124" s="5">
        <f t="shared" si="129"/>
        <v>8.8138643902361483E-3</v>
      </c>
      <c r="AC124" s="5">
        <f t="shared" si="130"/>
        <v>6.9164253648255935E-4</v>
      </c>
      <c r="AD124" s="5">
        <f t="shared" si="131"/>
        <v>5.302420817166123E-2</v>
      </c>
      <c r="AE124" s="5">
        <f t="shared" si="132"/>
        <v>3.9662389756062989E-2</v>
      </c>
      <c r="AF124" s="5">
        <f t="shared" si="133"/>
        <v>1.4833839253846662E-2</v>
      </c>
      <c r="AG124" s="5">
        <f t="shared" si="134"/>
        <v>3.6985968884258552E-3</v>
      </c>
      <c r="AH124" s="5">
        <f t="shared" si="135"/>
        <v>6.5461985397111512E-4</v>
      </c>
      <c r="AI124" s="5">
        <f t="shared" si="136"/>
        <v>1.4689773983726847E-3</v>
      </c>
      <c r="AJ124" s="5">
        <f t="shared" si="137"/>
        <v>1.6482043615385043E-3</v>
      </c>
      <c r="AK124" s="5">
        <f t="shared" si="138"/>
        <v>1.2328656294752797E-3</v>
      </c>
      <c r="AL124" s="5">
        <f t="shared" si="139"/>
        <v>4.6437872335248181E-5</v>
      </c>
      <c r="AM124" s="5">
        <f t="shared" si="140"/>
        <v>2.3797433853637914E-2</v>
      </c>
      <c r="AN124" s="5">
        <f t="shared" si="141"/>
        <v>1.7800607104616083E-2</v>
      </c>
      <c r="AO124" s="5">
        <f t="shared" si="142"/>
        <v>6.6574743991665714E-3</v>
      </c>
      <c r="AP124" s="5">
        <f t="shared" si="143"/>
        <v>1.6599420875581508E-3</v>
      </c>
      <c r="AQ124" s="5">
        <f t="shared" si="144"/>
        <v>3.1041137774317069E-4</v>
      </c>
      <c r="AR124" s="5">
        <f t="shared" si="145"/>
        <v>9.7931826558178599E-5</v>
      </c>
      <c r="AS124" s="5">
        <f t="shared" si="146"/>
        <v>2.1976058153846633E-4</v>
      </c>
      <c r="AT124" s="5">
        <f t="shared" si="147"/>
        <v>2.46573125895055E-4</v>
      </c>
      <c r="AU124" s="5">
        <f t="shared" si="148"/>
        <v>1.8443800972868177E-4</v>
      </c>
      <c r="AV124" s="5">
        <f t="shared" si="149"/>
        <v>1.0347045924772309E-4</v>
      </c>
      <c r="AW124" s="5">
        <f t="shared" si="150"/>
        <v>2.1652120709394624E-6</v>
      </c>
      <c r="AX124" s="5">
        <f t="shared" si="151"/>
        <v>8.9003035523080708E-3</v>
      </c>
      <c r="AY124" s="5">
        <f t="shared" si="152"/>
        <v>6.657474399166593E-3</v>
      </c>
      <c r="AZ124" s="5">
        <f t="shared" si="153"/>
        <v>2.4899131313372339E-3</v>
      </c>
      <c r="BA124" s="5">
        <f t="shared" si="154"/>
        <v>6.2082275548634356E-4</v>
      </c>
      <c r="BB124" s="5">
        <f t="shared" si="155"/>
        <v>1.160946808381208E-4</v>
      </c>
      <c r="BC124" s="5">
        <f t="shared" si="156"/>
        <v>1.736788775836245E-5</v>
      </c>
      <c r="BD124" s="5">
        <f t="shared" si="157"/>
        <v>1.2208921196581411E-5</v>
      </c>
      <c r="BE124" s="5">
        <f t="shared" si="158"/>
        <v>2.7397013988339321E-5</v>
      </c>
      <c r="BF124" s="5">
        <f t="shared" si="159"/>
        <v>3.0739668288113499E-5</v>
      </c>
      <c r="BG124" s="5">
        <f t="shared" si="160"/>
        <v>2.2993435388382809E-5</v>
      </c>
      <c r="BH124" s="5">
        <f t="shared" si="161"/>
        <v>1.289940898201332E-5</v>
      </c>
      <c r="BI124" s="5">
        <f t="shared" si="162"/>
        <v>5.7892959194541307E-6</v>
      </c>
      <c r="BJ124" s="8">
        <f t="shared" si="163"/>
        <v>0.70539686739305529</v>
      </c>
      <c r="BK124" s="8">
        <f t="shared" si="164"/>
        <v>0.18376256324171633</v>
      </c>
      <c r="BL124" s="8">
        <f t="shared" si="165"/>
        <v>0.10572283609017728</v>
      </c>
      <c r="BM124" s="8">
        <f t="shared" si="166"/>
        <v>0.56674754986900056</v>
      </c>
      <c r="BN124" s="8">
        <f t="shared" si="167"/>
        <v>0.42498002370573307</v>
      </c>
    </row>
    <row r="125" spans="1:66" x14ac:dyDescent="0.25">
      <c r="A125" t="s">
        <v>21</v>
      </c>
      <c r="B125" t="s">
        <v>274</v>
      </c>
      <c r="C125" t="s">
        <v>275</v>
      </c>
      <c r="D125" t="s">
        <v>441</v>
      </c>
      <c r="E125">
        <f>VLOOKUP(A125,home!$A$2:$E$405,3,FALSE)</f>
        <v>1.4361702127659599</v>
      </c>
      <c r="F125">
        <f>VLOOKUP(B125,home!$B$2:$E$405,3,FALSE)</f>
        <v>1.7</v>
      </c>
      <c r="G125">
        <f>VLOOKUP(C125,away!$B$2:$E$405,4,FALSE)</f>
        <v>0.62</v>
      </c>
      <c r="H125">
        <f>VLOOKUP(A125,away!$A$2:$E$405,3,FALSE)</f>
        <v>1.3297872340425501</v>
      </c>
      <c r="I125">
        <f>VLOOKUP(C125,away!$B$2:$E$405,3,FALSE)</f>
        <v>0.62</v>
      </c>
      <c r="J125">
        <f>VLOOKUP(B125,home!$B$2:$E$405,4,FALSE)</f>
        <v>0.67</v>
      </c>
      <c r="K125" s="3">
        <f t="shared" si="112"/>
        <v>1.5137234042553216</v>
      </c>
      <c r="L125" s="3">
        <f t="shared" si="113"/>
        <v>0.55239361702127532</v>
      </c>
      <c r="M125" s="5">
        <f t="shared" si="114"/>
        <v>0.12667671092762547</v>
      </c>
      <c r="N125" s="5">
        <f t="shared" si="115"/>
        <v>0.19175350210523251</v>
      </c>
      <c r="O125" s="5">
        <f t="shared" si="116"/>
        <v>6.9975406541669533E-2</v>
      </c>
      <c r="P125" s="5">
        <f t="shared" si="117"/>
        <v>0.1059234106044061</v>
      </c>
      <c r="Q125" s="5">
        <f t="shared" si="118"/>
        <v>0.14513088199230631</v>
      </c>
      <c r="R125" s="5">
        <f t="shared" si="119"/>
        <v>1.9326983961043525E-2</v>
      </c>
      <c r="S125" s="5">
        <f t="shared" si="120"/>
        <v>2.2142524920148576E-2</v>
      </c>
      <c r="T125" s="5">
        <f t="shared" si="121"/>
        <v>8.016937284521794E-2</v>
      </c>
      <c r="U125" s="5">
        <f t="shared" si="122"/>
        <v>2.92557079554988E-2</v>
      </c>
      <c r="V125" s="5">
        <f t="shared" si="123"/>
        <v>2.0572156052997364E-3</v>
      </c>
      <c r="W125" s="5">
        <f t="shared" si="124"/>
        <v>7.3229337583990403E-2</v>
      </c>
      <c r="X125" s="5">
        <f t="shared" si="125"/>
        <v>4.0451418660092477E-2</v>
      </c>
      <c r="Y125" s="5">
        <f t="shared" si="126"/>
        <v>1.1172552733645197E-2</v>
      </c>
      <c r="Z125" s="5">
        <f t="shared" si="127"/>
        <v>3.5587008587843363E-3</v>
      </c>
      <c r="AA125" s="5">
        <f t="shared" si="128"/>
        <v>5.3868887786853621E-3</v>
      </c>
      <c r="AB125" s="5">
        <f t="shared" si="129"/>
        <v>4.0771298102081997E-3</v>
      </c>
      <c r="AC125" s="5">
        <f t="shared" si="130"/>
        <v>1.0751152069817584E-4</v>
      </c>
      <c r="AD125" s="5">
        <f t="shared" si="131"/>
        <v>2.7712240544750046E-2</v>
      </c>
      <c r="AE125" s="5">
        <f t="shared" si="132"/>
        <v>1.5308064790278112E-2</v>
      </c>
      <c r="AF125" s="5">
        <f t="shared" si="133"/>
        <v>4.2280386395488782E-3</v>
      </c>
      <c r="AG125" s="5">
        <f t="shared" si="134"/>
        <v>7.7851385233537252E-4</v>
      </c>
      <c r="AH125" s="5">
        <f t="shared" si="135"/>
        <v>4.914509098201495E-4</v>
      </c>
      <c r="AI125" s="5">
        <f t="shared" si="136"/>
        <v>7.4392074423733161E-4</v>
      </c>
      <c r="AJ125" s="5">
        <f t="shared" si="137"/>
        <v>5.6304512073154312E-4</v>
      </c>
      <c r="AK125" s="5">
        <f t="shared" si="138"/>
        <v>2.8409819230103332E-4</v>
      </c>
      <c r="AL125" s="5">
        <f t="shared" si="139"/>
        <v>3.5959212607353891E-6</v>
      </c>
      <c r="AM125" s="5">
        <f t="shared" si="140"/>
        <v>8.389733419388274E-3</v>
      </c>
      <c r="AN125" s="5">
        <f t="shared" si="141"/>
        <v>4.6344351893801601E-3</v>
      </c>
      <c r="AO125" s="5">
        <f t="shared" si="142"/>
        <v>1.2800162085561931E-3</v>
      </c>
      <c r="AP125" s="5">
        <f t="shared" si="143"/>
        <v>2.3569092776340491E-4</v>
      </c>
      <c r="AQ125" s="5">
        <f t="shared" si="144"/>
        <v>3.2548541021581831E-5</v>
      </c>
      <c r="AR125" s="5">
        <f t="shared" si="145"/>
        <v>5.4294869132789798E-5</v>
      </c>
      <c r="AS125" s="5">
        <f t="shared" si="146"/>
        <v>8.2187414137283756E-5</v>
      </c>
      <c r="AT125" s="5">
        <f t="shared" si="147"/>
        <v>6.2204506157415571E-5</v>
      </c>
      <c r="AU125" s="5">
        <f t="shared" si="148"/>
        <v>3.1386805606874735E-5</v>
      </c>
      <c r="AV125" s="5">
        <f t="shared" si="149"/>
        <v>1.1877735557984615E-5</v>
      </c>
      <c r="AW125" s="5">
        <f t="shared" si="150"/>
        <v>8.352237786444268E-8</v>
      </c>
      <c r="AX125" s="5">
        <f t="shared" si="151"/>
        <v>2.1166226387318451E-3</v>
      </c>
      <c r="AY125" s="5">
        <f t="shared" si="152"/>
        <v>1.1692088352781998E-3</v>
      </c>
      <c r="AZ125" s="5">
        <f t="shared" si="153"/>
        <v>3.2293174878627868E-4</v>
      </c>
      <c r="BA125" s="5">
        <f t="shared" si="154"/>
        <v>5.9461812254352786E-5</v>
      </c>
      <c r="BB125" s="5">
        <f t="shared" si="155"/>
        <v>8.2115813864554796E-6</v>
      </c>
      <c r="BC125" s="5">
        <f t="shared" si="156"/>
        <v>9.0720502870574446E-7</v>
      </c>
      <c r="BD125" s="5">
        <f t="shared" si="157"/>
        <v>4.9986898576597591E-6</v>
      </c>
      <c r="BE125" s="5">
        <f t="shared" si="158"/>
        <v>7.5666338281532782E-6</v>
      </c>
      <c r="BF125" s="5">
        <f t="shared" si="159"/>
        <v>5.7268953585528301E-6</v>
      </c>
      <c r="BG125" s="5">
        <f t="shared" si="160"/>
        <v>2.8896451793208632E-6</v>
      </c>
      <c r="BH125" s="5">
        <f t="shared" si="161"/>
        <v>1.0935308844828895E-6</v>
      </c>
      <c r="BI125" s="5">
        <f t="shared" si="162"/>
        <v>3.3106065862355437E-7</v>
      </c>
      <c r="BJ125" s="8">
        <f t="shared" si="163"/>
        <v>0.60818369185497267</v>
      </c>
      <c r="BK125" s="8">
        <f t="shared" si="164"/>
        <v>0.25808017833471703</v>
      </c>
      <c r="BL125" s="8">
        <f t="shared" si="165"/>
        <v>0.13036918980055462</v>
      </c>
      <c r="BM125" s="8">
        <f t="shared" si="166"/>
        <v>0.34023573940384488</v>
      </c>
      <c r="BN125" s="8">
        <f t="shared" si="167"/>
        <v>0.65878689613228347</v>
      </c>
    </row>
    <row r="126" spans="1:66" x14ac:dyDescent="0.25">
      <c r="A126" t="s">
        <v>175</v>
      </c>
      <c r="B126" t="s">
        <v>276</v>
      </c>
      <c r="C126" t="s">
        <v>277</v>
      </c>
      <c r="D126" t="s">
        <v>441</v>
      </c>
      <c r="E126">
        <f>VLOOKUP(A126,home!$A$2:$E$405,3,FALSE)</f>
        <v>1.24545454545455</v>
      </c>
      <c r="F126">
        <f>VLOOKUP(B126,home!$B$2:$E$405,3,FALSE)</f>
        <v>2.41</v>
      </c>
      <c r="G126">
        <f>VLOOKUP(C126,away!$B$2:$E$405,4,FALSE)</f>
        <v>1.1000000000000001</v>
      </c>
      <c r="H126">
        <f>VLOOKUP(A126,away!$A$2:$E$405,3,FALSE)</f>
        <v>1.1272727272727301</v>
      </c>
      <c r="I126">
        <f>VLOOKUP(C126,away!$B$2:$E$405,3,FALSE)</f>
        <v>0.9</v>
      </c>
      <c r="J126">
        <f>VLOOKUP(B126,home!$B$2:$E$405,4,FALSE)</f>
        <v>0.22</v>
      </c>
      <c r="K126" s="3">
        <f t="shared" si="112"/>
        <v>3.3017000000000127</v>
      </c>
      <c r="L126" s="3">
        <f t="shared" si="113"/>
        <v>0.22320000000000056</v>
      </c>
      <c r="M126" s="5">
        <f t="shared" si="114"/>
        <v>2.9454752697107754E-2</v>
      </c>
      <c r="N126" s="5">
        <f t="shared" si="115"/>
        <v>9.7250756980041056E-2</v>
      </c>
      <c r="O126" s="5">
        <f t="shared" si="116"/>
        <v>6.5743008019944664E-3</v>
      </c>
      <c r="P126" s="5">
        <f t="shared" si="117"/>
        <v>2.1706368957945216E-2</v>
      </c>
      <c r="Q126" s="5">
        <f t="shared" si="118"/>
        <v>0.16054641216050142</v>
      </c>
      <c r="R126" s="5">
        <f t="shared" si="119"/>
        <v>7.3369196950258419E-4</v>
      </c>
      <c r="S126" s="5">
        <f t="shared" si="120"/>
        <v>3.9990698460754077E-3</v>
      </c>
      <c r="T126" s="5">
        <f t="shared" si="121"/>
        <v>3.5833959194224003E-2</v>
      </c>
      <c r="U126" s="5">
        <f t="shared" si="122"/>
        <v>2.4224307757066917E-3</v>
      </c>
      <c r="V126" s="5">
        <f t="shared" si="123"/>
        <v>3.2745247698752402E-4</v>
      </c>
      <c r="W126" s="5">
        <f t="shared" si="124"/>
        <v>0.17669202967677652</v>
      </c>
      <c r="X126" s="5">
        <f t="shared" si="125"/>
        <v>3.9437661023856617E-2</v>
      </c>
      <c r="Y126" s="5">
        <f t="shared" si="126"/>
        <v>4.4012429702624091E-3</v>
      </c>
      <c r="Z126" s="5">
        <f t="shared" si="127"/>
        <v>5.4586682530992399E-5</v>
      </c>
      <c r="AA126" s="5">
        <f t="shared" si="128"/>
        <v>1.8022884971257832E-4</v>
      </c>
      <c r="AB126" s="5">
        <f t="shared" si="129"/>
        <v>2.975307965480111E-4</v>
      </c>
      <c r="AC126" s="5">
        <f t="shared" si="130"/>
        <v>1.5082040313612526E-5</v>
      </c>
      <c r="AD126" s="5">
        <f t="shared" si="131"/>
        <v>0.14584601859595384</v>
      </c>
      <c r="AE126" s="5">
        <f t="shared" si="132"/>
        <v>3.255283135061697E-2</v>
      </c>
      <c r="AF126" s="5">
        <f t="shared" si="133"/>
        <v>3.6328959787288628E-3</v>
      </c>
      <c r="AG126" s="5">
        <f t="shared" si="134"/>
        <v>2.7028746081742808E-4</v>
      </c>
      <c r="AH126" s="5">
        <f t="shared" si="135"/>
        <v>3.0459368852293839E-6</v>
      </c>
      <c r="AI126" s="5">
        <f t="shared" si="136"/>
        <v>1.0056769813961896E-5</v>
      </c>
      <c r="AJ126" s="5">
        <f t="shared" si="137"/>
        <v>1.6602218447379063E-5</v>
      </c>
      <c r="AK126" s="5">
        <f t="shared" si="138"/>
        <v>1.8271848215903889E-5</v>
      </c>
      <c r="AL126" s="5">
        <f t="shared" si="139"/>
        <v>4.4458201371084468E-7</v>
      </c>
      <c r="AM126" s="5">
        <f t="shared" si="140"/>
        <v>9.6307959919652533E-2</v>
      </c>
      <c r="AN126" s="5">
        <f t="shared" si="141"/>
        <v>2.1495936654066499E-2</v>
      </c>
      <c r="AO126" s="5">
        <f t="shared" si="142"/>
        <v>2.398946530593827E-3</v>
      </c>
      <c r="AP126" s="5">
        <f t="shared" si="143"/>
        <v>1.7848162187618117E-4</v>
      </c>
      <c r="AQ126" s="5">
        <f t="shared" si="144"/>
        <v>9.9592745006909349E-6</v>
      </c>
      <c r="AR126" s="5">
        <f t="shared" si="145"/>
        <v>1.3597062255664011E-7</v>
      </c>
      <c r="AS126" s="5">
        <f t="shared" si="146"/>
        <v>4.4893420449526042E-7</v>
      </c>
      <c r="AT126" s="5">
        <f t="shared" si="147"/>
        <v>7.411230314910036E-7</v>
      </c>
      <c r="AU126" s="5">
        <f t="shared" si="148"/>
        <v>8.1565530435795205E-7</v>
      </c>
      <c r="AV126" s="5">
        <f t="shared" si="149"/>
        <v>6.7326227959966517E-7</v>
      </c>
      <c r="AW126" s="5">
        <f t="shared" si="150"/>
        <v>9.1008338949484344E-9</v>
      </c>
      <c r="AX126" s="5">
        <f t="shared" si="151"/>
        <v>5.2996665211119627E-2</v>
      </c>
      <c r="AY126" s="5">
        <f t="shared" si="152"/>
        <v>1.182885567512193E-2</v>
      </c>
      <c r="AZ126" s="5">
        <f t="shared" si="153"/>
        <v>1.3201002933436105E-3</v>
      </c>
      <c r="BA126" s="5">
        <f t="shared" si="154"/>
        <v>9.8215461824764853E-5</v>
      </c>
      <c r="BB126" s="5">
        <f t="shared" si="155"/>
        <v>5.4804227698218938E-6</v>
      </c>
      <c r="BC126" s="5">
        <f t="shared" si="156"/>
        <v>2.4464607244485006E-7</v>
      </c>
      <c r="BD126" s="5">
        <f t="shared" si="157"/>
        <v>5.0581071591070186E-9</v>
      </c>
      <c r="BE126" s="5">
        <f t="shared" si="158"/>
        <v>1.6700352407223709E-8</v>
      </c>
      <c r="BF126" s="5">
        <f t="shared" si="159"/>
        <v>2.7569776771465372E-8</v>
      </c>
      <c r="BG126" s="5">
        <f t="shared" si="160"/>
        <v>3.0342377322115856E-8</v>
      </c>
      <c r="BH126" s="5">
        <f t="shared" si="161"/>
        <v>2.504535680110758E-8</v>
      </c>
      <c r="BI126" s="5">
        <f t="shared" si="162"/>
        <v>1.6538450910043444E-8</v>
      </c>
      <c r="BJ126" s="8">
        <f t="shared" si="163"/>
        <v>0.88310494110272098</v>
      </c>
      <c r="BK126" s="8">
        <f t="shared" si="164"/>
        <v>6.7332026275565157E-2</v>
      </c>
      <c r="BL126" s="8">
        <f t="shared" si="165"/>
        <v>1.0259096166690679E-2</v>
      </c>
      <c r="BM126" s="8">
        <f t="shared" si="166"/>
        <v>0.63265552008612724</v>
      </c>
      <c r="BN126" s="8">
        <f t="shared" si="167"/>
        <v>0.31626628356709252</v>
      </c>
    </row>
    <row r="127" spans="1:66" x14ac:dyDescent="0.25">
      <c r="A127" t="s">
        <v>175</v>
      </c>
      <c r="B127" t="s">
        <v>278</v>
      </c>
      <c r="C127" t="s">
        <v>279</v>
      </c>
      <c r="D127" t="s">
        <v>441</v>
      </c>
      <c r="E127">
        <f>VLOOKUP(A127,home!$A$2:$E$405,3,FALSE)</f>
        <v>1.24545454545455</v>
      </c>
      <c r="F127">
        <f>VLOOKUP(B127,home!$B$2:$E$405,3,FALSE)</f>
        <v>0.9</v>
      </c>
      <c r="G127">
        <f>VLOOKUP(C127,away!$B$2:$E$405,4,FALSE)</f>
        <v>0.8</v>
      </c>
      <c r="H127">
        <f>VLOOKUP(A127,away!$A$2:$E$405,3,FALSE)</f>
        <v>1.1272727272727301</v>
      </c>
      <c r="I127">
        <f>VLOOKUP(C127,away!$B$2:$E$405,3,FALSE)</f>
        <v>1.2</v>
      </c>
      <c r="J127">
        <f>VLOOKUP(B127,home!$B$2:$E$405,4,FALSE)</f>
        <v>1.44</v>
      </c>
      <c r="K127" s="3">
        <f t="shared" si="112"/>
        <v>0.89672727272727615</v>
      </c>
      <c r="L127" s="3">
        <f t="shared" si="113"/>
        <v>1.9479272727272776</v>
      </c>
      <c r="M127" s="5">
        <f t="shared" si="114"/>
        <v>5.8154352955750471E-2</v>
      </c>
      <c r="N127" s="5">
        <f t="shared" si="115"/>
        <v>5.2148594323229533E-2</v>
      </c>
      <c r="O127" s="5">
        <f t="shared" si="116"/>
        <v>0.1132804501503145</v>
      </c>
      <c r="P127" s="5">
        <f t="shared" si="117"/>
        <v>0.10158166911660969</v>
      </c>
      <c r="Q127" s="5">
        <f t="shared" si="118"/>
        <v>2.3381533382015363E-2</v>
      </c>
      <c r="R127" s="5">
        <f t="shared" si="119"/>
        <v>0.11033103915731027</v>
      </c>
      <c r="S127" s="5">
        <f t="shared" si="120"/>
        <v>4.4359686661667265E-2</v>
      </c>
      <c r="T127" s="5">
        <f t="shared" si="121"/>
        <v>4.5545526553010987E-2</v>
      </c>
      <c r="U127" s="5">
        <f t="shared" si="122"/>
        <v>9.8936851840701154E-2</v>
      </c>
      <c r="V127" s="5">
        <f t="shared" si="123"/>
        <v>8.6095227299869733E-3</v>
      </c>
      <c r="W127" s="5">
        <f t="shared" si="124"/>
        <v>6.9889528872788022E-3</v>
      </c>
      <c r="X127" s="5">
        <f t="shared" si="125"/>
        <v>1.3613971936936429E-2</v>
      </c>
      <c r="Y127" s="5">
        <f t="shared" si="126"/>
        <v>1.325951361305114E-2</v>
      </c>
      <c r="Z127" s="5">
        <f t="shared" si="127"/>
        <v>7.1638946734288611E-2</v>
      </c>
      <c r="AA127" s="5">
        <f t="shared" si="128"/>
        <v>6.4240597326093246E-2</v>
      </c>
      <c r="AB127" s="5">
        <f t="shared" si="129"/>
        <v>2.8803147819299369E-2</v>
      </c>
      <c r="AC127" s="5">
        <f t="shared" si="130"/>
        <v>9.3992285697311112E-4</v>
      </c>
      <c r="AD127" s="5">
        <f t="shared" si="131"/>
        <v>1.5667961654572354E-3</v>
      </c>
      <c r="AE127" s="5">
        <f t="shared" si="132"/>
        <v>3.0520049814986689E-3</v>
      </c>
      <c r="AF127" s="5">
        <f t="shared" si="133"/>
        <v>2.9725418699803846E-3</v>
      </c>
      <c r="AG127" s="5">
        <f t="shared" si="134"/>
        <v>1.9300984592861775E-3</v>
      </c>
      <c r="AH127" s="5">
        <f t="shared" si="135"/>
        <v>3.4886864533294391E-2</v>
      </c>
      <c r="AI127" s="5">
        <f t="shared" si="136"/>
        <v>3.1284002886947014E-2</v>
      </c>
      <c r="AJ127" s="5">
        <f t="shared" si="137"/>
        <v>1.4026609294402114E-2</v>
      </c>
      <c r="AK127" s="5">
        <f t="shared" si="138"/>
        <v>4.1926810327267581E-3</v>
      </c>
      <c r="AL127" s="5">
        <f t="shared" si="139"/>
        <v>6.5672767591331118E-5</v>
      </c>
      <c r="AM127" s="5">
        <f t="shared" si="140"/>
        <v>2.8099777047400416E-4</v>
      </c>
      <c r="AN127" s="5">
        <f t="shared" si="141"/>
        <v>5.4736322068187244E-4</v>
      </c>
      <c r="AO127" s="5">
        <f t="shared" si="142"/>
        <v>5.3311187282702958E-4</v>
      </c>
      <c r="AP127" s="5">
        <f t="shared" si="143"/>
        <v>3.461543854981623E-4</v>
      </c>
      <c r="AQ127" s="5">
        <f t="shared" si="144"/>
        <v>1.6857089202150554E-4</v>
      </c>
      <c r="AR127" s="5">
        <f t="shared" si="145"/>
        <v>1.3591414976869222E-2</v>
      </c>
      <c r="AS127" s="5">
        <f t="shared" si="146"/>
        <v>1.2187792484712594E-2</v>
      </c>
      <c r="AT127" s="5">
        <f t="shared" si="147"/>
        <v>5.4645629576911582E-3</v>
      </c>
      <c r="AU127" s="5">
        <f t="shared" si="148"/>
        <v>1.6334075458989635E-3</v>
      </c>
      <c r="AV127" s="5">
        <f t="shared" si="149"/>
        <v>3.661802734715326E-4</v>
      </c>
      <c r="AW127" s="5">
        <f t="shared" si="150"/>
        <v>3.1865147607507135E-6</v>
      </c>
      <c r="AX127" s="5">
        <f t="shared" si="151"/>
        <v>4.1996394059933138E-5</v>
      </c>
      <c r="AY127" s="5">
        <f t="shared" si="152"/>
        <v>8.18059213455456E-5</v>
      </c>
      <c r="AZ127" s="5">
        <f t="shared" si="153"/>
        <v>7.9675992629785428E-5</v>
      </c>
      <c r="BA127" s="5">
        <f t="shared" si="154"/>
        <v>5.1734346341725539E-5</v>
      </c>
      <c r="BB127" s="5">
        <f t="shared" si="155"/>
        <v>2.5193686043941461E-5</v>
      </c>
      <c r="BC127" s="5">
        <f t="shared" si="156"/>
        <v>9.8150936291044323E-6</v>
      </c>
      <c r="BD127" s="5">
        <f t="shared" si="157"/>
        <v>4.4125146513995916E-3</v>
      </c>
      <c r="BE127" s="5">
        <f t="shared" si="158"/>
        <v>3.9568222292187035E-3</v>
      </c>
      <c r="BF127" s="5">
        <f t="shared" si="159"/>
        <v>1.7740952031369745E-3</v>
      </c>
      <c r="BG127" s="5">
        <f t="shared" si="160"/>
        <v>5.3029318435585408E-4</v>
      </c>
      <c r="BH127" s="5">
        <f t="shared" si="161"/>
        <v>1.1888209023832191E-4</v>
      </c>
      <c r="BI127" s="5">
        <f t="shared" si="162"/>
        <v>2.1320962511105668E-5</v>
      </c>
      <c r="BJ127" s="8">
        <f t="shared" si="163"/>
        <v>0.16662595374729736</v>
      </c>
      <c r="BK127" s="8">
        <f t="shared" si="164"/>
        <v>0.21379263300992438</v>
      </c>
      <c r="BL127" s="8">
        <f t="shared" si="165"/>
        <v>0.54403953060059274</v>
      </c>
      <c r="BM127" s="8">
        <f t="shared" si="166"/>
        <v>0.53714080560028832</v>
      </c>
      <c r="BN127" s="8">
        <f t="shared" si="167"/>
        <v>0.45887763908522983</v>
      </c>
    </row>
    <row r="128" spans="1:66" x14ac:dyDescent="0.25">
      <c r="A128" t="s">
        <v>175</v>
      </c>
      <c r="B128" t="s">
        <v>280</v>
      </c>
      <c r="C128" t="s">
        <v>281</v>
      </c>
      <c r="D128" t="s">
        <v>441</v>
      </c>
      <c r="E128">
        <f>VLOOKUP(A128,home!$A$2:$E$405,3,FALSE)</f>
        <v>1.24545454545455</v>
      </c>
      <c r="F128">
        <f>VLOOKUP(B128,home!$B$2:$E$405,3,FALSE)</f>
        <v>0</v>
      </c>
      <c r="G128">
        <f>VLOOKUP(C128,away!$B$2:$E$405,4,FALSE)</f>
        <v>1.93</v>
      </c>
      <c r="H128">
        <f>VLOOKUP(A128,away!$A$2:$E$405,3,FALSE)</f>
        <v>1.1272727272727301</v>
      </c>
      <c r="I128">
        <f>VLOOKUP(C128,away!$B$2:$E$405,3,FALSE)</f>
        <v>0.32</v>
      </c>
      <c r="J128">
        <f>VLOOKUP(B128,home!$B$2:$E$405,4,FALSE)</f>
        <v>0</v>
      </c>
      <c r="K128" s="3">
        <f t="shared" si="112"/>
        <v>0</v>
      </c>
      <c r="L128" s="3">
        <f t="shared" si="113"/>
        <v>0</v>
      </c>
      <c r="M128" s="5">
        <f t="shared" si="114"/>
        <v>1</v>
      </c>
      <c r="N128" s="5">
        <f t="shared" si="115"/>
        <v>0</v>
      </c>
      <c r="O128" s="5">
        <f t="shared" si="116"/>
        <v>0</v>
      </c>
      <c r="P128" s="5">
        <f t="shared" si="117"/>
        <v>0</v>
      </c>
      <c r="Q128" s="5">
        <f t="shared" si="118"/>
        <v>0</v>
      </c>
      <c r="R128" s="5">
        <f t="shared" si="119"/>
        <v>0</v>
      </c>
      <c r="S128" s="5">
        <f t="shared" si="120"/>
        <v>0</v>
      </c>
      <c r="T128" s="5">
        <f t="shared" si="121"/>
        <v>0</v>
      </c>
      <c r="U128" s="5">
        <f t="shared" si="122"/>
        <v>0</v>
      </c>
      <c r="V128" s="5">
        <f t="shared" si="123"/>
        <v>0</v>
      </c>
      <c r="W128" s="5">
        <f t="shared" si="124"/>
        <v>0</v>
      </c>
      <c r="X128" s="5">
        <f t="shared" si="125"/>
        <v>0</v>
      </c>
      <c r="Y128" s="5">
        <f t="shared" si="126"/>
        <v>0</v>
      </c>
      <c r="Z128" s="5">
        <f t="shared" si="127"/>
        <v>0</v>
      </c>
      <c r="AA128" s="5">
        <f t="shared" si="128"/>
        <v>0</v>
      </c>
      <c r="AB128" s="5">
        <f t="shared" si="129"/>
        <v>0</v>
      </c>
      <c r="AC128" s="5">
        <f t="shared" si="130"/>
        <v>0</v>
      </c>
      <c r="AD128" s="5">
        <f t="shared" si="131"/>
        <v>0</v>
      </c>
      <c r="AE128" s="5">
        <f t="shared" si="132"/>
        <v>0</v>
      </c>
      <c r="AF128" s="5">
        <f t="shared" si="133"/>
        <v>0</v>
      </c>
      <c r="AG128" s="5">
        <f t="shared" si="134"/>
        <v>0</v>
      </c>
      <c r="AH128" s="5">
        <f t="shared" si="135"/>
        <v>0</v>
      </c>
      <c r="AI128" s="5">
        <f t="shared" si="136"/>
        <v>0</v>
      </c>
      <c r="AJ128" s="5">
        <f t="shared" si="137"/>
        <v>0</v>
      </c>
      <c r="AK128" s="5">
        <f t="shared" si="138"/>
        <v>0</v>
      </c>
      <c r="AL128" s="5">
        <f t="shared" si="139"/>
        <v>0</v>
      </c>
      <c r="AM128" s="5">
        <f t="shared" si="140"/>
        <v>0</v>
      </c>
      <c r="AN128" s="5">
        <f t="shared" si="141"/>
        <v>0</v>
      </c>
      <c r="AO128" s="5">
        <f t="shared" si="142"/>
        <v>0</v>
      </c>
      <c r="AP128" s="5">
        <f t="shared" si="143"/>
        <v>0</v>
      </c>
      <c r="AQ128" s="5">
        <f t="shared" si="144"/>
        <v>0</v>
      </c>
      <c r="AR128" s="5">
        <f t="shared" si="145"/>
        <v>0</v>
      </c>
      <c r="AS128" s="5">
        <f t="shared" si="146"/>
        <v>0</v>
      </c>
      <c r="AT128" s="5">
        <f t="shared" si="147"/>
        <v>0</v>
      </c>
      <c r="AU128" s="5">
        <f t="shared" si="148"/>
        <v>0</v>
      </c>
      <c r="AV128" s="5">
        <f t="shared" si="149"/>
        <v>0</v>
      </c>
      <c r="AW128" s="5">
        <f t="shared" si="150"/>
        <v>0</v>
      </c>
      <c r="AX128" s="5">
        <f t="shared" si="151"/>
        <v>0</v>
      </c>
      <c r="AY128" s="5">
        <f t="shared" si="152"/>
        <v>0</v>
      </c>
      <c r="AZ128" s="5">
        <f t="shared" si="153"/>
        <v>0</v>
      </c>
      <c r="BA128" s="5">
        <f t="shared" si="154"/>
        <v>0</v>
      </c>
      <c r="BB128" s="5">
        <f t="shared" si="155"/>
        <v>0</v>
      </c>
      <c r="BC128" s="5">
        <f t="shared" si="156"/>
        <v>0</v>
      </c>
      <c r="BD128" s="5">
        <f t="shared" si="157"/>
        <v>0</v>
      </c>
      <c r="BE128" s="5">
        <f t="shared" si="158"/>
        <v>0</v>
      </c>
      <c r="BF128" s="5">
        <f t="shared" si="159"/>
        <v>0</v>
      </c>
      <c r="BG128" s="5">
        <f t="shared" si="160"/>
        <v>0</v>
      </c>
      <c r="BH128" s="5">
        <f t="shared" si="161"/>
        <v>0</v>
      </c>
      <c r="BI128" s="5">
        <f t="shared" si="162"/>
        <v>0</v>
      </c>
      <c r="BJ128" s="8">
        <f t="shared" si="163"/>
        <v>0</v>
      </c>
      <c r="BK128" s="8">
        <f t="shared" si="164"/>
        <v>1</v>
      </c>
      <c r="BL128" s="8">
        <f t="shared" si="165"/>
        <v>0</v>
      </c>
      <c r="BM128" s="8">
        <f t="shared" si="166"/>
        <v>0</v>
      </c>
      <c r="BN128" s="8">
        <f t="shared" si="167"/>
        <v>1</v>
      </c>
    </row>
    <row r="129" spans="1:66" x14ac:dyDescent="0.25">
      <c r="A129" t="s">
        <v>175</v>
      </c>
      <c r="B129" t="s">
        <v>282</v>
      </c>
      <c r="C129" t="s">
        <v>283</v>
      </c>
      <c r="D129" t="s">
        <v>441</v>
      </c>
      <c r="E129">
        <f>VLOOKUP(A129,home!$A$2:$E$405,3,FALSE)</f>
        <v>1.24545454545455</v>
      </c>
      <c r="F129">
        <f>VLOOKUP(B129,home!$B$2:$E$405,3,FALSE)</f>
        <v>1.1000000000000001</v>
      </c>
      <c r="G129">
        <f>VLOOKUP(C129,away!$B$2:$E$405,4,FALSE)</f>
        <v>0.8</v>
      </c>
      <c r="H129">
        <f>VLOOKUP(A129,away!$A$2:$E$405,3,FALSE)</f>
        <v>1.1272727272727301</v>
      </c>
      <c r="I129">
        <f>VLOOKUP(C129,away!$B$2:$E$405,3,FALSE)</f>
        <v>0.9</v>
      </c>
      <c r="J129">
        <f>VLOOKUP(B129,home!$B$2:$E$405,4,FALSE)</f>
        <v>0.67</v>
      </c>
      <c r="K129" s="3">
        <f t="shared" si="112"/>
        <v>1.0960000000000043</v>
      </c>
      <c r="L129" s="3">
        <f t="shared" si="113"/>
        <v>0.67974545454545632</v>
      </c>
      <c r="M129" s="5">
        <f t="shared" si="114"/>
        <v>0.16935715437114765</v>
      </c>
      <c r="N129" s="5">
        <f t="shared" si="115"/>
        <v>0.18561544119077858</v>
      </c>
      <c r="O129" s="5">
        <f t="shared" si="116"/>
        <v>0.11511975587854076</v>
      </c>
      <c r="P129" s="5">
        <f t="shared" si="117"/>
        <v>0.12617125244288116</v>
      </c>
      <c r="Q129" s="5">
        <f t="shared" si="118"/>
        <v>0.10171726177254703</v>
      </c>
      <c r="R129" s="5">
        <f t="shared" si="119"/>
        <v>3.912606539341032E-2</v>
      </c>
      <c r="S129" s="5">
        <f t="shared" si="120"/>
        <v>2.3499427883805567E-2</v>
      </c>
      <c r="T129" s="5">
        <f t="shared" si="121"/>
        <v>6.9141846338699131E-2</v>
      </c>
      <c r="U129" s="5">
        <f t="shared" si="122"/>
        <v>4.2882167671177883E-2</v>
      </c>
      <c r="V129" s="5">
        <f t="shared" si="123"/>
        <v>1.9452330777917197E-3</v>
      </c>
      <c r="W129" s="5">
        <f t="shared" si="124"/>
        <v>3.7160706300904005E-2</v>
      </c>
      <c r="X129" s="5">
        <f t="shared" si="125"/>
        <v>2.5259821195738188E-2</v>
      </c>
      <c r="Y129" s="5">
        <f t="shared" si="126"/>
        <v>8.5851243202170018E-3</v>
      </c>
      <c r="Z129" s="5">
        <f t="shared" si="127"/>
        <v>8.8652550351396506E-3</v>
      </c>
      <c r="AA129" s="5">
        <f t="shared" si="128"/>
        <v>9.7163195185130963E-3</v>
      </c>
      <c r="AB129" s="5">
        <f t="shared" si="129"/>
        <v>5.3245430961451961E-3</v>
      </c>
      <c r="AC129" s="5">
        <f t="shared" si="130"/>
        <v>9.057503897223701E-5</v>
      </c>
      <c r="AD129" s="5">
        <f t="shared" si="131"/>
        <v>1.0182033526447736E-2</v>
      </c>
      <c r="AE129" s="5">
        <f t="shared" si="132"/>
        <v>6.9211910076322899E-3</v>
      </c>
      <c r="AF129" s="5">
        <f t="shared" si="133"/>
        <v>2.3523240637394675E-3</v>
      </c>
      <c r="AG129" s="5">
        <f t="shared" si="134"/>
        <v>5.3299386331493327E-4</v>
      </c>
      <c r="AH129" s="5">
        <f t="shared" si="135"/>
        <v>1.5065292033805992E-3</v>
      </c>
      <c r="AI129" s="5">
        <f t="shared" si="136"/>
        <v>1.6511560069051433E-3</v>
      </c>
      <c r="AJ129" s="5">
        <f t="shared" si="137"/>
        <v>9.0483349178402178E-4</v>
      </c>
      <c r="AK129" s="5">
        <f t="shared" si="138"/>
        <v>3.3056583566509735E-4</v>
      </c>
      <c r="AL129" s="5">
        <f t="shared" si="139"/>
        <v>2.699139850246997E-6</v>
      </c>
      <c r="AM129" s="5">
        <f t="shared" si="140"/>
        <v>2.2319017489973534E-3</v>
      </c>
      <c r="AN129" s="5">
        <f t="shared" si="141"/>
        <v>1.5171250688730045E-3</v>
      </c>
      <c r="AO129" s="5">
        <f t="shared" si="142"/>
        <v>5.1562943477169356E-4</v>
      </c>
      <c r="AP129" s="5">
        <f t="shared" si="143"/>
        <v>1.1683225483863387E-4</v>
      </c>
      <c r="AQ129" s="5">
        <f t="shared" si="144"/>
        <v>1.9854048542714438E-5</v>
      </c>
      <c r="AR129" s="5">
        <f t="shared" si="145"/>
        <v>2.0481127562758998E-4</v>
      </c>
      <c r="AS129" s="5">
        <f t="shared" si="146"/>
        <v>2.2447315808783952E-4</v>
      </c>
      <c r="AT129" s="5">
        <f t="shared" si="147"/>
        <v>1.2301129063213649E-4</v>
      </c>
      <c r="AU129" s="5">
        <f t="shared" si="148"/>
        <v>4.4940124844274052E-5</v>
      </c>
      <c r="AV129" s="5">
        <f t="shared" si="149"/>
        <v>1.2313594207331138E-5</v>
      </c>
      <c r="AW129" s="5">
        <f t="shared" si="150"/>
        <v>5.5857276018031793E-8</v>
      </c>
      <c r="AX129" s="5">
        <f t="shared" si="151"/>
        <v>4.0769405281685132E-4</v>
      </c>
      <c r="AY129" s="5">
        <f t="shared" si="152"/>
        <v>2.7712817924746981E-4</v>
      </c>
      <c r="AZ129" s="5">
        <f t="shared" si="153"/>
        <v>9.4188310084963024E-5</v>
      </c>
      <c r="BA129" s="5">
        <f t="shared" si="154"/>
        <v>2.1341358550523864E-5</v>
      </c>
      <c r="BB129" s="5">
        <f t="shared" si="155"/>
        <v>3.6266728671358504E-6</v>
      </c>
      <c r="BC129" s="5">
        <f t="shared" si="156"/>
        <v>4.9304287931178657E-7</v>
      </c>
      <c r="BD129" s="5">
        <f t="shared" si="157"/>
        <v>2.3203255607918469E-5</v>
      </c>
      <c r="BE129" s="5">
        <f t="shared" si="158"/>
        <v>2.5430768146278744E-5</v>
      </c>
      <c r="BF129" s="5">
        <f t="shared" si="159"/>
        <v>1.3936060944160803E-5</v>
      </c>
      <c r="BG129" s="5">
        <f t="shared" si="160"/>
        <v>5.0913075982667676E-6</v>
      </c>
      <c r="BH129" s="5">
        <f t="shared" si="161"/>
        <v>1.3950182819250997E-6</v>
      </c>
      <c r="BI129" s="5">
        <f t="shared" si="162"/>
        <v>3.0578800739798315E-7</v>
      </c>
      <c r="BJ129" s="8">
        <f t="shared" si="163"/>
        <v>0.45267455775248805</v>
      </c>
      <c r="BK129" s="8">
        <f t="shared" si="164"/>
        <v>0.32134347013369602</v>
      </c>
      <c r="BL129" s="8">
        <f t="shared" si="165"/>
        <v>0.21724084773750724</v>
      </c>
      <c r="BM129" s="8">
        <f t="shared" si="166"/>
        <v>0.26274012728755408</v>
      </c>
      <c r="BN129" s="8">
        <f t="shared" si="167"/>
        <v>0.73710693104930558</v>
      </c>
    </row>
    <row r="130" spans="1:66" x14ac:dyDescent="0.25">
      <c r="A130" t="s">
        <v>175</v>
      </c>
      <c r="B130" t="s">
        <v>284</v>
      </c>
      <c r="C130" t="s">
        <v>285</v>
      </c>
      <c r="D130" t="s">
        <v>441</v>
      </c>
      <c r="E130">
        <f>VLOOKUP(A130,home!$A$2:$E$405,3,FALSE)</f>
        <v>1.24545454545455</v>
      </c>
      <c r="F130">
        <f>VLOOKUP(B130,home!$B$2:$E$405,3,FALSE)</f>
        <v>1.51</v>
      </c>
      <c r="G130">
        <f>VLOOKUP(C130,away!$B$2:$E$405,4,FALSE)</f>
        <v>1.1499999999999999</v>
      </c>
      <c r="H130">
        <f>VLOOKUP(A130,away!$A$2:$E$405,3,FALSE)</f>
        <v>1.1272727272727301</v>
      </c>
      <c r="I130">
        <f>VLOOKUP(C130,away!$B$2:$E$405,3,FALSE)</f>
        <v>0.46</v>
      </c>
      <c r="J130">
        <f>VLOOKUP(B130,home!$B$2:$E$405,4,FALSE)</f>
        <v>0.89</v>
      </c>
      <c r="K130" s="3">
        <f t="shared" si="112"/>
        <v>2.1627318181818258</v>
      </c>
      <c r="L130" s="3">
        <f t="shared" si="113"/>
        <v>0.46150545454545572</v>
      </c>
      <c r="M130" s="5">
        <f t="shared" si="114"/>
        <v>7.2495029888947848E-2</v>
      </c>
      <c r="N130" s="5">
        <f t="shared" si="115"/>
        <v>0.15678730780087</v>
      </c>
      <c r="O130" s="5">
        <f t="shared" si="116"/>
        <v>3.3456851721185274E-2</v>
      </c>
      <c r="P130" s="5">
        <f t="shared" si="117"/>
        <v>7.235819775359878E-2</v>
      </c>
      <c r="Q130" s="5">
        <f t="shared" si="118"/>
        <v>0.16954444963400458</v>
      </c>
      <c r="R130" s="5">
        <f t="shared" si="119"/>
        <v>7.7202597806227602E-3</v>
      </c>
      <c r="S130" s="5">
        <f t="shared" si="120"/>
        <v>1.8055405971172347E-2</v>
      </c>
      <c r="T130" s="5">
        <f t="shared" si="121"/>
        <v>7.8245688294000415E-2</v>
      </c>
      <c r="U130" s="5">
        <f t="shared" si="122"/>
        <v>1.6696851472182285E-2</v>
      </c>
      <c r="V130" s="5">
        <f t="shared" si="123"/>
        <v>2.0023696609652712E-3</v>
      </c>
      <c r="W130" s="5">
        <f t="shared" si="124"/>
        <v>0.12222639193986257</v>
      </c>
      <c r="X130" s="5">
        <f t="shared" si="125"/>
        <v>5.64081465696573E-2</v>
      </c>
      <c r="Y130" s="5">
        <f t="shared" si="126"/>
        <v>1.3016333661348188E-2</v>
      </c>
      <c r="Z130" s="5">
        <f t="shared" si="127"/>
        <v>1.1876473330884362E-3</v>
      </c>
      <c r="AA130" s="5">
        <f t="shared" si="128"/>
        <v>2.5685626760491497E-3</v>
      </c>
      <c r="AB130" s="5">
        <f t="shared" si="129"/>
        <v>2.7775561132428778E-3</v>
      </c>
      <c r="AC130" s="5">
        <f t="shared" si="130"/>
        <v>1.2491189062019089E-4</v>
      </c>
      <c r="AD130" s="5">
        <f t="shared" si="131"/>
        <v>6.6085726717475868E-2</v>
      </c>
      <c r="AE130" s="5">
        <f t="shared" si="132"/>
        <v>3.0498923347715465E-2</v>
      </c>
      <c r="AF130" s="5">
        <f t="shared" si="133"/>
        <v>7.0377097413672172E-3</v>
      </c>
      <c r="AG130" s="5">
        <f t="shared" si="134"/>
        <v>1.0826471443828869E-3</v>
      </c>
      <c r="AH130" s="5">
        <f t="shared" si="135"/>
        <v>1.3702643057416917E-4</v>
      </c>
      <c r="AI130" s="5">
        <f t="shared" si="136"/>
        <v>2.9635142133463866E-4</v>
      </c>
      <c r="AJ130" s="5">
        <f t="shared" si="137"/>
        <v>3.2046432414191574E-4</v>
      </c>
      <c r="AK130" s="5">
        <f t="shared" si="138"/>
        <v>2.3102613013795177E-4</v>
      </c>
      <c r="AL130" s="5">
        <f t="shared" si="139"/>
        <v>4.9870449310068435E-6</v>
      </c>
      <c r="AM130" s="5">
        <f t="shared" si="140"/>
        <v>2.8585140779910763E-2</v>
      </c>
      <c r="AN130" s="5">
        <f t="shared" si="141"/>
        <v>1.319219838887856E-2</v>
      </c>
      <c r="AO130" s="5">
        <f t="shared" si="142"/>
        <v>3.0441357569566136E-3</v>
      </c>
      <c r="AP130" s="5">
        <f t="shared" si="143"/>
        <v>4.6829508540411247E-4</v>
      </c>
      <c r="AQ130" s="5">
        <f t="shared" si="144"/>
        <v>5.403018406270696E-5</v>
      </c>
      <c r="AR130" s="5">
        <f t="shared" si="145"/>
        <v>1.2647689025374658E-5</v>
      </c>
      <c r="AS130" s="5">
        <f t="shared" si="146"/>
        <v>2.7353559481646857E-5</v>
      </c>
      <c r="AT130" s="5">
        <f t="shared" si="147"/>
        <v>2.9579206715743419E-5</v>
      </c>
      <c r="AU130" s="5">
        <f t="shared" si="148"/>
        <v>2.1323963840238611E-5</v>
      </c>
      <c r="AV130" s="5">
        <f t="shared" si="149"/>
        <v>1.152950377176069E-5</v>
      </c>
      <c r="AW130" s="5">
        <f t="shared" si="150"/>
        <v>1.3826755659305664E-7</v>
      </c>
      <c r="AX130" s="5">
        <f t="shared" si="151"/>
        <v>1.0303665581986641E-2</v>
      </c>
      <c r="AY130" s="5">
        <f t="shared" si="152"/>
        <v>4.755197867899112E-3</v>
      </c>
      <c r="AZ130" s="5">
        <f t="shared" si="153"/>
        <v>1.0972748767391807E-3</v>
      </c>
      <c r="BA130" s="5">
        <f t="shared" si="154"/>
        <v>1.6879944691694155E-4</v>
      </c>
      <c r="BB130" s="5">
        <f t="shared" si="155"/>
        <v>1.9475466369106151E-5</v>
      </c>
      <c r="BC130" s="5">
        <f t="shared" si="156"/>
        <v>1.7976067918318142E-6</v>
      </c>
      <c r="BD130" s="5">
        <f t="shared" si="157"/>
        <v>9.7282957876751727E-7</v>
      </c>
      <c r="BE130" s="5">
        <f t="shared" si="158"/>
        <v>2.103969483668932E-6</v>
      </c>
      <c r="BF130" s="5">
        <f t="shared" si="159"/>
        <v>2.2751608734071938E-6</v>
      </c>
      <c r="BG130" s="5">
        <f t="shared" si="160"/>
        <v>1.6401876041333638E-6</v>
      </c>
      <c r="BH130" s="5">
        <f t="shared" si="161"/>
        <v>8.8682147981166065E-7</v>
      </c>
      <c r="BI130" s="5">
        <f t="shared" si="162"/>
        <v>3.8359140628715399E-7</v>
      </c>
      <c r="BJ130" s="8">
        <f t="shared" si="163"/>
        <v>0.76262333589260001</v>
      </c>
      <c r="BK130" s="8">
        <f t="shared" si="164"/>
        <v>0.16979610007813456</v>
      </c>
      <c r="BL130" s="8">
        <f t="shared" si="165"/>
        <v>6.431564655273185E-2</v>
      </c>
      <c r="BM130" s="8">
        <f t="shared" si="166"/>
        <v>0.48080557367698329</v>
      </c>
      <c r="BN130" s="8">
        <f t="shared" si="167"/>
        <v>0.51236209657922926</v>
      </c>
    </row>
    <row r="131" spans="1:66" x14ac:dyDescent="0.25">
      <c r="A131" t="s">
        <v>24</v>
      </c>
      <c r="B131" t="s">
        <v>286</v>
      </c>
      <c r="C131" t="s">
        <v>287</v>
      </c>
      <c r="D131" t="s">
        <v>441</v>
      </c>
      <c r="E131">
        <f>VLOOKUP(A131,home!$A$2:$E$405,3,FALSE)</f>
        <v>1.6035502958579899</v>
      </c>
      <c r="F131">
        <f>VLOOKUP(B131,home!$B$2:$E$405,3,FALSE)</f>
        <v>1.48</v>
      </c>
      <c r="G131">
        <f>VLOOKUP(C131,away!$B$2:$E$405,4,FALSE)</f>
        <v>1.17</v>
      </c>
      <c r="H131">
        <f>VLOOKUP(A131,away!$A$2:$E$405,3,FALSE)</f>
        <v>1.53254437869822</v>
      </c>
      <c r="I131">
        <f>VLOOKUP(C131,away!$B$2:$E$405,3,FALSE)</f>
        <v>0.7</v>
      </c>
      <c r="J131">
        <f>VLOOKUP(B131,home!$B$2:$E$405,4,FALSE)</f>
        <v>0.82</v>
      </c>
      <c r="K131" s="3">
        <f t="shared" si="112"/>
        <v>2.7767076923076952</v>
      </c>
      <c r="L131" s="3">
        <f t="shared" si="113"/>
        <v>0.87968047337277822</v>
      </c>
      <c r="M131" s="5">
        <f t="shared" si="114"/>
        <v>2.5825622345991908E-2</v>
      </c>
      <c r="N131" s="5">
        <f t="shared" si="115"/>
        <v>7.1710204226749244E-2</v>
      </c>
      <c r="O131" s="5">
        <f t="shared" si="116"/>
        <v>2.2718295690468761E-2</v>
      </c>
      <c r="P131" s="5">
        <f t="shared" si="117"/>
        <v>6.3082066399845371E-2</v>
      </c>
      <c r="Q131" s="5">
        <f t="shared" si="118"/>
        <v>9.9559137846685242E-2</v>
      </c>
      <c r="R131" s="5">
        <f t="shared" si="119"/>
        <v>9.9924205536071533E-3</v>
      </c>
      <c r="S131" s="5">
        <f t="shared" si="120"/>
        <v>3.8521308876532157E-2</v>
      </c>
      <c r="T131" s="5">
        <f t="shared" si="121"/>
        <v>8.7580229509557753E-2</v>
      </c>
      <c r="U131" s="5">
        <f t="shared" si="122"/>
        <v>2.77460310159745E-2</v>
      </c>
      <c r="V131" s="5">
        <f t="shared" si="123"/>
        <v>1.0454749730511061E-2</v>
      </c>
      <c r="W131" s="5">
        <f t="shared" si="124"/>
        <v>9.2148874632804342E-2</v>
      </c>
      <c r="X131" s="5">
        <f t="shared" si="125"/>
        <v>8.1061565657754117E-2</v>
      </c>
      <c r="Y131" s="5">
        <f t="shared" si="126"/>
        <v>3.5654138225075842E-2</v>
      </c>
      <c r="Z131" s="5">
        <f t="shared" si="127"/>
        <v>2.9300457475790066E-3</v>
      </c>
      <c r="AA131" s="5">
        <f t="shared" si="128"/>
        <v>8.1358805661160792E-3</v>
      </c>
      <c r="AB131" s="5">
        <f t="shared" si="129"/>
        <v>1.1295481075815605E-2</v>
      </c>
      <c r="AC131" s="5">
        <f t="shared" si="130"/>
        <v>1.5960583830717894E-3</v>
      </c>
      <c r="AD131" s="5">
        <f t="shared" si="131"/>
        <v>6.3967622257601331E-2</v>
      </c>
      <c r="AE131" s="5">
        <f t="shared" si="132"/>
        <v>5.6271068228097798E-2</v>
      </c>
      <c r="AF131" s="5">
        <f t="shared" si="133"/>
        <v>2.4750279968042483E-2</v>
      </c>
      <c r="AG131" s="5">
        <f t="shared" si="134"/>
        <v>7.2574459994654682E-3</v>
      </c>
      <c r="AH131" s="5">
        <f t="shared" si="135"/>
        <v>6.4437600755854895E-4</v>
      </c>
      <c r="AI131" s="5">
        <f t="shared" si="136"/>
        <v>1.7892438169263445E-3</v>
      </c>
      <c r="AJ131" s="5">
        <f t="shared" si="137"/>
        <v>2.4841035349366818E-3</v>
      </c>
      <c r="AK131" s="5">
        <f t="shared" si="138"/>
        <v>2.2992097979824735E-3</v>
      </c>
      <c r="AL131" s="5">
        <f t="shared" si="139"/>
        <v>1.559422801899529E-4</v>
      </c>
      <c r="AM131" s="5">
        <f t="shared" si="140"/>
        <v>3.5523877756262902E-2</v>
      </c>
      <c r="AN131" s="5">
        <f t="shared" si="141"/>
        <v>3.1249661600666057E-2</v>
      </c>
      <c r="AO131" s="5">
        <f t="shared" si="142"/>
        <v>1.3744858554806522E-2</v>
      </c>
      <c r="AP131" s="5">
        <f t="shared" si="143"/>
        <v>4.030361226644694E-3</v>
      </c>
      <c r="AQ131" s="5">
        <f t="shared" si="144"/>
        <v>8.8635751792952387E-4</v>
      </c>
      <c r="AR131" s="5">
        <f t="shared" si="145"/>
        <v>1.1336899827183309E-4</v>
      </c>
      <c r="AS131" s="5">
        <f t="shared" si="146"/>
        <v>3.1479256957061674E-4</v>
      </c>
      <c r="AT131" s="5">
        <f t="shared" si="147"/>
        <v>4.3704347470401852E-4</v>
      </c>
      <c r="AU131" s="5">
        <f t="shared" si="148"/>
        <v>4.0451399269451053E-4</v>
      </c>
      <c r="AV131" s="5">
        <f t="shared" si="149"/>
        <v>2.8080427879023661E-4</v>
      </c>
      <c r="AW131" s="5">
        <f t="shared" si="150"/>
        <v>1.0580751013787717E-5</v>
      </c>
      <c r="AX131" s="5">
        <f t="shared" si="151"/>
        <v>1.6439904104402239E-2</v>
      </c>
      <c r="AY131" s="5">
        <f t="shared" si="152"/>
        <v>1.4461862624763639E-2</v>
      </c>
      <c r="AZ131" s="5">
        <f t="shared" si="153"/>
        <v>6.360909079802083E-3</v>
      </c>
      <c r="BA131" s="5">
        <f t="shared" si="154"/>
        <v>1.8651891701338332E-3</v>
      </c>
      <c r="BB131" s="5">
        <f t="shared" si="155"/>
        <v>4.1019262302827738E-4</v>
      </c>
      <c r="BC131" s="5">
        <f t="shared" si="156"/>
        <v>7.2167688159907343E-5</v>
      </c>
      <c r="BD131" s="5">
        <f t="shared" si="157"/>
        <v>1.6621415677593961E-5</v>
      </c>
      <c r="BE131" s="5">
        <f t="shared" si="158"/>
        <v>4.6152812769018871E-5</v>
      </c>
      <c r="BF131" s="5">
        <f t="shared" si="159"/>
        <v>6.407643511868578E-5</v>
      </c>
      <c r="BG131" s="5">
        <f t="shared" si="160"/>
        <v>5.9307176763236575E-5</v>
      </c>
      <c r="BH131" s="5">
        <f t="shared" si="161"/>
        <v>4.1169673481882803E-5</v>
      </c>
      <c r="BI131" s="5">
        <f t="shared" si="162"/>
        <v>2.2863229809388019E-5</v>
      </c>
      <c r="BJ131" s="8">
        <f t="shared" si="163"/>
        <v>0.7450059084984334</v>
      </c>
      <c r="BK131" s="8">
        <f t="shared" si="164"/>
        <v>0.15409761064090585</v>
      </c>
      <c r="BL131" s="8">
        <f t="shared" si="165"/>
        <v>8.8905756117037174E-2</v>
      </c>
      <c r="BM131" s="8">
        <f t="shared" si="166"/>
        <v>0.6836002920668578</v>
      </c>
      <c r="BN131" s="8">
        <f t="shared" si="167"/>
        <v>0.29288774706334769</v>
      </c>
    </row>
    <row r="132" spans="1:66" x14ac:dyDescent="0.25">
      <c r="A132" t="s">
        <v>24</v>
      </c>
      <c r="B132" t="s">
        <v>288</v>
      </c>
      <c r="C132" t="s">
        <v>289</v>
      </c>
      <c r="D132" t="s">
        <v>441</v>
      </c>
      <c r="E132">
        <f>VLOOKUP(A132,home!$A$2:$E$405,3,FALSE)</f>
        <v>1.6035502958579899</v>
      </c>
      <c r="F132">
        <f>VLOOKUP(B132,home!$B$2:$E$405,3,FALSE)</f>
        <v>0.7</v>
      </c>
      <c r="G132">
        <f>VLOOKUP(C132,away!$B$2:$E$405,4,FALSE)</f>
        <v>0.94</v>
      </c>
      <c r="H132">
        <f>VLOOKUP(A132,away!$A$2:$E$405,3,FALSE)</f>
        <v>1.53254437869822</v>
      </c>
      <c r="I132">
        <f>VLOOKUP(C132,away!$B$2:$E$405,3,FALSE)</f>
        <v>0.86</v>
      </c>
      <c r="J132">
        <f>VLOOKUP(B132,home!$B$2:$E$405,4,FALSE)</f>
        <v>1.31</v>
      </c>
      <c r="K132" s="3">
        <f t="shared" si="112"/>
        <v>1.0551360946745572</v>
      </c>
      <c r="L132" s="3">
        <f t="shared" si="113"/>
        <v>1.7265644970414149</v>
      </c>
      <c r="M132" s="5">
        <f t="shared" si="114"/>
        <v>6.1933094862870075E-2</v>
      </c>
      <c r="N132" s="5">
        <f t="shared" si="115"/>
        <v>6.5347843844717618E-2</v>
      </c>
      <c r="O132" s="5">
        <f t="shared" si="116"/>
        <v>0.10693148278212951</v>
      </c>
      <c r="P132" s="5">
        <f t="shared" si="117"/>
        <v>0.11282726714049578</v>
      </c>
      <c r="Q132" s="5">
        <f t="shared" si="118"/>
        <v>3.447543437485906E-2</v>
      </c>
      <c r="R132" s="5">
        <f t="shared" si="119"/>
        <v>9.2312050893810102E-2</v>
      </c>
      <c r="S132" s="5">
        <f t="shared" si="120"/>
        <v>5.1386065231275257E-2</v>
      </c>
      <c r="T132" s="5">
        <f t="shared" si="121"/>
        <v>5.9524061011712842E-2</v>
      </c>
      <c r="U132" s="5">
        <f t="shared" si="122"/>
        <v>9.7401776871493762E-2</v>
      </c>
      <c r="V132" s="5">
        <f t="shared" si="123"/>
        <v>1.0401456105325687E-2</v>
      </c>
      <c r="W132" s="5">
        <f t="shared" si="124"/>
        <v>1.2125425062832594E-2</v>
      </c>
      <c r="X132" s="5">
        <f t="shared" si="125"/>
        <v>2.0935328425022923E-2</v>
      </c>
      <c r="Y132" s="5">
        <f t="shared" si="126"/>
        <v>1.8073097396273278E-2</v>
      </c>
      <c r="Z132" s="5">
        <f t="shared" si="127"/>
        <v>5.3127569907444223E-2</v>
      </c>
      <c r="AA132" s="5">
        <f t="shared" si="128"/>
        <v>5.6056816631690223E-2</v>
      </c>
      <c r="AB132" s="5">
        <f t="shared" si="129"/>
        <v>2.9573785290324686E-2</v>
      </c>
      <c r="AC132" s="5">
        <f t="shared" si="130"/>
        <v>1.1843101305975749E-3</v>
      </c>
      <c r="AD132" s="5">
        <f t="shared" si="131"/>
        <v>3.1984934117665446E-3</v>
      </c>
      <c r="AE132" s="5">
        <f t="shared" si="132"/>
        <v>5.522405168776983E-3</v>
      </c>
      <c r="AF132" s="5">
        <f t="shared" si="133"/>
        <v>4.767394351344172E-3</v>
      </c>
      <c r="AG132" s="5">
        <f t="shared" si="134"/>
        <v>2.7437379434755429E-3</v>
      </c>
      <c r="AH132" s="5">
        <f t="shared" si="135"/>
        <v>2.2932044004069771E-2</v>
      </c>
      <c r="AI132" s="5">
        <f t="shared" si="136"/>
        <v>2.4196427353359272E-2</v>
      </c>
      <c r="AJ132" s="5">
        <f t="shared" si="137"/>
        <v>1.2765261931350065E-2</v>
      </c>
      <c r="AK132" s="5">
        <f t="shared" si="138"/>
        <v>4.4896962072475018E-3</v>
      </c>
      <c r="AL132" s="5">
        <f t="shared" si="139"/>
        <v>8.6301177603341064E-5</v>
      </c>
      <c r="AM132" s="5">
        <f t="shared" si="140"/>
        <v>6.7496916946673056E-4</v>
      </c>
      <c r="AN132" s="5">
        <f t="shared" si="141"/>
        <v>1.1653778045987871E-3</v>
      </c>
      <c r="AO132" s="5">
        <f t="shared" si="142"/>
        <v>1.006049971530167E-3</v>
      </c>
      <c r="AP132" s="5">
        <f t="shared" si="143"/>
        <v>5.7900338769783719E-4</v>
      </c>
      <c r="AQ132" s="5">
        <f t="shared" si="144"/>
        <v>2.4992167321644804E-4</v>
      </c>
      <c r="AR132" s="5">
        <f t="shared" si="145"/>
        <v>7.9187306044036596E-3</v>
      </c>
      <c r="AS132" s="5">
        <f t="shared" si="146"/>
        <v>8.3553384847103746E-3</v>
      </c>
      <c r="AT132" s="5">
        <f t="shared" si="147"/>
        <v>4.408009609220667E-3</v>
      </c>
      <c r="AU132" s="5">
        <f t="shared" si="148"/>
        <v>1.5503500147870056E-3</v>
      </c>
      <c r="AV132" s="5">
        <f t="shared" si="149"/>
        <v>4.0895756499525067E-4</v>
      </c>
      <c r="AW132" s="5">
        <f t="shared" si="150"/>
        <v>4.3672243955581371E-6</v>
      </c>
      <c r="AX132" s="5">
        <f t="shared" si="151"/>
        <v>1.1869738891614253E-4</v>
      </c>
      <c r="AY132" s="5">
        <f t="shared" si="152"/>
        <v>2.0493869759412881E-4</v>
      </c>
      <c r="AZ132" s="5">
        <f t="shared" si="153"/>
        <v>1.7691993966796488E-4</v>
      </c>
      <c r="BA132" s="5">
        <f t="shared" si="154"/>
        <v>1.0182122888313904E-4</v>
      </c>
      <c r="BB132" s="5">
        <f t="shared" si="155"/>
        <v>4.3950229708688958E-5</v>
      </c>
      <c r="BC132" s="5">
        <f t="shared" si="156"/>
        <v>1.5176581250367434E-5</v>
      </c>
      <c r="BD132" s="5">
        <f t="shared" si="157"/>
        <v>2.2786998538664445E-3</v>
      </c>
      <c r="BE132" s="5">
        <f t="shared" si="158"/>
        <v>2.4043384647441245E-3</v>
      </c>
      <c r="BF132" s="5">
        <f t="shared" si="159"/>
        <v>1.2684521489829677E-3</v>
      </c>
      <c r="BG132" s="5">
        <f t="shared" si="160"/>
        <v>4.4612988225314616E-4</v>
      </c>
      <c r="BH132" s="5">
        <f t="shared" si="161"/>
        <v>1.1768193541955114E-4</v>
      </c>
      <c r="BI132" s="5">
        <f t="shared" si="162"/>
        <v>2.4834091550465732E-5</v>
      </c>
      <c r="BJ132" s="8">
        <f t="shared" si="163"/>
        <v>0.23105004706331198</v>
      </c>
      <c r="BK132" s="8">
        <f t="shared" si="164"/>
        <v>0.23802343334576187</v>
      </c>
      <c r="BL132" s="8">
        <f t="shared" si="165"/>
        <v>0.47584086462040848</v>
      </c>
      <c r="BM132" s="8">
        <f t="shared" si="166"/>
        <v>0.5240141695648457</v>
      </c>
      <c r="BN132" s="8">
        <f t="shared" si="167"/>
        <v>0.47382717389888218</v>
      </c>
    </row>
    <row r="133" spans="1:66" x14ac:dyDescent="0.25">
      <c r="A133" t="s">
        <v>24</v>
      </c>
      <c r="B133" t="s">
        <v>290</v>
      </c>
      <c r="C133" t="s">
        <v>291</v>
      </c>
      <c r="D133" t="s">
        <v>441</v>
      </c>
      <c r="E133">
        <f>VLOOKUP(A133,home!$A$2:$E$405,3,FALSE)</f>
        <v>1.6035502958579899</v>
      </c>
      <c r="F133">
        <f>VLOOKUP(B133,home!$B$2:$E$405,3,FALSE)</f>
        <v>0.94</v>
      </c>
      <c r="G133">
        <f>VLOOKUP(C133,away!$B$2:$E$405,4,FALSE)</f>
        <v>1.56</v>
      </c>
      <c r="H133">
        <f>VLOOKUP(A133,away!$A$2:$E$405,3,FALSE)</f>
        <v>1.53254437869822</v>
      </c>
      <c r="I133">
        <f>VLOOKUP(C133,away!$B$2:$E$405,3,FALSE)</f>
        <v>0.78</v>
      </c>
      <c r="J133">
        <f>VLOOKUP(B133,home!$B$2:$E$405,4,FALSE)</f>
        <v>0.9</v>
      </c>
      <c r="K133" s="3">
        <f t="shared" si="112"/>
        <v>2.3514461538461564</v>
      </c>
      <c r="L133" s="3">
        <f t="shared" si="113"/>
        <v>1.0758461538461506</v>
      </c>
      <c r="M133" s="5">
        <f t="shared" si="114"/>
        <v>3.2474753474545315E-2</v>
      </c>
      <c r="N133" s="5">
        <f t="shared" si="115"/>
        <v>7.6362634154821682E-2</v>
      </c>
      <c r="O133" s="5">
        <f t="shared" si="116"/>
        <v>3.4937838622691487E-2</v>
      </c>
      <c r="P133" s="5">
        <f t="shared" si="117"/>
        <v>8.2154446253025593E-2</v>
      </c>
      <c r="Q133" s="5">
        <f t="shared" si="118"/>
        <v>8.9781311190458304E-2</v>
      </c>
      <c r="R133" s="5">
        <f t="shared" si="119"/>
        <v>1.8793869652960066E-2</v>
      </c>
      <c r="S133" s="5">
        <f t="shared" si="120"/>
        <v>5.1958462474793063E-2</v>
      </c>
      <c r="T133" s="5">
        <f t="shared" si="121"/>
        <v>9.6590878331518915E-2</v>
      </c>
      <c r="U133" s="5">
        <f t="shared" si="122"/>
        <v>4.4192772511338942E-2</v>
      </c>
      <c r="V133" s="5">
        <f t="shared" si="123"/>
        <v>1.4604913581804419E-2</v>
      </c>
      <c r="W133" s="5">
        <f t="shared" si="124"/>
        <v>7.0371972962022689E-2</v>
      </c>
      <c r="X133" s="5">
        <f t="shared" si="125"/>
        <v>7.57094164497574E-2</v>
      </c>
      <c r="Y133" s="5">
        <f t="shared" si="126"/>
        <v>4.0725842248703993E-2</v>
      </c>
      <c r="Z133" s="5">
        <f t="shared" si="127"/>
        <v>6.7397707940076591E-3</v>
      </c>
      <c r="AA133" s="5">
        <f t="shared" si="128"/>
        <v>1.5848208111373965E-2</v>
      </c>
      <c r="AB133" s="5">
        <f t="shared" si="129"/>
        <v>1.8633104004421887E-2</v>
      </c>
      <c r="AC133" s="5">
        <f t="shared" si="130"/>
        <v>2.3092141962427052E-3</v>
      </c>
      <c r="AD133" s="5">
        <f t="shared" si="131"/>
        <v>4.1368976290028489E-2</v>
      </c>
      <c r="AE133" s="5">
        <f t="shared" si="132"/>
        <v>4.450665403017974E-2</v>
      </c>
      <c r="AF133" s="5">
        <f t="shared" si="133"/>
        <v>2.3941156279465078E-2</v>
      </c>
      <c r="AG133" s="5">
        <f t="shared" si="134"/>
        <v>8.5856669672973746E-3</v>
      </c>
      <c r="AH133" s="5">
        <f t="shared" si="135"/>
        <v>1.8127391216344385E-3</v>
      </c>
      <c r="AI133" s="5">
        <f t="shared" si="136"/>
        <v>4.2625584354937605E-3</v>
      </c>
      <c r="AJ133" s="5">
        <f t="shared" si="137"/>
        <v>5.0115883193431474E-3</v>
      </c>
      <c r="AK133" s="5">
        <f t="shared" si="138"/>
        <v>3.9281600260599224E-3</v>
      </c>
      <c r="AL133" s="5">
        <f t="shared" si="139"/>
        <v>2.3367347650001059E-4</v>
      </c>
      <c r="AM133" s="5">
        <f t="shared" si="140"/>
        <v>1.9455384037148055E-2</v>
      </c>
      <c r="AN133" s="5">
        <f t="shared" si="141"/>
        <v>2.0931000087965529E-2</v>
      </c>
      <c r="AO133" s="5">
        <f t="shared" si="142"/>
        <v>1.1259267970395576E-2</v>
      </c>
      <c r="AP133" s="5">
        <f t="shared" si="143"/>
        <v>4.0377467136910785E-3</v>
      </c>
      <c r="AQ133" s="5">
        <f t="shared" si="144"/>
        <v>1.08599856803237E-3</v>
      </c>
      <c r="AR133" s="5">
        <f t="shared" si="145"/>
        <v>3.9004568238737219E-4</v>
      </c>
      <c r="AS133" s="5">
        <f t="shared" si="146"/>
        <v>9.1717141967408578E-4</v>
      </c>
      <c r="AT133" s="5">
        <f t="shared" si="147"/>
        <v>1.0783396036051242E-3</v>
      </c>
      <c r="AU133" s="5">
        <f t="shared" si="148"/>
        <v>8.4521917114575276E-4</v>
      </c>
      <c r="AV133" s="5">
        <f t="shared" si="149"/>
        <v>4.9687184228692908E-4</v>
      </c>
      <c r="AW133" s="5">
        <f t="shared" si="150"/>
        <v>1.6420717473588271E-5</v>
      </c>
      <c r="AX133" s="5">
        <f t="shared" si="151"/>
        <v>7.6247146609586189E-3</v>
      </c>
      <c r="AY133" s="5">
        <f t="shared" si="152"/>
        <v>8.2030199421666856E-3</v>
      </c>
      <c r="AZ133" s="5">
        <f t="shared" si="153"/>
        <v>4.4125937273516514E-3</v>
      </c>
      <c r="BA133" s="5">
        <f t="shared" si="154"/>
        <v>1.5824239966856413E-3</v>
      </c>
      <c r="BB133" s="5">
        <f t="shared" si="155"/>
        <v>4.2561119264702507E-4</v>
      </c>
      <c r="BC133" s="5">
        <f t="shared" si="156"/>
        <v>9.1578432928635036E-5</v>
      </c>
      <c r="BD133" s="5">
        <f t="shared" si="157"/>
        <v>6.9938191203458564E-5</v>
      </c>
      <c r="BE133" s="5">
        <f t="shared" si="158"/>
        <v>1.6445589071232975E-4</v>
      </c>
      <c r="BF133" s="5">
        <f t="shared" si="159"/>
        <v>1.9335458584642583E-4</v>
      </c>
      <c r="BG133" s="5">
        <f t="shared" si="160"/>
        <v>1.5155429907236483E-4</v>
      </c>
      <c r="BH133" s="5">
        <f t="shared" si="161"/>
        <v>8.9092943413140598E-5</v>
      </c>
      <c r="BI133" s="5">
        <f t="shared" si="162"/>
        <v>4.1899451824732522E-5</v>
      </c>
      <c r="BJ133" s="8">
        <f t="shared" si="163"/>
        <v>0.64705384823422452</v>
      </c>
      <c r="BK133" s="8">
        <f t="shared" si="164"/>
        <v>0.19193848339907779</v>
      </c>
      <c r="BL133" s="8">
        <f t="shared" si="165"/>
        <v>0.1518587818864893</v>
      </c>
      <c r="BM133" s="8">
        <f t="shared" si="166"/>
        <v>0.65489943174060383</v>
      </c>
      <c r="BN133" s="8">
        <f t="shared" si="167"/>
        <v>0.33450485334850244</v>
      </c>
    </row>
    <row r="134" spans="1:66" x14ac:dyDescent="0.25">
      <c r="A134" t="s">
        <v>24</v>
      </c>
      <c r="B134" t="s">
        <v>292</v>
      </c>
      <c r="C134" t="s">
        <v>293</v>
      </c>
      <c r="D134" t="s">
        <v>441</v>
      </c>
      <c r="E134">
        <f>VLOOKUP(A134,home!$A$2:$E$405,3,FALSE)</f>
        <v>1.6035502958579899</v>
      </c>
      <c r="F134">
        <f>VLOOKUP(B134,home!$B$2:$E$405,3,FALSE)</f>
        <v>1.71</v>
      </c>
      <c r="G134">
        <f>VLOOKUP(C134,away!$B$2:$E$405,4,FALSE)</f>
        <v>1.0900000000000001</v>
      </c>
      <c r="H134">
        <f>VLOOKUP(A134,away!$A$2:$E$405,3,FALSE)</f>
        <v>1.53254437869822</v>
      </c>
      <c r="I134">
        <f>VLOOKUP(C134,away!$B$2:$E$405,3,FALSE)</f>
        <v>0.39</v>
      </c>
      <c r="J134">
        <f>VLOOKUP(B134,home!$B$2:$E$405,4,FALSE)</f>
        <v>0.82</v>
      </c>
      <c r="K134" s="3">
        <f t="shared" si="112"/>
        <v>2.9888573964497076</v>
      </c>
      <c r="L134" s="3">
        <f t="shared" si="113"/>
        <v>0.4901076923076908</v>
      </c>
      <c r="M134" s="5">
        <f t="shared" si="114"/>
        <v>3.083931047248159E-2</v>
      </c>
      <c r="N134" s="5">
        <f t="shared" si="115"/>
        <v>9.2174301207085529E-2</v>
      </c>
      <c r="O134" s="5">
        <f t="shared" si="116"/>
        <v>1.5114583288028354E-2</v>
      </c>
      <c r="P134" s="5">
        <f t="shared" si="117"/>
        <v>4.517533405467869E-2</v>
      </c>
      <c r="Q134" s="5">
        <f t="shared" si="118"/>
        <v>0.13774792096269042</v>
      </c>
      <c r="R134" s="5">
        <f t="shared" si="119"/>
        <v>3.7038867677439821E-3</v>
      </c>
      <c r="S134" s="5">
        <f t="shared" si="120"/>
        <v>1.6543907562175067E-2</v>
      </c>
      <c r="T134" s="5">
        <f t="shared" si="121"/>
        <v>6.7511315663206381E-2</v>
      </c>
      <c r="U134" s="5">
        <f t="shared" si="122"/>
        <v>1.1070389361383803E-2</v>
      </c>
      <c r="V134" s="5">
        <f t="shared" si="123"/>
        <v>2.6927268377081389E-3</v>
      </c>
      <c r="W134" s="5">
        <f t="shared" si="124"/>
        <v>0.13723629747163565</v>
      </c>
      <c r="X134" s="5">
        <f t="shared" si="125"/>
        <v>6.7260565054675134E-2</v>
      </c>
      <c r="Y134" s="5">
        <f t="shared" si="126"/>
        <v>1.6482460161129066E-2</v>
      </c>
      <c r="Z134" s="5">
        <f t="shared" si="127"/>
        <v>6.051011321026651E-4</v>
      </c>
      <c r="AA134" s="5">
        <f t="shared" si="128"/>
        <v>1.8085609942851424E-3</v>
      </c>
      <c r="AB134" s="5">
        <f t="shared" si="129"/>
        <v>2.7027654523497928E-3</v>
      </c>
      <c r="AC134" s="5">
        <f t="shared" si="130"/>
        <v>2.4652957651243815E-4</v>
      </c>
      <c r="AD134" s="5">
        <f t="shared" si="131"/>
        <v>0.10254493068986766</v>
      </c>
      <c r="AE134" s="5">
        <f t="shared" si="132"/>
        <v>5.0258059338263134E-2</v>
      </c>
      <c r="AF134" s="5">
        <f t="shared" si="133"/>
        <v>1.2315930741069566E-2</v>
      </c>
      <c r="AG134" s="5">
        <f t="shared" si="134"/>
        <v>2.0120441313756514E-3</v>
      </c>
      <c r="AH134" s="5">
        <f t="shared" si="135"/>
        <v>7.4141179866902087E-5</v>
      </c>
      <c r="AI134" s="5">
        <f t="shared" si="136"/>
        <v>2.2159741382669847E-4</v>
      </c>
      <c r="AJ134" s="5">
        <f t="shared" si="137"/>
        <v>3.3116153467502724E-4</v>
      </c>
      <c r="AK134" s="5">
        <f t="shared" si="138"/>
        <v>3.2993153411103046E-4</v>
      </c>
      <c r="AL134" s="5">
        <f t="shared" si="139"/>
        <v>1.4445272352305852E-5</v>
      </c>
      <c r="AM134" s="5">
        <f t="shared" si="140"/>
        <v>6.1298434912166695E-2</v>
      </c>
      <c r="AN134" s="5">
        <f t="shared" si="141"/>
        <v>3.0042834476875203E-2</v>
      </c>
      <c r="AO134" s="5">
        <f t="shared" si="142"/>
        <v>7.3621121379216174E-3</v>
      </c>
      <c r="AP134" s="5">
        <f t="shared" si="143"/>
        <v>1.202742596809068E-3</v>
      </c>
      <c r="AQ134" s="5">
        <f t="shared" si="144"/>
        <v>1.4736834964056294E-4</v>
      </c>
      <c r="AR134" s="5">
        <f t="shared" si="145"/>
        <v>7.267432513907366E-6</v>
      </c>
      <c r="AS134" s="5">
        <f t="shared" si="146"/>
        <v>2.1721319422391123E-5</v>
      </c>
      <c r="AT134" s="5">
        <f t="shared" si="147"/>
        <v>3.2460963108130205E-5</v>
      </c>
      <c r="AU134" s="5">
        <f t="shared" si="148"/>
        <v>3.2340396560538685E-5</v>
      </c>
      <c r="AV134" s="5">
        <f t="shared" si="149"/>
        <v>2.4165208366020686E-5</v>
      </c>
      <c r="AW134" s="5">
        <f t="shared" si="150"/>
        <v>5.8778696016758021E-7</v>
      </c>
      <c r="AX134" s="5">
        <f t="shared" si="151"/>
        <v>3.0535380096336728E-2</v>
      </c>
      <c r="AY134" s="5">
        <f t="shared" si="152"/>
        <v>1.4965624672753787E-2</v>
      </c>
      <c r="AZ134" s="5">
        <f t="shared" si="153"/>
        <v>3.6673838861531988E-3</v>
      </c>
      <c r="BA134" s="5">
        <f t="shared" si="154"/>
        <v>5.9913768441631845E-4</v>
      </c>
      <c r="BB134" s="5">
        <f t="shared" si="155"/>
        <v>7.3410496970963842E-5</v>
      </c>
      <c r="BC134" s="5">
        <f t="shared" si="156"/>
        <v>7.1958098523199671E-6</v>
      </c>
      <c r="BD134" s="5">
        <f t="shared" si="157"/>
        <v>5.936374297321693E-7</v>
      </c>
      <c r="BE134" s="5">
        <f t="shared" si="158"/>
        <v>1.774297622664388E-6</v>
      </c>
      <c r="BF134" s="5">
        <f t="shared" si="159"/>
        <v>2.6515612865017943E-6</v>
      </c>
      <c r="BG134" s="5">
        <f t="shared" si="160"/>
        <v>2.64171285443353E-6</v>
      </c>
      <c r="BH134" s="5">
        <f t="shared" si="161"/>
        <v>1.973925751067482E-6</v>
      </c>
      <c r="BI134" s="5">
        <f t="shared" si="162"/>
        <v>1.1799565162241172E-6</v>
      </c>
      <c r="BJ134" s="8">
        <f t="shared" si="163"/>
        <v>0.83544545054089459</v>
      </c>
      <c r="BK134" s="8">
        <f t="shared" si="164"/>
        <v>0.11047787844866203</v>
      </c>
      <c r="BL134" s="8">
        <f t="shared" si="165"/>
        <v>3.5485787937702351E-2</v>
      </c>
      <c r="BM134" s="8">
        <f t="shared" si="166"/>
        <v>0.64229384442085979</v>
      </c>
      <c r="BN134" s="8">
        <f t="shared" si="167"/>
        <v>0.32475533675270857</v>
      </c>
    </row>
    <row r="135" spans="1:66" x14ac:dyDescent="0.25">
      <c r="A135" t="s">
        <v>24</v>
      </c>
      <c r="B135" t="s">
        <v>294</v>
      </c>
      <c r="C135" t="s">
        <v>295</v>
      </c>
      <c r="D135" t="s">
        <v>441</v>
      </c>
      <c r="E135">
        <f>VLOOKUP(A135,home!$A$2:$E$405,3,FALSE)</f>
        <v>1.6035502958579899</v>
      </c>
      <c r="F135">
        <f>VLOOKUP(B135,home!$B$2:$E$405,3,FALSE)</f>
        <v>1.79</v>
      </c>
      <c r="G135">
        <f>VLOOKUP(C135,away!$B$2:$E$405,4,FALSE)</f>
        <v>0.62</v>
      </c>
      <c r="H135">
        <f>VLOOKUP(A135,away!$A$2:$E$405,3,FALSE)</f>
        <v>1.53254437869822</v>
      </c>
      <c r="I135">
        <f>VLOOKUP(C135,away!$B$2:$E$405,3,FALSE)</f>
        <v>1.48</v>
      </c>
      <c r="J135">
        <f>VLOOKUP(B135,home!$B$2:$E$405,4,FALSE)</f>
        <v>1.06</v>
      </c>
      <c r="K135" s="3">
        <f t="shared" si="112"/>
        <v>1.779620118343197</v>
      </c>
      <c r="L135" s="3">
        <f t="shared" si="113"/>
        <v>2.4042556213017674</v>
      </c>
      <c r="M135" s="5">
        <f t="shared" si="114"/>
        <v>1.5239329288318396E-2</v>
      </c>
      <c r="N135" s="5">
        <f t="shared" si="115"/>
        <v>2.7120216991548127E-2</v>
      </c>
      <c r="O135" s="5">
        <f t="shared" si="116"/>
        <v>3.6639243106308166E-2</v>
      </c>
      <c r="P135" s="5">
        <f t="shared" si="117"/>
        <v>6.5203934152853291E-2</v>
      </c>
      <c r="Q135" s="5">
        <f t="shared" si="118"/>
        <v>2.4131841885996035E-2</v>
      </c>
      <c r="R135" s="5">
        <f t="shared" si="119"/>
        <v>4.4045053099291728E-2</v>
      </c>
      <c r="S135" s="5">
        <f t="shared" si="120"/>
        <v>6.9746393502183673E-2</v>
      </c>
      <c r="T135" s="5">
        <f t="shared" si="121"/>
        <v>5.8019116506771412E-2</v>
      </c>
      <c r="U135" s="5">
        <f t="shared" si="122"/>
        <v>7.8383462608993926E-2</v>
      </c>
      <c r="V135" s="5">
        <f t="shared" si="123"/>
        <v>3.3157913414363978E-2</v>
      </c>
      <c r="W135" s="5">
        <f t="shared" si="124"/>
        <v>1.4315170437665198E-2</v>
      </c>
      <c r="X135" s="5">
        <f t="shared" si="125"/>
        <v>3.4417328994649429E-2</v>
      </c>
      <c r="Y135" s="5">
        <f t="shared" si="126"/>
        <v>4.1374028352789111E-2</v>
      </c>
      <c r="Z135" s="5">
        <f t="shared" si="127"/>
        <v>3.5298522168168991E-2</v>
      </c>
      <c r="AA135" s="5">
        <f t="shared" si="128"/>
        <v>6.2817960198256861E-2</v>
      </c>
      <c r="AB135" s="5">
        <f t="shared" si="129"/>
        <v>5.5896052881050061E-2</v>
      </c>
      <c r="AC135" s="5">
        <f t="shared" si="130"/>
        <v>8.8669683308072438E-3</v>
      </c>
      <c r="AD135" s="5">
        <f t="shared" si="131"/>
        <v>6.3688913270951953E-3</v>
      </c>
      <c r="AE135" s="5">
        <f t="shared" si="132"/>
        <v>1.5312442774628695E-2</v>
      </c>
      <c r="AF135" s="5">
        <f t="shared" si="133"/>
        <v>1.8407513308381342E-2</v>
      </c>
      <c r="AG135" s="5">
        <f t="shared" si="134"/>
        <v>1.4752122448620978E-2</v>
      </c>
      <c r="AH135" s="5">
        <f t="shared" si="135"/>
        <v>2.121666758661633E-2</v>
      </c>
      <c r="AI135" s="5">
        <f t="shared" si="136"/>
        <v>3.7757608481342422E-2</v>
      </c>
      <c r="AJ135" s="5">
        <f t="shared" si="137"/>
        <v>3.359709983696136E-2</v>
      </c>
      <c r="AK135" s="5">
        <f t="shared" si="138"/>
        <v>1.9930024929280463E-2</v>
      </c>
      <c r="AL135" s="5">
        <f t="shared" si="139"/>
        <v>1.5175503022185526E-3</v>
      </c>
      <c r="AM135" s="5">
        <f t="shared" si="140"/>
        <v>2.2668414274480213E-3</v>
      </c>
      <c r="AN135" s="5">
        <f t="shared" si="141"/>
        <v>5.4500662445416273E-3</v>
      </c>
      <c r="AO135" s="5">
        <f t="shared" si="142"/>
        <v>6.5516762024531118E-3</v>
      </c>
      <c r="AP135" s="5">
        <f t="shared" si="143"/>
        <v>5.2506347795656374E-3</v>
      </c>
      <c r="AQ135" s="5">
        <f t="shared" si="144"/>
        <v>3.1559670460433115E-3</v>
      </c>
      <c r="AR135" s="5">
        <f t="shared" si="145"/>
        <v>1.020205846208266E-2</v>
      </c>
      <c r="AS135" s="5">
        <f t="shared" si="146"/>
        <v>1.8155788487635754E-2</v>
      </c>
      <c r="AT135" s="5">
        <f t="shared" si="147"/>
        <v>1.6155203228490202E-2</v>
      </c>
      <c r="AU135" s="5">
        <f t="shared" si="148"/>
        <v>9.5833748937813792E-3</v>
      </c>
      <c r="AV135" s="5">
        <f t="shared" si="149"/>
        <v>4.2636916906496113E-3</v>
      </c>
      <c r="AW135" s="5">
        <f t="shared" si="150"/>
        <v>1.8036345320611173E-4</v>
      </c>
      <c r="AX135" s="5">
        <f t="shared" si="151"/>
        <v>6.723527682300516E-4</v>
      </c>
      <c r="AY135" s="5">
        <f t="shared" si="152"/>
        <v>1.6165079225149059E-3</v>
      </c>
      <c r="AZ135" s="5">
        <f t="shared" si="153"/>
        <v>1.9432491297926527E-3</v>
      </c>
      <c r="BA135" s="5">
        <f t="shared" si="154"/>
        <v>1.5573558812979177E-3</v>
      </c>
      <c r="BB135" s="5">
        <f t="shared" si="155"/>
        <v>9.3607040799447143E-4</v>
      </c>
      <c r="BC135" s="5">
        <f t="shared" si="156"/>
        <v>4.5011050807098918E-4</v>
      </c>
      <c r="BD135" s="5">
        <f t="shared" si="157"/>
        <v>4.0880594010519163E-3</v>
      </c>
      <c r="BE135" s="5">
        <f t="shared" si="158"/>
        <v>7.2751927550940296E-3</v>
      </c>
      <c r="BF135" s="5">
        <f t="shared" si="159"/>
        <v>6.4735396958950043E-3</v>
      </c>
      <c r="BG135" s="5">
        <f t="shared" si="160"/>
        <v>3.8401471599026843E-3</v>
      </c>
      <c r="BH135" s="5">
        <f t="shared" si="161"/>
        <v>1.7085007857903273E-3</v>
      </c>
      <c r="BI135" s="5">
        <f t="shared" si="162"/>
        <v>6.0809647411952513E-4</v>
      </c>
      <c r="BJ135" s="8">
        <f t="shared" si="163"/>
        <v>0.28406950534609821</v>
      </c>
      <c r="BK135" s="8">
        <f t="shared" si="164"/>
        <v>0.19534859691326004</v>
      </c>
      <c r="BL135" s="8">
        <f t="shared" si="165"/>
        <v>0.4726368257625943</v>
      </c>
      <c r="BM135" s="8">
        <f t="shared" si="166"/>
        <v>0.77353768719649707</v>
      </c>
      <c r="BN135" s="8">
        <f t="shared" si="167"/>
        <v>0.21237961852431575</v>
      </c>
    </row>
    <row r="136" spans="1:66" x14ac:dyDescent="0.25">
      <c r="A136" t="s">
        <v>27</v>
      </c>
      <c r="B136" t="s">
        <v>296</v>
      </c>
      <c r="C136" t="s">
        <v>297</v>
      </c>
      <c r="D136" t="s">
        <v>441</v>
      </c>
      <c r="E136">
        <f>VLOOKUP(A136,home!$A$2:$E$405,3,FALSE)</f>
        <v>1.31736526946108</v>
      </c>
      <c r="F136">
        <f>VLOOKUP(B136,home!$B$2:$E$405,3,FALSE)</f>
        <v>0.84</v>
      </c>
      <c r="G136">
        <f>VLOOKUP(C136,away!$B$2:$E$405,4,FALSE)</f>
        <v>0.95</v>
      </c>
      <c r="H136">
        <f>VLOOKUP(A136,away!$A$2:$E$405,3,FALSE)</f>
        <v>1.1377245508981999</v>
      </c>
      <c r="I136">
        <f>VLOOKUP(C136,away!$B$2:$E$405,3,FALSE)</f>
        <v>0.66</v>
      </c>
      <c r="J136">
        <f>VLOOKUP(B136,home!$B$2:$E$405,4,FALSE)</f>
        <v>1.27</v>
      </c>
      <c r="K136" s="3">
        <f t="shared" si="112"/>
        <v>1.0512574850299417</v>
      </c>
      <c r="L136" s="3">
        <f t="shared" si="113"/>
        <v>0.95364071856287125</v>
      </c>
      <c r="M136" s="5">
        <f t="shared" si="114"/>
        <v>0.13467400432753132</v>
      </c>
      <c r="N136" s="5">
        <f t="shared" si="115"/>
        <v>0.14157705508827204</v>
      </c>
      <c r="O136" s="5">
        <f t="shared" si="116"/>
        <v>0.12843061425864619</v>
      </c>
      <c r="P136" s="5">
        <f t="shared" si="117"/>
        <v>0.13501364454639495</v>
      </c>
      <c r="Q136" s="5">
        <f t="shared" si="118"/>
        <v>7.4416969435021185E-2</v>
      </c>
      <c r="R136" s="5">
        <f t="shared" si="119"/>
        <v>6.1238331633543142E-2</v>
      </c>
      <c r="S136" s="5">
        <f t="shared" si="120"/>
        <v>3.3838535329668303E-2</v>
      </c>
      <c r="T136" s="5">
        <f t="shared" si="121"/>
        <v>7.096705220528482E-2</v>
      </c>
      <c r="U136" s="5">
        <f t="shared" si="122"/>
        <v>6.4377254500508074E-2</v>
      </c>
      <c r="V136" s="5">
        <f t="shared" si="123"/>
        <v>3.7693193556818166E-3</v>
      </c>
      <c r="W136" s="5">
        <f t="shared" si="124"/>
        <v>2.6077132043936802E-2</v>
      </c>
      <c r="X136" s="5">
        <f t="shared" si="125"/>
        <v>2.4868214940438768E-2</v>
      </c>
      <c r="Y136" s="5">
        <f t="shared" si="126"/>
        <v>1.1857671182587978E-2</v>
      </c>
      <c r="Z136" s="5">
        <f t="shared" si="127"/>
        <v>1.9466455527534496E-2</v>
      </c>
      <c r="AA136" s="5">
        <f t="shared" si="128"/>
        <v>2.0464257080323119E-2</v>
      </c>
      <c r="AB136" s="5">
        <f t="shared" si="129"/>
        <v>1.075660171563333E-2</v>
      </c>
      <c r="AC136" s="5">
        <f t="shared" si="130"/>
        <v>2.3617658536395576E-4</v>
      </c>
      <c r="AD136" s="5">
        <f t="shared" si="131"/>
        <v>6.8534450623256755E-3</v>
      </c>
      <c r="AE136" s="5">
        <f t="shared" si="132"/>
        <v>6.5357242738674189E-3</v>
      </c>
      <c r="AF136" s="5">
        <f t="shared" si="133"/>
        <v>3.1163663964298622E-3</v>
      </c>
      <c r="AG136" s="5">
        <f t="shared" si="134"/>
        <v>9.9063129653218646E-4</v>
      </c>
      <c r="AH136" s="5">
        <f t="shared" si="135"/>
        <v>4.6410011592875437E-3</v>
      </c>
      <c r="AI136" s="5">
        <f t="shared" si="136"/>
        <v>4.8788872067336659E-3</v>
      </c>
      <c r="AJ136" s="5">
        <f t="shared" si="137"/>
        <v>2.5644833473477953E-3</v>
      </c>
      <c r="AK136" s="5">
        <f t="shared" si="138"/>
        <v>8.9864410471133659E-4</v>
      </c>
      <c r="AL136" s="5">
        <f t="shared" si="139"/>
        <v>9.4708883739612108E-6</v>
      </c>
      <c r="AM136" s="5">
        <f t="shared" si="140"/>
        <v>1.4409470840022727E-3</v>
      </c>
      <c r="AN136" s="5">
        <f t="shared" si="141"/>
        <v>1.3741458125990013E-3</v>
      </c>
      <c r="AO136" s="5">
        <f t="shared" si="142"/>
        <v>6.5522070006853611E-4</v>
      </c>
      <c r="AP136" s="5">
        <f t="shared" si="143"/>
        <v>2.0828171307687543E-4</v>
      </c>
      <c r="AQ136" s="5">
        <f t="shared" si="144"/>
        <v>4.9656480630534314E-5</v>
      </c>
      <c r="AR136" s="5">
        <f t="shared" si="145"/>
        <v>8.8516953607881859E-4</v>
      </c>
      <c r="AS136" s="5">
        <f t="shared" si="146"/>
        <v>9.3054110032333894E-4</v>
      </c>
      <c r="AT136" s="5">
        <f t="shared" si="147"/>
        <v>4.8911914842145394E-4</v>
      </c>
      <c r="AU136" s="5">
        <f t="shared" si="148"/>
        <v>1.713967219498415E-4</v>
      </c>
      <c r="AV136" s="5">
        <f t="shared" si="149"/>
        <v>4.5045521714841636E-5</v>
      </c>
      <c r="AW136" s="5">
        <f t="shared" si="150"/>
        <v>2.6374370607121509E-7</v>
      </c>
      <c r="AX136" s="5">
        <f t="shared" si="151"/>
        <v>2.5246773459824278E-4</v>
      </c>
      <c r="AY136" s="5">
        <f t="shared" si="152"/>
        <v>2.4076351183620852E-4</v>
      </c>
      <c r="AZ136" s="5">
        <f t="shared" si="153"/>
        <v>1.1480094421560112E-4</v>
      </c>
      <c r="BA136" s="5">
        <f t="shared" si="154"/>
        <v>3.6492951644487316E-5</v>
      </c>
      <c r="BB136" s="5">
        <f t="shared" si="155"/>
        <v>8.7002911571822497E-6</v>
      </c>
      <c r="BC136" s="5">
        <f t="shared" si="156"/>
        <v>1.6593903821682955E-6</v>
      </c>
      <c r="BD136" s="5">
        <f t="shared" si="157"/>
        <v>1.4068895207269461E-4</v>
      </c>
      <c r="BE136" s="5">
        <f t="shared" si="158"/>
        <v>1.4790031392743891E-4</v>
      </c>
      <c r="BF136" s="5">
        <f t="shared" si="159"/>
        <v>7.774065602724915E-5</v>
      </c>
      <c r="BG136" s="5">
        <f t="shared" si="160"/>
        <v>2.7241815513261239E-5</v>
      </c>
      <c r="BH136" s="5">
        <f t="shared" si="161"/>
        <v>7.1595406160301634E-6</v>
      </c>
      <c r="BI136" s="5">
        <f t="shared" si="162"/>
        <v>1.5053041323955184E-6</v>
      </c>
      <c r="BJ136" s="8">
        <f t="shared" si="163"/>
        <v>0.37164339853890782</v>
      </c>
      <c r="BK136" s="8">
        <f t="shared" si="164"/>
        <v>0.30778191454485049</v>
      </c>
      <c r="BL136" s="8">
        <f t="shared" si="165"/>
        <v>0.30117358361751156</v>
      </c>
      <c r="BM136" s="8">
        <f t="shared" si="166"/>
        <v>0.32447423317126539</v>
      </c>
      <c r="BN136" s="8">
        <f t="shared" si="167"/>
        <v>0.67535061928940876</v>
      </c>
    </row>
    <row r="137" spans="1:66" x14ac:dyDescent="0.25">
      <c r="A137" t="s">
        <v>27</v>
      </c>
      <c r="B137" t="s">
        <v>298</v>
      </c>
      <c r="C137" t="s">
        <v>299</v>
      </c>
      <c r="D137" t="s">
        <v>441</v>
      </c>
      <c r="E137">
        <f>VLOOKUP(A137,home!$A$2:$E$405,3,FALSE)</f>
        <v>1.31736526946108</v>
      </c>
      <c r="F137">
        <f>VLOOKUP(B137,home!$B$2:$E$405,3,FALSE)</f>
        <v>1.1399999999999999</v>
      </c>
      <c r="G137">
        <f>VLOOKUP(C137,away!$B$2:$E$405,4,FALSE)</f>
        <v>1.04</v>
      </c>
      <c r="H137">
        <f>VLOOKUP(A137,away!$A$2:$E$405,3,FALSE)</f>
        <v>1.1377245508981999</v>
      </c>
      <c r="I137">
        <f>VLOOKUP(C137,away!$B$2:$E$405,3,FALSE)</f>
        <v>0.66</v>
      </c>
      <c r="J137">
        <f>VLOOKUP(B137,home!$B$2:$E$405,4,FALSE)</f>
        <v>0.55000000000000004</v>
      </c>
      <c r="K137" s="3">
        <f t="shared" si="112"/>
        <v>1.5618682634730565</v>
      </c>
      <c r="L137" s="3">
        <f t="shared" si="113"/>
        <v>0.41299401197604663</v>
      </c>
      <c r="M137" s="5">
        <f t="shared" si="114"/>
        <v>0.1387804243984421</v>
      </c>
      <c r="N137" s="5">
        <f t="shared" si="115"/>
        <v>0.21675674045924853</v>
      </c>
      <c r="O137" s="5">
        <f t="shared" si="116"/>
        <v>5.7315484256051027E-2</v>
      </c>
      <c r="P137" s="5">
        <f t="shared" si="117"/>
        <v>8.9519235865115718E-2</v>
      </c>
      <c r="Q137" s="5">
        <f t="shared" si="118"/>
        <v>0.1692727369085833</v>
      </c>
      <c r="R137" s="5">
        <f t="shared" si="119"/>
        <v>1.1835475895628222E-2</v>
      </c>
      <c r="S137" s="5">
        <f t="shared" si="120"/>
        <v>1.4435922113313881E-2</v>
      </c>
      <c r="T137" s="5">
        <f t="shared" si="121"/>
        <v>6.9908626734041635E-2</v>
      </c>
      <c r="U137" s="5">
        <f t="shared" si="122"/>
        <v>1.848545418448207E-2</v>
      </c>
      <c r="V137" s="5">
        <f t="shared" si="123"/>
        <v>1.0346421712121947E-3</v>
      </c>
      <c r="W137" s="5">
        <f t="shared" si="124"/>
        <v>8.8127238549580211E-2</v>
      </c>
      <c r="X137" s="5">
        <f t="shared" si="125"/>
        <v>3.6396021812961248E-2</v>
      </c>
      <c r="Y137" s="5">
        <f t="shared" si="126"/>
        <v>7.5156695342512847E-3</v>
      </c>
      <c r="Z137" s="5">
        <f t="shared" si="127"/>
        <v>1.6293268912604313E-3</v>
      </c>
      <c r="AA137" s="5">
        <f t="shared" si="128"/>
        <v>2.5447939622828836E-3</v>
      </c>
      <c r="AB137" s="5">
        <f t="shared" si="129"/>
        <v>1.9873164633837435E-3</v>
      </c>
      <c r="AC137" s="5">
        <f t="shared" si="130"/>
        <v>4.171174400235676E-5</v>
      </c>
      <c r="AD137" s="5">
        <f t="shared" si="131"/>
        <v>3.4410784259527157E-2</v>
      </c>
      <c r="AE137" s="5">
        <f t="shared" si="132"/>
        <v>1.4211447846584317E-2</v>
      </c>
      <c r="AF137" s="5">
        <f t="shared" si="133"/>
        <v>2.9346214310746019E-3</v>
      </c>
      <c r="AG137" s="5">
        <f t="shared" si="134"/>
        <v>4.0399369281679586E-4</v>
      </c>
      <c r="AH137" s="5">
        <f t="shared" si="135"/>
        <v>1.6822556241052631E-4</v>
      </c>
      <c r="AI137" s="5">
        <f t="shared" si="136"/>
        <v>2.62746167033907E-4</v>
      </c>
      <c r="AJ137" s="5">
        <f t="shared" si="137"/>
        <v>2.0518744981972505E-4</v>
      </c>
      <c r="AK137" s="5">
        <f t="shared" si="138"/>
        <v>1.0682525531213299E-4</v>
      </c>
      <c r="AL137" s="5">
        <f t="shared" si="139"/>
        <v>1.0762334719403613E-6</v>
      </c>
      <c r="AM137" s="5">
        <f t="shared" si="140"/>
        <v>1.0749022371234738E-2</v>
      </c>
      <c r="AN137" s="5">
        <f t="shared" si="141"/>
        <v>4.4392818739165119E-3</v>
      </c>
      <c r="AO137" s="5">
        <f t="shared" si="142"/>
        <v>9.1669841570066126E-4</v>
      </c>
      <c r="AP137" s="5">
        <f t="shared" si="143"/>
        <v>1.261969854907673E-4</v>
      </c>
      <c r="AQ137" s="5">
        <f t="shared" si="144"/>
        <v>1.302964983427873E-5</v>
      </c>
      <c r="AR137" s="5">
        <f t="shared" si="145"/>
        <v>1.3895229987370023E-5</v>
      </c>
      <c r="AS137" s="5">
        <f t="shared" si="146"/>
        <v>2.1702518730932357E-5</v>
      </c>
      <c r="AT137" s="5">
        <f t="shared" si="147"/>
        <v>1.6948237621636405E-5</v>
      </c>
      <c r="AU137" s="5">
        <f t="shared" si="148"/>
        <v>8.8236381543446617E-6</v>
      </c>
      <c r="AV137" s="5">
        <f t="shared" si="149"/>
        <v>3.4453401004102253E-6</v>
      </c>
      <c r="AW137" s="5">
        <f t="shared" si="150"/>
        <v>1.9283779162133433E-8</v>
      </c>
      <c r="AX137" s="5">
        <f t="shared" si="151"/>
        <v>2.798092817498907E-3</v>
      </c>
      <c r="AY137" s="5">
        <f t="shared" si="152"/>
        <v>1.1555955785802338E-3</v>
      </c>
      <c r="AZ137" s="5">
        <f t="shared" si="153"/>
        <v>2.3862702710981574E-4</v>
      </c>
      <c r="BA137" s="5">
        <f t="shared" si="154"/>
        <v>3.2850511097333224E-5</v>
      </c>
      <c r="BB137" s="5">
        <f t="shared" si="155"/>
        <v>3.3917660933878217E-6</v>
      </c>
      <c r="BC137" s="5">
        <f t="shared" si="156"/>
        <v>2.8015581731851187E-7</v>
      </c>
      <c r="BD137" s="5">
        <f t="shared" si="157"/>
        <v>9.5644112996896935E-7</v>
      </c>
      <c r="BE137" s="5">
        <f t="shared" si="158"/>
        <v>1.493835046778842E-6</v>
      </c>
      <c r="BF137" s="5">
        <f t="shared" si="159"/>
        <v>1.1665867752138311E-6</v>
      </c>
      <c r="BG137" s="5">
        <f t="shared" si="160"/>
        <v>6.0735162026462002E-7</v>
      </c>
      <c r="BH137" s="5">
        <f t="shared" si="161"/>
        <v>2.3715080511506229E-7</v>
      </c>
      <c r="BI137" s="5">
        <f t="shared" si="162"/>
        <v>7.4079663233259937E-8</v>
      </c>
      <c r="BJ137" s="8">
        <f t="shared" si="163"/>
        <v>0.66041094838104319</v>
      </c>
      <c r="BK137" s="8">
        <f t="shared" si="164"/>
        <v>0.2449686081041384</v>
      </c>
      <c r="BL137" s="8">
        <f t="shared" si="165"/>
        <v>9.2980859606039482E-2</v>
      </c>
      <c r="BM137" s="8">
        <f t="shared" si="166"/>
        <v>0.31535406890461154</v>
      </c>
      <c r="BN137" s="8">
        <f t="shared" si="167"/>
        <v>0.68348009778306884</v>
      </c>
    </row>
    <row r="138" spans="1:66" x14ac:dyDescent="0.25">
      <c r="A138" t="s">
        <v>196</v>
      </c>
      <c r="B138" t="s">
        <v>300</v>
      </c>
      <c r="C138" t="s">
        <v>301</v>
      </c>
      <c r="D138" t="s">
        <v>441</v>
      </c>
      <c r="E138">
        <f>VLOOKUP(A138,home!$A$2:$E$405,3,FALSE)</f>
        <v>1.6388888888888899</v>
      </c>
      <c r="F138">
        <f>VLOOKUP(B138,home!$B$2:$E$405,3,FALSE)</f>
        <v>0</v>
      </c>
      <c r="G138">
        <f>VLOOKUP(C138,away!$B$2:$E$405,4,FALSE)</f>
        <v>1.3</v>
      </c>
      <c r="H138">
        <f>VLOOKUP(A138,away!$A$2:$E$405,3,FALSE)</f>
        <v>1.5763888888888899</v>
      </c>
      <c r="I138">
        <f>VLOOKUP(C138,away!$B$2:$E$405,3,FALSE)</f>
        <v>0.53</v>
      </c>
      <c r="J138">
        <f>VLOOKUP(B138,home!$B$2:$E$405,4,FALSE)</f>
        <v>0</v>
      </c>
      <c r="K138" s="3">
        <f t="shared" si="112"/>
        <v>0</v>
      </c>
      <c r="L138" s="3">
        <f t="shared" si="113"/>
        <v>0</v>
      </c>
      <c r="M138" s="5">
        <f t="shared" si="114"/>
        <v>1</v>
      </c>
      <c r="N138" s="5">
        <f t="shared" si="115"/>
        <v>0</v>
      </c>
      <c r="O138" s="5">
        <f t="shared" si="116"/>
        <v>0</v>
      </c>
      <c r="P138" s="5">
        <f t="shared" si="117"/>
        <v>0</v>
      </c>
      <c r="Q138" s="5">
        <f t="shared" si="118"/>
        <v>0</v>
      </c>
      <c r="R138" s="5">
        <f t="shared" si="119"/>
        <v>0</v>
      </c>
      <c r="S138" s="5">
        <f t="shared" si="120"/>
        <v>0</v>
      </c>
      <c r="T138" s="5">
        <f t="shared" si="121"/>
        <v>0</v>
      </c>
      <c r="U138" s="5">
        <f t="shared" si="122"/>
        <v>0</v>
      </c>
      <c r="V138" s="5">
        <f t="shared" si="123"/>
        <v>0</v>
      </c>
      <c r="W138" s="5">
        <f t="shared" si="124"/>
        <v>0</v>
      </c>
      <c r="X138" s="5">
        <f t="shared" si="125"/>
        <v>0</v>
      </c>
      <c r="Y138" s="5">
        <f t="shared" si="126"/>
        <v>0</v>
      </c>
      <c r="Z138" s="5">
        <f t="shared" si="127"/>
        <v>0</v>
      </c>
      <c r="AA138" s="5">
        <f t="shared" si="128"/>
        <v>0</v>
      </c>
      <c r="AB138" s="5">
        <f t="shared" si="129"/>
        <v>0</v>
      </c>
      <c r="AC138" s="5">
        <f t="shared" si="130"/>
        <v>0</v>
      </c>
      <c r="AD138" s="5">
        <f t="shared" si="131"/>
        <v>0</v>
      </c>
      <c r="AE138" s="5">
        <f t="shared" si="132"/>
        <v>0</v>
      </c>
      <c r="AF138" s="5">
        <f t="shared" si="133"/>
        <v>0</v>
      </c>
      <c r="AG138" s="5">
        <f t="shared" si="134"/>
        <v>0</v>
      </c>
      <c r="AH138" s="5">
        <f t="shared" si="135"/>
        <v>0</v>
      </c>
      <c r="AI138" s="5">
        <f t="shared" si="136"/>
        <v>0</v>
      </c>
      <c r="AJ138" s="5">
        <f t="shared" si="137"/>
        <v>0</v>
      </c>
      <c r="AK138" s="5">
        <f t="shared" si="138"/>
        <v>0</v>
      </c>
      <c r="AL138" s="5">
        <f t="shared" si="139"/>
        <v>0</v>
      </c>
      <c r="AM138" s="5">
        <f t="shared" si="140"/>
        <v>0</v>
      </c>
      <c r="AN138" s="5">
        <f t="shared" si="141"/>
        <v>0</v>
      </c>
      <c r="AO138" s="5">
        <f t="shared" si="142"/>
        <v>0</v>
      </c>
      <c r="AP138" s="5">
        <f t="shared" si="143"/>
        <v>0</v>
      </c>
      <c r="AQ138" s="5">
        <f t="shared" si="144"/>
        <v>0</v>
      </c>
      <c r="AR138" s="5">
        <f t="shared" si="145"/>
        <v>0</v>
      </c>
      <c r="AS138" s="5">
        <f t="shared" si="146"/>
        <v>0</v>
      </c>
      <c r="AT138" s="5">
        <f t="shared" si="147"/>
        <v>0</v>
      </c>
      <c r="AU138" s="5">
        <f t="shared" si="148"/>
        <v>0</v>
      </c>
      <c r="AV138" s="5">
        <f t="shared" si="149"/>
        <v>0</v>
      </c>
      <c r="AW138" s="5">
        <f t="shared" si="150"/>
        <v>0</v>
      </c>
      <c r="AX138" s="5">
        <f t="shared" si="151"/>
        <v>0</v>
      </c>
      <c r="AY138" s="5">
        <f t="shared" si="152"/>
        <v>0</v>
      </c>
      <c r="AZ138" s="5">
        <f t="shared" si="153"/>
        <v>0</v>
      </c>
      <c r="BA138" s="5">
        <f t="shared" si="154"/>
        <v>0</v>
      </c>
      <c r="BB138" s="5">
        <f t="shared" si="155"/>
        <v>0</v>
      </c>
      <c r="BC138" s="5">
        <f t="shared" si="156"/>
        <v>0</v>
      </c>
      <c r="BD138" s="5">
        <f t="shared" si="157"/>
        <v>0</v>
      </c>
      <c r="BE138" s="5">
        <f t="shared" si="158"/>
        <v>0</v>
      </c>
      <c r="BF138" s="5">
        <f t="shared" si="159"/>
        <v>0</v>
      </c>
      <c r="BG138" s="5">
        <f t="shared" si="160"/>
        <v>0</v>
      </c>
      <c r="BH138" s="5">
        <f t="shared" si="161"/>
        <v>0</v>
      </c>
      <c r="BI138" s="5">
        <f t="shared" si="162"/>
        <v>0</v>
      </c>
      <c r="BJ138" s="8">
        <f t="shared" si="163"/>
        <v>0</v>
      </c>
      <c r="BK138" s="8">
        <f t="shared" si="164"/>
        <v>1</v>
      </c>
      <c r="BL138" s="8">
        <f t="shared" si="165"/>
        <v>0</v>
      </c>
      <c r="BM138" s="8">
        <f t="shared" si="166"/>
        <v>0</v>
      </c>
      <c r="BN138" s="8">
        <f t="shared" si="167"/>
        <v>1</v>
      </c>
    </row>
    <row r="139" spans="1:66" x14ac:dyDescent="0.25">
      <c r="A139" t="s">
        <v>196</v>
      </c>
      <c r="B139" t="s">
        <v>302</v>
      </c>
      <c r="C139" t="s">
        <v>303</v>
      </c>
      <c r="D139" t="s">
        <v>441</v>
      </c>
      <c r="E139">
        <f>VLOOKUP(A139,home!$A$2:$E$405,3,FALSE)</f>
        <v>1.6388888888888899</v>
      </c>
      <c r="F139">
        <f>VLOOKUP(B139,home!$B$2:$E$405,3,FALSE)</f>
        <v>0.61</v>
      </c>
      <c r="G139">
        <f>VLOOKUP(C139,away!$B$2:$E$405,4,FALSE)</f>
        <v>0</v>
      </c>
      <c r="H139">
        <f>VLOOKUP(A139,away!$A$2:$E$405,3,FALSE)</f>
        <v>1.5763888888888899</v>
      </c>
      <c r="I139">
        <f>VLOOKUP(C139,away!$B$2:$E$405,3,FALSE)</f>
        <v>0</v>
      </c>
      <c r="J139">
        <f>VLOOKUP(B139,home!$B$2:$E$405,4,FALSE)</f>
        <v>0.48</v>
      </c>
      <c r="K139" s="3">
        <f t="shared" si="112"/>
        <v>0</v>
      </c>
      <c r="L139" s="3">
        <f t="shared" si="113"/>
        <v>0</v>
      </c>
      <c r="M139" s="5">
        <f t="shared" si="114"/>
        <v>1</v>
      </c>
      <c r="N139" s="5">
        <f t="shared" si="115"/>
        <v>0</v>
      </c>
      <c r="O139" s="5">
        <f t="shared" si="116"/>
        <v>0</v>
      </c>
      <c r="P139" s="5">
        <f t="shared" si="117"/>
        <v>0</v>
      </c>
      <c r="Q139" s="5">
        <f t="shared" si="118"/>
        <v>0</v>
      </c>
      <c r="R139" s="5">
        <f t="shared" si="119"/>
        <v>0</v>
      </c>
      <c r="S139" s="5">
        <f t="shared" si="120"/>
        <v>0</v>
      </c>
      <c r="T139" s="5">
        <f t="shared" si="121"/>
        <v>0</v>
      </c>
      <c r="U139" s="5">
        <f t="shared" si="122"/>
        <v>0</v>
      </c>
      <c r="V139" s="5">
        <f t="shared" si="123"/>
        <v>0</v>
      </c>
      <c r="W139" s="5">
        <f t="shared" si="124"/>
        <v>0</v>
      </c>
      <c r="X139" s="5">
        <f t="shared" si="125"/>
        <v>0</v>
      </c>
      <c r="Y139" s="5">
        <f t="shared" si="126"/>
        <v>0</v>
      </c>
      <c r="Z139" s="5">
        <f t="shared" si="127"/>
        <v>0</v>
      </c>
      <c r="AA139" s="5">
        <f t="shared" si="128"/>
        <v>0</v>
      </c>
      <c r="AB139" s="5">
        <f t="shared" si="129"/>
        <v>0</v>
      </c>
      <c r="AC139" s="5">
        <f t="shared" si="130"/>
        <v>0</v>
      </c>
      <c r="AD139" s="5">
        <f t="shared" si="131"/>
        <v>0</v>
      </c>
      <c r="AE139" s="5">
        <f t="shared" si="132"/>
        <v>0</v>
      </c>
      <c r="AF139" s="5">
        <f t="shared" si="133"/>
        <v>0</v>
      </c>
      <c r="AG139" s="5">
        <f t="shared" si="134"/>
        <v>0</v>
      </c>
      <c r="AH139" s="5">
        <f t="shared" si="135"/>
        <v>0</v>
      </c>
      <c r="AI139" s="5">
        <f t="shared" si="136"/>
        <v>0</v>
      </c>
      <c r="AJ139" s="5">
        <f t="shared" si="137"/>
        <v>0</v>
      </c>
      <c r="AK139" s="5">
        <f t="shared" si="138"/>
        <v>0</v>
      </c>
      <c r="AL139" s="5">
        <f t="shared" si="139"/>
        <v>0</v>
      </c>
      <c r="AM139" s="5">
        <f t="shared" si="140"/>
        <v>0</v>
      </c>
      <c r="AN139" s="5">
        <f t="shared" si="141"/>
        <v>0</v>
      </c>
      <c r="AO139" s="5">
        <f t="shared" si="142"/>
        <v>0</v>
      </c>
      <c r="AP139" s="5">
        <f t="shared" si="143"/>
        <v>0</v>
      </c>
      <c r="AQ139" s="5">
        <f t="shared" si="144"/>
        <v>0</v>
      </c>
      <c r="AR139" s="5">
        <f t="shared" si="145"/>
        <v>0</v>
      </c>
      <c r="AS139" s="5">
        <f t="shared" si="146"/>
        <v>0</v>
      </c>
      <c r="AT139" s="5">
        <f t="shared" si="147"/>
        <v>0</v>
      </c>
      <c r="AU139" s="5">
        <f t="shared" si="148"/>
        <v>0</v>
      </c>
      <c r="AV139" s="5">
        <f t="shared" si="149"/>
        <v>0</v>
      </c>
      <c r="AW139" s="5">
        <f t="shared" si="150"/>
        <v>0</v>
      </c>
      <c r="AX139" s="5">
        <f t="shared" si="151"/>
        <v>0</v>
      </c>
      <c r="AY139" s="5">
        <f t="shared" si="152"/>
        <v>0</v>
      </c>
      <c r="AZ139" s="5">
        <f t="shared" si="153"/>
        <v>0</v>
      </c>
      <c r="BA139" s="5">
        <f t="shared" si="154"/>
        <v>0</v>
      </c>
      <c r="BB139" s="5">
        <f t="shared" si="155"/>
        <v>0</v>
      </c>
      <c r="BC139" s="5">
        <f t="shared" si="156"/>
        <v>0</v>
      </c>
      <c r="BD139" s="5">
        <f t="shared" si="157"/>
        <v>0</v>
      </c>
      <c r="BE139" s="5">
        <f t="shared" si="158"/>
        <v>0</v>
      </c>
      <c r="BF139" s="5">
        <f t="shared" si="159"/>
        <v>0</v>
      </c>
      <c r="BG139" s="5">
        <f t="shared" si="160"/>
        <v>0</v>
      </c>
      <c r="BH139" s="5">
        <f t="shared" si="161"/>
        <v>0</v>
      </c>
      <c r="BI139" s="5">
        <f t="shared" si="162"/>
        <v>0</v>
      </c>
      <c r="BJ139" s="8">
        <f t="shared" si="163"/>
        <v>0</v>
      </c>
      <c r="BK139" s="8">
        <f t="shared" si="164"/>
        <v>1</v>
      </c>
      <c r="BL139" s="8">
        <f t="shared" si="165"/>
        <v>0</v>
      </c>
      <c r="BM139" s="8">
        <f t="shared" si="166"/>
        <v>0</v>
      </c>
      <c r="BN139" s="8">
        <f t="shared" si="167"/>
        <v>1</v>
      </c>
    </row>
    <row r="140" spans="1:66" x14ac:dyDescent="0.25">
      <c r="A140" t="s">
        <v>196</v>
      </c>
      <c r="B140" t="s">
        <v>304</v>
      </c>
      <c r="C140" t="s">
        <v>305</v>
      </c>
      <c r="D140" t="s">
        <v>441</v>
      </c>
      <c r="E140">
        <f>VLOOKUP(A140,home!$A$2:$E$405,3,FALSE)</f>
        <v>1.6388888888888899</v>
      </c>
      <c r="F140">
        <f>VLOOKUP(B140,home!$B$2:$E$405,3,FALSE)</f>
        <v>0.76</v>
      </c>
      <c r="G140">
        <f>VLOOKUP(C140,away!$B$2:$E$405,4,FALSE)</f>
        <v>1.07</v>
      </c>
      <c r="H140">
        <f>VLOOKUP(A140,away!$A$2:$E$405,3,FALSE)</f>
        <v>1.5763888888888899</v>
      </c>
      <c r="I140">
        <f>VLOOKUP(C140,away!$B$2:$E$405,3,FALSE)</f>
        <v>0.92</v>
      </c>
      <c r="J140">
        <f>VLOOKUP(B140,home!$B$2:$E$405,4,FALSE)</f>
        <v>2.06</v>
      </c>
      <c r="K140" s="3">
        <f t="shared" ref="K140:K155" si="168">E140*F140*G140</f>
        <v>1.3327444444444454</v>
      </c>
      <c r="L140" s="3">
        <f t="shared" ref="L140:L155" si="169">H140*I140*J140</f>
        <v>2.9875722222222247</v>
      </c>
      <c r="M140" s="5">
        <f t="shared" si="114"/>
        <v>1.3295672579426283E-2</v>
      </c>
      <c r="N140" s="5">
        <f t="shared" si="115"/>
        <v>1.7719733765382731E-2</v>
      </c>
      <c r="O140" s="5">
        <f t="shared" si="116"/>
        <v>3.9721782074055675E-2</v>
      </c>
      <c r="P140" s="5">
        <f t="shared" si="117"/>
        <v>5.2938984382630665E-2</v>
      </c>
      <c r="Q140" s="5">
        <f t="shared" si="118"/>
        <v>1.1807938366424247E-2</v>
      </c>
      <c r="R140" s="5">
        <f t="shared" si="119"/>
        <v>5.9335846370806737E-2</v>
      </c>
      <c r="S140" s="5">
        <f t="shared" si="120"/>
        <v>5.2696395212850265E-2</v>
      </c>
      <c r="T140" s="5">
        <f t="shared" si="121"/>
        <v>3.5277068665241149E-2</v>
      </c>
      <c r="U140" s="5">
        <f t="shared" si="122"/>
        <v>7.9079519607101786E-2</v>
      </c>
      <c r="V140" s="5">
        <f t="shared" si="123"/>
        <v>2.3313296751495797E-2</v>
      </c>
      <c r="W140" s="5">
        <f t="shared" si="124"/>
        <v>5.2456547527314464E-3</v>
      </c>
      <c r="X140" s="5">
        <f t="shared" si="125"/>
        <v>1.5671772426628459E-2</v>
      </c>
      <c r="Y140" s="5">
        <f t="shared" si="126"/>
        <v>2.3410275987391694E-2</v>
      </c>
      <c r="Z140" s="5">
        <f t="shared" si="127"/>
        <v>5.9090042133155878E-2</v>
      </c>
      <c r="AA140" s="5">
        <f t="shared" si="128"/>
        <v>7.8751925374951709E-2</v>
      </c>
      <c r="AB140" s="5">
        <f t="shared" si="129"/>
        <v>5.2478095516385236E-2</v>
      </c>
      <c r="AC140" s="5">
        <f t="shared" si="130"/>
        <v>5.8016163025142956E-3</v>
      </c>
      <c r="AD140" s="5">
        <f t="shared" si="131"/>
        <v>1.7477793072941076E-3</v>
      </c>
      <c r="AE140" s="5">
        <f t="shared" si="132"/>
        <v>5.2216169090466766E-3</v>
      </c>
      <c r="AF140" s="5">
        <f t="shared" si="133"/>
        <v>7.7999788162768638E-3</v>
      </c>
      <c r="AG140" s="5">
        <f t="shared" si="134"/>
        <v>7.7676666818101842E-3</v>
      </c>
      <c r="AH140" s="5">
        <f t="shared" si="135"/>
        <v>4.4133942121739343E-2</v>
      </c>
      <c r="AI140" s="5">
        <f t="shared" si="136"/>
        <v>5.8819266174180818E-2</v>
      </c>
      <c r="AJ140" s="5">
        <f t="shared" si="137"/>
        <v>3.9195525109969299E-2</v>
      </c>
      <c r="AK140" s="5">
        <f t="shared" si="138"/>
        <v>1.7412539445798118E-2</v>
      </c>
      <c r="AL140" s="5">
        <f t="shared" si="139"/>
        <v>9.2400492866551219E-4</v>
      </c>
      <c r="AM140" s="5">
        <f t="shared" si="140"/>
        <v>4.6586863238223656E-4</v>
      </c>
      <c r="AN140" s="5">
        <f t="shared" si="141"/>
        <v>1.3918161853098271E-3</v>
      </c>
      <c r="AO140" s="5">
        <f t="shared" si="142"/>
        <v>2.0790756868354701E-3</v>
      </c>
      <c r="AP140" s="5">
        <f t="shared" si="143"/>
        <v>2.0704629232957484E-3</v>
      </c>
      <c r="AQ140" s="5">
        <f t="shared" si="144"/>
        <v>1.5464143791948505E-3</v>
      </c>
      <c r="AR140" s="5">
        <f t="shared" si="145"/>
        <v>2.6370667908014369E-2</v>
      </c>
      <c r="AS140" s="5">
        <f t="shared" si="146"/>
        <v>3.5145361150695581E-2</v>
      </c>
      <c r="AT140" s="5">
        <f t="shared" si="147"/>
        <v>2.3419892410791593E-2</v>
      </c>
      <c r="AU140" s="5">
        <f t="shared" si="148"/>
        <v>1.0404243833323043E-2</v>
      </c>
      <c r="AV140" s="5">
        <f t="shared" si="149"/>
        <v>3.466549541876664E-3</v>
      </c>
      <c r="AW140" s="5">
        <f t="shared" si="150"/>
        <v>1.0219674901297017E-4</v>
      </c>
      <c r="AX140" s="5">
        <f t="shared" si="151"/>
        <v>1.0348063860805956E-4</v>
      </c>
      <c r="AY140" s="5">
        <f t="shared" si="152"/>
        <v>3.0915588144325544E-4</v>
      </c>
      <c r="AZ140" s="5">
        <f t="shared" si="153"/>
        <v>4.6181276186824869E-4</v>
      </c>
      <c r="BA140" s="5">
        <f t="shared" si="154"/>
        <v>4.5989965974176902E-4</v>
      </c>
      <c r="BB140" s="5">
        <f t="shared" si="155"/>
        <v>3.4349586211349044E-4</v>
      </c>
      <c r="BC140" s="5">
        <f t="shared" si="156"/>
        <v>2.0524373921970788E-4</v>
      </c>
      <c r="BD140" s="5">
        <f t="shared" si="157"/>
        <v>1.3130712487238457E-2</v>
      </c>
      <c r="BE140" s="5">
        <f t="shared" si="158"/>
        <v>1.7499884118964359E-2</v>
      </c>
      <c r="BF140" s="5">
        <f t="shared" si="159"/>
        <v>1.1661436668985668E-2</v>
      </c>
      <c r="BG140" s="5">
        <f t="shared" si="160"/>
        <v>5.1805716449437973E-3</v>
      </c>
      <c r="BH140" s="5">
        <f t="shared" si="161"/>
        <v>1.7260945197113155E-3</v>
      </c>
      <c r="BI140" s="5">
        <f t="shared" si="162"/>
        <v>4.6008857634625175E-4</v>
      </c>
      <c r="BJ140" s="8">
        <f t="shared" si="163"/>
        <v>0.1411062120282402</v>
      </c>
      <c r="BK140" s="8">
        <f t="shared" si="164"/>
        <v>0.14927912603902607</v>
      </c>
      <c r="BL140" s="8">
        <f t="shared" si="165"/>
        <v>0.6173939446558796</v>
      </c>
      <c r="BM140" s="8">
        <f t="shared" si="166"/>
        <v>0.77184240818514516</v>
      </c>
      <c r="BN140" s="8">
        <f t="shared" si="167"/>
        <v>0.19481995753872633</v>
      </c>
    </row>
    <row r="141" spans="1:66" x14ac:dyDescent="0.25">
      <c r="A141" t="s">
        <v>196</v>
      </c>
      <c r="B141" t="s">
        <v>306</v>
      </c>
      <c r="C141" t="s">
        <v>307</v>
      </c>
      <c r="D141" t="s">
        <v>441</v>
      </c>
      <c r="E141">
        <f>VLOOKUP(A141,home!$A$2:$E$405,3,FALSE)</f>
        <v>1.6388888888888899</v>
      </c>
      <c r="F141">
        <f>VLOOKUP(B141,home!$B$2:$E$405,3,FALSE)</f>
        <v>2.06</v>
      </c>
      <c r="G141">
        <f>VLOOKUP(C141,away!$B$2:$E$405,4,FALSE)</f>
        <v>0.53</v>
      </c>
      <c r="H141">
        <f>VLOOKUP(A141,away!$A$2:$E$405,3,FALSE)</f>
        <v>1.5763888888888899</v>
      </c>
      <c r="I141">
        <f>VLOOKUP(C141,away!$B$2:$E$405,3,FALSE)</f>
        <v>1.45</v>
      </c>
      <c r="J141">
        <f>VLOOKUP(B141,home!$B$2:$E$405,4,FALSE)</f>
        <v>0.63</v>
      </c>
      <c r="K141" s="3">
        <f t="shared" si="168"/>
        <v>1.7893388888888901</v>
      </c>
      <c r="L141" s="3">
        <f t="shared" si="169"/>
        <v>1.440031250000001</v>
      </c>
      <c r="M141" s="5">
        <f t="shared" si="114"/>
        <v>3.9582422366910716E-2</v>
      </c>
      <c r="N141" s="5">
        <f t="shared" si="115"/>
        <v>7.0826367657538761E-2</v>
      </c>
      <c r="O141" s="5">
        <f t="shared" si="116"/>
        <v>5.6999925159050439E-2</v>
      </c>
      <c r="P141" s="5">
        <f t="shared" si="117"/>
        <v>0.10199218275084519</v>
      </c>
      <c r="Q141" s="5">
        <f t="shared" si="118"/>
        <v>6.3366187004188237E-2</v>
      </c>
      <c r="R141" s="5">
        <f t="shared" si="119"/>
        <v>4.1040836738346964E-2</v>
      </c>
      <c r="S141" s="5">
        <f t="shared" si="120"/>
        <v>6.5700914195298166E-2</v>
      </c>
      <c r="T141" s="5">
        <f t="shared" si="121"/>
        <v>9.1249289479375009E-2</v>
      </c>
      <c r="U141" s="5">
        <f t="shared" si="122"/>
        <v>7.3435965208464085E-2</v>
      </c>
      <c r="V141" s="5">
        <f t="shared" si="123"/>
        <v>1.8810200327445785E-2</v>
      </c>
      <c r="W141" s="5">
        <f t="shared" si="124"/>
        <v>3.7794527549066599E-2</v>
      </c>
      <c r="X141" s="5">
        <f t="shared" si="125"/>
        <v>5.4425300749641851E-2</v>
      </c>
      <c r="Y141" s="5">
        <f t="shared" si="126"/>
        <v>3.9187066935066378E-2</v>
      </c>
      <c r="Z141" s="5">
        <f t="shared" si="127"/>
        <v>1.9700029143122584E-2</v>
      </c>
      <c r="AA141" s="5">
        <f t="shared" si="128"/>
        <v>3.5250028258033715E-2</v>
      </c>
      <c r="AB141" s="5">
        <f t="shared" si="129"/>
        <v>3.1537123198266022E-2</v>
      </c>
      <c r="AC141" s="5">
        <f t="shared" si="130"/>
        <v>3.0292698037674946E-3</v>
      </c>
      <c r="AD141" s="5">
        <f t="shared" si="131"/>
        <v>1.6906804482681847E-2</v>
      </c>
      <c r="AE141" s="5">
        <f t="shared" si="132"/>
        <v>2.4346326792701961E-2</v>
      </c>
      <c r="AF141" s="5">
        <f t="shared" si="133"/>
        <v>1.7529735702101562E-2</v>
      </c>
      <c r="AG141" s="5">
        <f t="shared" si="134"/>
        <v>8.4144557384223211E-3</v>
      </c>
      <c r="AH141" s="5">
        <f t="shared" si="135"/>
        <v>7.0921643980018179E-3</v>
      </c>
      <c r="AI141" s="5">
        <f t="shared" si="136"/>
        <v>1.2690285563737915E-2</v>
      </c>
      <c r="AJ141" s="5">
        <f t="shared" si="137"/>
        <v>1.1353610735150765E-2</v>
      </c>
      <c r="AK141" s="5">
        <f t="shared" si="138"/>
        <v>6.7718190725705478E-3</v>
      </c>
      <c r="AL141" s="5">
        <f t="shared" si="139"/>
        <v>3.1222125474134727E-4</v>
      </c>
      <c r="AM141" s="5">
        <f t="shared" si="140"/>
        <v>6.0504005495407246E-3</v>
      </c>
      <c r="AN141" s="5">
        <f t="shared" si="141"/>
        <v>8.7127658663558229E-3</v>
      </c>
      <c r="AO141" s="5">
        <f t="shared" si="142"/>
        <v>6.2733275607428597E-3</v>
      </c>
      <c r="AP141" s="5">
        <f t="shared" si="143"/>
        <v>3.0112625763186662E-3</v>
      </c>
      <c r="AQ141" s="5">
        <f t="shared" si="144"/>
        <v>1.0840780529635984E-3</v>
      </c>
      <c r="AR141" s="5">
        <f t="shared" si="145"/>
        <v>2.0425876726520103E-3</v>
      </c>
      <c r="AS141" s="5">
        <f t="shared" si="146"/>
        <v>3.6548815566412917E-3</v>
      </c>
      <c r="AT141" s="5">
        <f t="shared" si="147"/>
        <v>3.2699108517905136E-3</v>
      </c>
      <c r="AU141" s="5">
        <f t="shared" si="148"/>
        <v>1.9503262167695206E-3</v>
      </c>
      <c r="AV141" s="5">
        <f t="shared" si="149"/>
        <v>8.7244863642131176E-4</v>
      </c>
      <c r="AW141" s="5">
        <f t="shared" si="150"/>
        <v>2.2347270278133856E-5</v>
      </c>
      <c r="AX141" s="5">
        <f t="shared" si="151"/>
        <v>1.8043694994413224E-3</v>
      </c>
      <c r="AY141" s="5">
        <f t="shared" si="152"/>
        <v>2.5983484657423638E-3</v>
      </c>
      <c r="AZ141" s="5">
        <f t="shared" si="153"/>
        <v>1.8708514945292808E-3</v>
      </c>
      <c r="BA141" s="5">
        <f t="shared" si="154"/>
        <v>8.9802820541045692E-4</v>
      </c>
      <c r="BB141" s="5">
        <f t="shared" si="155"/>
        <v>3.2329716979311956E-4</v>
      </c>
      <c r="BC141" s="5">
        <f t="shared" si="156"/>
        <v>9.3111605507729606E-5</v>
      </c>
      <c r="BD141" s="5">
        <f t="shared" si="157"/>
        <v>4.9023167991394561E-4</v>
      </c>
      <c r="BE141" s="5">
        <f t="shared" si="158"/>
        <v>8.7719060943535333E-4</v>
      </c>
      <c r="BF141" s="5">
        <f t="shared" si="159"/>
        <v>7.8479563521541198E-4</v>
      </c>
      <c r="BG141" s="5">
        <f t="shared" si="160"/>
        <v>4.6808844997373196E-4</v>
      </c>
      <c r="BH141" s="5">
        <f t="shared" si="161"/>
        <v>2.0939221674443011E-4</v>
      </c>
      <c r="BI141" s="5">
        <f t="shared" si="162"/>
        <v>7.4934727290292008E-5</v>
      </c>
      <c r="BJ141" s="8">
        <f t="shared" si="163"/>
        <v>0.45676590313713045</v>
      </c>
      <c r="BK141" s="8">
        <f t="shared" si="164"/>
        <v>0.23202555916475107</v>
      </c>
      <c r="BL141" s="8">
        <f t="shared" si="165"/>
        <v>0.2908665465844702</v>
      </c>
      <c r="BM141" s="8">
        <f t="shared" si="166"/>
        <v>0.62297411515712953</v>
      </c>
      <c r="BN141" s="8">
        <f t="shared" si="167"/>
        <v>0.37380792167688032</v>
      </c>
    </row>
    <row r="142" spans="1:66" x14ac:dyDescent="0.25">
      <c r="A142" t="s">
        <v>32</v>
      </c>
      <c r="B142" t="s">
        <v>308</v>
      </c>
      <c r="C142" t="s">
        <v>309</v>
      </c>
      <c r="D142" t="s">
        <v>441</v>
      </c>
      <c r="E142">
        <f>VLOOKUP(A142,home!$A$2:$E$405,3,FALSE)</f>
        <v>1.2844827586206899</v>
      </c>
      <c r="F142">
        <f>VLOOKUP(B142,home!$B$2:$E$405,3,FALSE)</f>
        <v>1</v>
      </c>
      <c r="G142">
        <f>VLOOKUP(C142,away!$B$2:$E$405,4,FALSE)</f>
        <v>1.17</v>
      </c>
      <c r="H142">
        <f>VLOOKUP(A142,away!$A$2:$E$405,3,FALSE)</f>
        <v>1.1465517241379299</v>
      </c>
      <c r="I142">
        <f>VLOOKUP(C142,away!$B$2:$E$405,3,FALSE)</f>
        <v>0.13</v>
      </c>
      <c r="J142">
        <f>VLOOKUP(B142,home!$B$2:$E$405,4,FALSE)</f>
        <v>1.25</v>
      </c>
      <c r="K142" s="3">
        <f t="shared" si="168"/>
        <v>1.5028448275862072</v>
      </c>
      <c r="L142" s="3">
        <f t="shared" si="169"/>
        <v>0.18631465517241361</v>
      </c>
      <c r="M142" s="5">
        <f t="shared" si="114"/>
        <v>0.18467468103122486</v>
      </c>
      <c r="N142" s="5">
        <f t="shared" si="115"/>
        <v>0.27753738917390897</v>
      </c>
      <c r="O142" s="5">
        <f t="shared" si="116"/>
        <v>3.440759951540813E-2</v>
      </c>
      <c r="P142" s="5">
        <f t="shared" si="117"/>
        <v>5.1709282961388797E-2</v>
      </c>
      <c r="Q142" s="5">
        <f t="shared" si="118"/>
        <v>0.20854781489089466</v>
      </c>
      <c r="R142" s="5">
        <f t="shared" si="119"/>
        <v>3.2053200195118854E-3</v>
      </c>
      <c r="S142" s="5">
        <f t="shared" si="120"/>
        <v>3.6196758665700338E-3</v>
      </c>
      <c r="T142" s="5">
        <f t="shared" si="121"/>
        <v>3.8855514218357375E-2</v>
      </c>
      <c r="U142" s="5">
        <f t="shared" si="122"/>
        <v>4.8170986120819577E-3</v>
      </c>
      <c r="V142" s="5">
        <f t="shared" si="123"/>
        <v>1.1261294880983665E-4</v>
      </c>
      <c r="W142" s="5">
        <f t="shared" si="124"/>
        <v>0.10447166830439564</v>
      </c>
      <c r="X142" s="5">
        <f t="shared" si="125"/>
        <v>1.9464602855420243E-2</v>
      </c>
      <c r="Y142" s="5">
        <f t="shared" si="126"/>
        <v>1.8132703845377997E-3</v>
      </c>
      <c r="Z142" s="5">
        <f t="shared" si="127"/>
        <v>1.9906603138419697E-4</v>
      </c>
      <c r="AA142" s="5">
        <f t="shared" si="128"/>
        <v>2.9916535561385401E-4</v>
      </c>
      <c r="AB142" s="5">
        <f t="shared" si="129"/>
        <v>2.2479955363863442E-4</v>
      </c>
      <c r="AC142" s="5">
        <f t="shared" si="130"/>
        <v>1.9707407922027414E-6</v>
      </c>
      <c r="AD142" s="5">
        <f t="shared" si="131"/>
        <v>3.9251176585140726E-2</v>
      </c>
      <c r="AE142" s="5">
        <f t="shared" si="132"/>
        <v>7.3130694305720079E-3</v>
      </c>
      <c r="AF142" s="5">
        <f t="shared" si="133"/>
        <v>6.8126600460447135E-4</v>
      </c>
      <c r="AG142" s="5">
        <f t="shared" si="134"/>
        <v>4.2309946909523337E-5</v>
      </c>
      <c r="AH142" s="5">
        <f t="shared" si="135"/>
        <v>9.2722297484718802E-6</v>
      </c>
      <c r="AI142" s="5">
        <f t="shared" si="136"/>
        <v>1.3934722517681923E-5</v>
      </c>
      <c r="AJ142" s="5">
        <f t="shared" si="137"/>
        <v>1.0470862829773666E-5</v>
      </c>
      <c r="AK142" s="5">
        <f t="shared" si="138"/>
        <v>5.2453606813633447E-6</v>
      </c>
      <c r="AL142" s="5">
        <f t="shared" si="139"/>
        <v>2.2072455779757455E-8</v>
      </c>
      <c r="AM142" s="5">
        <f t="shared" si="140"/>
        <v>1.1797685541530321E-2</v>
      </c>
      <c r="AN142" s="5">
        <f t="shared" si="141"/>
        <v>2.1980817135027913E-3</v>
      </c>
      <c r="AO142" s="5">
        <f t="shared" si="142"/>
        <v>2.0476741824603027E-4</v>
      </c>
      <c r="AP142" s="5">
        <f t="shared" si="143"/>
        <v>1.2717056973684841E-5</v>
      </c>
      <c r="AQ142" s="5">
        <f t="shared" si="144"/>
        <v>5.9234352121500707E-7</v>
      </c>
      <c r="AR142" s="5">
        <f t="shared" si="145"/>
        <v>3.4551045765318664E-7</v>
      </c>
      <c r="AS142" s="5">
        <f t="shared" si="146"/>
        <v>5.1924860416103479E-7</v>
      </c>
      <c r="AT142" s="5">
        <f t="shared" si="147"/>
        <v>3.9017503949738454E-7</v>
      </c>
      <c r="AU142" s="5">
        <f t="shared" si="148"/>
        <v>1.9545751332062953E-7</v>
      </c>
      <c r="AV142" s="5">
        <f t="shared" si="149"/>
        <v>7.343557822669258E-8</v>
      </c>
      <c r="AW142" s="5">
        <f t="shared" si="150"/>
        <v>1.7167589201768611E-10</v>
      </c>
      <c r="AX142" s="5">
        <f t="shared" si="151"/>
        <v>2.9550151155962349E-3</v>
      </c>
      <c r="AY142" s="5">
        <f t="shared" si="152"/>
        <v>5.505626222915823E-4</v>
      </c>
      <c r="AZ142" s="5">
        <f t="shared" si="153"/>
        <v>5.1288942561537976E-5</v>
      </c>
      <c r="BA142" s="5">
        <f t="shared" si="154"/>
        <v>3.1852938825035584E-6</v>
      </c>
      <c r="BB142" s="5">
        <f t="shared" si="155"/>
        <v>1.4836673283536224E-7</v>
      </c>
      <c r="BC142" s="5">
        <f t="shared" si="156"/>
        <v>5.5285793334556244E-9</v>
      </c>
      <c r="BD142" s="5">
        <f t="shared" si="157"/>
        <v>1.0728943629352711E-8</v>
      </c>
      <c r="BE142" s="5">
        <f t="shared" si="158"/>
        <v>1.6123937438836711E-8</v>
      </c>
      <c r="BF142" s="5">
        <f t="shared" si="159"/>
        <v>1.2115887990139674E-8</v>
      </c>
      <c r="BG142" s="5">
        <f t="shared" si="160"/>
        <v>6.0694331991984202E-9</v>
      </c>
      <c r="BH142" s="5">
        <f t="shared" si="161"/>
        <v>2.280354072448838E-9</v>
      </c>
      <c r="BI142" s="5">
        <f t="shared" si="162"/>
        <v>6.8540366456897616E-10</v>
      </c>
      <c r="BJ142" s="8">
        <f t="shared" si="163"/>
        <v>0.71575213173815977</v>
      </c>
      <c r="BK142" s="8">
        <f t="shared" si="164"/>
        <v>0.24066880824353309</v>
      </c>
      <c r="BL142" s="8">
        <f t="shared" si="165"/>
        <v>4.2994478063184613E-2</v>
      </c>
      <c r="BM142" s="8">
        <f t="shared" si="166"/>
        <v>0.23898183403330839</v>
      </c>
      <c r="BN142" s="8">
        <f t="shared" si="167"/>
        <v>0.76008208759233731</v>
      </c>
    </row>
    <row r="143" spans="1:66" x14ac:dyDescent="0.25">
      <c r="A143" t="s">
        <v>32</v>
      </c>
      <c r="B143" t="s">
        <v>310</v>
      </c>
      <c r="C143" t="s">
        <v>311</v>
      </c>
      <c r="D143" t="s">
        <v>441</v>
      </c>
      <c r="E143">
        <f>VLOOKUP(A143,home!$A$2:$E$405,3,FALSE)</f>
        <v>1.2844827586206899</v>
      </c>
      <c r="F143">
        <f>VLOOKUP(B143,home!$B$2:$E$405,3,FALSE)</f>
        <v>0.52</v>
      </c>
      <c r="G143">
        <f>VLOOKUP(C143,away!$B$2:$E$405,4,FALSE)</f>
        <v>0</v>
      </c>
      <c r="H143">
        <f>VLOOKUP(A143,away!$A$2:$E$405,3,FALSE)</f>
        <v>1.1465517241379299</v>
      </c>
      <c r="I143">
        <f>VLOOKUP(C143,away!$B$2:$E$405,3,FALSE)</f>
        <v>0</v>
      </c>
      <c r="J143">
        <f>VLOOKUP(B143,home!$B$2:$E$405,4,FALSE)</f>
        <v>1.1599999999999999</v>
      </c>
      <c r="K143" s="3">
        <f t="shared" si="168"/>
        <v>0</v>
      </c>
      <c r="L143" s="3">
        <f t="shared" si="169"/>
        <v>0</v>
      </c>
      <c r="M143" s="5">
        <f t="shared" si="114"/>
        <v>1</v>
      </c>
      <c r="N143" s="5">
        <f t="shared" si="115"/>
        <v>0</v>
      </c>
      <c r="O143" s="5">
        <f t="shared" si="116"/>
        <v>0</v>
      </c>
      <c r="P143" s="5">
        <f t="shared" si="117"/>
        <v>0</v>
      </c>
      <c r="Q143" s="5">
        <f t="shared" si="118"/>
        <v>0</v>
      </c>
      <c r="R143" s="5">
        <f t="shared" si="119"/>
        <v>0</v>
      </c>
      <c r="S143" s="5">
        <f t="shared" si="120"/>
        <v>0</v>
      </c>
      <c r="T143" s="5">
        <f t="shared" si="121"/>
        <v>0</v>
      </c>
      <c r="U143" s="5">
        <f t="shared" si="122"/>
        <v>0</v>
      </c>
      <c r="V143" s="5">
        <f t="shared" si="123"/>
        <v>0</v>
      </c>
      <c r="W143" s="5">
        <f t="shared" si="124"/>
        <v>0</v>
      </c>
      <c r="X143" s="5">
        <f t="shared" si="125"/>
        <v>0</v>
      </c>
      <c r="Y143" s="5">
        <f t="shared" si="126"/>
        <v>0</v>
      </c>
      <c r="Z143" s="5">
        <f t="shared" si="127"/>
        <v>0</v>
      </c>
      <c r="AA143" s="5">
        <f t="shared" si="128"/>
        <v>0</v>
      </c>
      <c r="AB143" s="5">
        <f t="shared" si="129"/>
        <v>0</v>
      </c>
      <c r="AC143" s="5">
        <f t="shared" si="130"/>
        <v>0</v>
      </c>
      <c r="AD143" s="5">
        <f t="shared" si="131"/>
        <v>0</v>
      </c>
      <c r="AE143" s="5">
        <f t="shared" si="132"/>
        <v>0</v>
      </c>
      <c r="AF143" s="5">
        <f t="shared" si="133"/>
        <v>0</v>
      </c>
      <c r="AG143" s="5">
        <f t="shared" si="134"/>
        <v>0</v>
      </c>
      <c r="AH143" s="5">
        <f t="shared" si="135"/>
        <v>0</v>
      </c>
      <c r="AI143" s="5">
        <f t="shared" si="136"/>
        <v>0</v>
      </c>
      <c r="AJ143" s="5">
        <f t="shared" si="137"/>
        <v>0</v>
      </c>
      <c r="AK143" s="5">
        <f t="shared" si="138"/>
        <v>0</v>
      </c>
      <c r="AL143" s="5">
        <f t="shared" si="139"/>
        <v>0</v>
      </c>
      <c r="AM143" s="5">
        <f t="shared" si="140"/>
        <v>0</v>
      </c>
      <c r="AN143" s="5">
        <f t="shared" si="141"/>
        <v>0</v>
      </c>
      <c r="AO143" s="5">
        <f t="shared" si="142"/>
        <v>0</v>
      </c>
      <c r="AP143" s="5">
        <f t="shared" si="143"/>
        <v>0</v>
      </c>
      <c r="AQ143" s="5">
        <f t="shared" si="144"/>
        <v>0</v>
      </c>
      <c r="AR143" s="5">
        <f t="shared" si="145"/>
        <v>0</v>
      </c>
      <c r="AS143" s="5">
        <f t="shared" si="146"/>
        <v>0</v>
      </c>
      <c r="AT143" s="5">
        <f t="shared" si="147"/>
        <v>0</v>
      </c>
      <c r="AU143" s="5">
        <f t="shared" si="148"/>
        <v>0</v>
      </c>
      <c r="AV143" s="5">
        <f t="shared" si="149"/>
        <v>0</v>
      </c>
      <c r="AW143" s="5">
        <f t="shared" si="150"/>
        <v>0</v>
      </c>
      <c r="AX143" s="5">
        <f t="shared" si="151"/>
        <v>0</v>
      </c>
      <c r="AY143" s="5">
        <f t="shared" si="152"/>
        <v>0</v>
      </c>
      <c r="AZ143" s="5">
        <f t="shared" si="153"/>
        <v>0</v>
      </c>
      <c r="BA143" s="5">
        <f t="shared" si="154"/>
        <v>0</v>
      </c>
      <c r="BB143" s="5">
        <f t="shared" si="155"/>
        <v>0</v>
      </c>
      <c r="BC143" s="5">
        <f t="shared" si="156"/>
        <v>0</v>
      </c>
      <c r="BD143" s="5">
        <f t="shared" si="157"/>
        <v>0</v>
      </c>
      <c r="BE143" s="5">
        <f t="shared" si="158"/>
        <v>0</v>
      </c>
      <c r="BF143" s="5">
        <f t="shared" si="159"/>
        <v>0</v>
      </c>
      <c r="BG143" s="5">
        <f t="shared" si="160"/>
        <v>0</v>
      </c>
      <c r="BH143" s="5">
        <f t="shared" si="161"/>
        <v>0</v>
      </c>
      <c r="BI143" s="5">
        <f t="shared" si="162"/>
        <v>0</v>
      </c>
      <c r="BJ143" s="8">
        <f t="shared" si="163"/>
        <v>0</v>
      </c>
      <c r="BK143" s="8">
        <f t="shared" si="164"/>
        <v>1</v>
      </c>
      <c r="BL143" s="8">
        <f t="shared" si="165"/>
        <v>0</v>
      </c>
      <c r="BM143" s="8">
        <f t="shared" si="166"/>
        <v>0</v>
      </c>
      <c r="BN143" s="8">
        <f t="shared" si="167"/>
        <v>1</v>
      </c>
    </row>
    <row r="144" spans="1:66" x14ac:dyDescent="0.25">
      <c r="A144" t="s">
        <v>32</v>
      </c>
      <c r="B144" t="s">
        <v>312</v>
      </c>
      <c r="C144" t="s">
        <v>313</v>
      </c>
      <c r="D144" t="s">
        <v>441</v>
      </c>
      <c r="E144">
        <f>VLOOKUP(A144,home!$A$2:$E$405,3,FALSE)</f>
        <v>1.2844827586206899</v>
      </c>
      <c r="F144">
        <f>VLOOKUP(B144,home!$B$2:$E$405,3,FALSE)</f>
        <v>0</v>
      </c>
      <c r="G144">
        <f>VLOOKUP(C144,away!$B$2:$E$405,4,FALSE)</f>
        <v>1.45</v>
      </c>
      <c r="H144">
        <f>VLOOKUP(A144,away!$A$2:$E$405,3,FALSE)</f>
        <v>1.1465517241379299</v>
      </c>
      <c r="I144">
        <f>VLOOKUP(C144,away!$B$2:$E$405,3,FALSE)</f>
        <v>1.1100000000000001</v>
      </c>
      <c r="J144">
        <f>VLOOKUP(B144,home!$B$2:$E$405,4,FALSE)</f>
        <v>0</v>
      </c>
      <c r="K144" s="3">
        <f t="shared" si="168"/>
        <v>0</v>
      </c>
      <c r="L144" s="3">
        <f t="shared" si="169"/>
        <v>0</v>
      </c>
      <c r="M144" s="5">
        <f t="shared" si="114"/>
        <v>1</v>
      </c>
      <c r="N144" s="5">
        <f t="shared" si="115"/>
        <v>0</v>
      </c>
      <c r="O144" s="5">
        <f t="shared" si="116"/>
        <v>0</v>
      </c>
      <c r="P144" s="5">
        <f t="shared" si="117"/>
        <v>0</v>
      </c>
      <c r="Q144" s="5">
        <f t="shared" si="118"/>
        <v>0</v>
      </c>
      <c r="R144" s="5">
        <f t="shared" si="119"/>
        <v>0</v>
      </c>
      <c r="S144" s="5">
        <f t="shared" si="120"/>
        <v>0</v>
      </c>
      <c r="T144" s="5">
        <f t="shared" si="121"/>
        <v>0</v>
      </c>
      <c r="U144" s="5">
        <f t="shared" si="122"/>
        <v>0</v>
      </c>
      <c r="V144" s="5">
        <f t="shared" si="123"/>
        <v>0</v>
      </c>
      <c r="W144" s="5">
        <f t="shared" si="124"/>
        <v>0</v>
      </c>
      <c r="X144" s="5">
        <f t="shared" si="125"/>
        <v>0</v>
      </c>
      <c r="Y144" s="5">
        <f t="shared" si="126"/>
        <v>0</v>
      </c>
      <c r="Z144" s="5">
        <f t="shared" si="127"/>
        <v>0</v>
      </c>
      <c r="AA144" s="5">
        <f t="shared" si="128"/>
        <v>0</v>
      </c>
      <c r="AB144" s="5">
        <f t="shared" si="129"/>
        <v>0</v>
      </c>
      <c r="AC144" s="5">
        <f t="shared" si="130"/>
        <v>0</v>
      </c>
      <c r="AD144" s="5">
        <f t="shared" si="131"/>
        <v>0</v>
      </c>
      <c r="AE144" s="5">
        <f t="shared" si="132"/>
        <v>0</v>
      </c>
      <c r="AF144" s="5">
        <f t="shared" si="133"/>
        <v>0</v>
      </c>
      <c r="AG144" s="5">
        <f t="shared" si="134"/>
        <v>0</v>
      </c>
      <c r="AH144" s="5">
        <f t="shared" si="135"/>
        <v>0</v>
      </c>
      <c r="AI144" s="5">
        <f t="shared" si="136"/>
        <v>0</v>
      </c>
      <c r="AJ144" s="5">
        <f t="shared" si="137"/>
        <v>0</v>
      </c>
      <c r="AK144" s="5">
        <f t="shared" si="138"/>
        <v>0</v>
      </c>
      <c r="AL144" s="5">
        <f t="shared" si="139"/>
        <v>0</v>
      </c>
      <c r="AM144" s="5">
        <f t="shared" si="140"/>
        <v>0</v>
      </c>
      <c r="AN144" s="5">
        <f t="shared" si="141"/>
        <v>0</v>
      </c>
      <c r="AO144" s="5">
        <f t="shared" si="142"/>
        <v>0</v>
      </c>
      <c r="AP144" s="5">
        <f t="shared" si="143"/>
        <v>0</v>
      </c>
      <c r="AQ144" s="5">
        <f t="shared" si="144"/>
        <v>0</v>
      </c>
      <c r="AR144" s="5">
        <f t="shared" si="145"/>
        <v>0</v>
      </c>
      <c r="AS144" s="5">
        <f t="shared" si="146"/>
        <v>0</v>
      </c>
      <c r="AT144" s="5">
        <f t="shared" si="147"/>
        <v>0</v>
      </c>
      <c r="AU144" s="5">
        <f t="shared" si="148"/>
        <v>0</v>
      </c>
      <c r="AV144" s="5">
        <f t="shared" si="149"/>
        <v>0</v>
      </c>
      <c r="AW144" s="5">
        <f t="shared" si="150"/>
        <v>0</v>
      </c>
      <c r="AX144" s="5">
        <f t="shared" si="151"/>
        <v>0</v>
      </c>
      <c r="AY144" s="5">
        <f t="shared" si="152"/>
        <v>0</v>
      </c>
      <c r="AZ144" s="5">
        <f t="shared" si="153"/>
        <v>0</v>
      </c>
      <c r="BA144" s="5">
        <f t="shared" si="154"/>
        <v>0</v>
      </c>
      <c r="BB144" s="5">
        <f t="shared" si="155"/>
        <v>0</v>
      </c>
      <c r="BC144" s="5">
        <f t="shared" si="156"/>
        <v>0</v>
      </c>
      <c r="BD144" s="5">
        <f t="shared" si="157"/>
        <v>0</v>
      </c>
      <c r="BE144" s="5">
        <f t="shared" si="158"/>
        <v>0</v>
      </c>
      <c r="BF144" s="5">
        <f t="shared" si="159"/>
        <v>0</v>
      </c>
      <c r="BG144" s="5">
        <f t="shared" si="160"/>
        <v>0</v>
      </c>
      <c r="BH144" s="5">
        <f t="shared" si="161"/>
        <v>0</v>
      </c>
      <c r="BI144" s="5">
        <f t="shared" si="162"/>
        <v>0</v>
      </c>
      <c r="BJ144" s="8">
        <f t="shared" si="163"/>
        <v>0</v>
      </c>
      <c r="BK144" s="8">
        <f t="shared" si="164"/>
        <v>1</v>
      </c>
      <c r="BL144" s="8">
        <f t="shared" si="165"/>
        <v>0</v>
      </c>
      <c r="BM144" s="8">
        <f t="shared" si="166"/>
        <v>0</v>
      </c>
      <c r="BN144" s="8">
        <f t="shared" si="167"/>
        <v>1</v>
      </c>
    </row>
    <row r="145" spans="1:66" x14ac:dyDescent="0.25">
      <c r="A145" t="s">
        <v>213</v>
      </c>
      <c r="B145" t="s">
        <v>314</v>
      </c>
      <c r="C145" t="s">
        <v>315</v>
      </c>
      <c r="D145" t="s">
        <v>441</v>
      </c>
      <c r="E145">
        <f>VLOOKUP(A145,home!$A$2:$E$405,3,FALSE)</f>
        <v>1.2519083969465701</v>
      </c>
      <c r="F145">
        <f>VLOOKUP(B145,home!$B$2:$E$405,3,FALSE)</f>
        <v>0.65</v>
      </c>
      <c r="G145">
        <f>VLOOKUP(C145,away!$B$2:$E$405,4,FALSE)</f>
        <v>0.33</v>
      </c>
      <c r="H145">
        <f>VLOOKUP(A145,away!$A$2:$E$405,3,FALSE)</f>
        <v>1.22900763358779</v>
      </c>
      <c r="I145">
        <f>VLOOKUP(C145,away!$B$2:$E$405,3,FALSE)</f>
        <v>1.73</v>
      </c>
      <c r="J145">
        <f>VLOOKUP(B145,home!$B$2:$E$405,4,FALSE)</f>
        <v>1.41</v>
      </c>
      <c r="K145" s="3">
        <f t="shared" si="168"/>
        <v>0.26853435114503932</v>
      </c>
      <c r="L145" s="3">
        <f t="shared" si="169"/>
        <v>2.9979183206106956</v>
      </c>
      <c r="M145" s="5">
        <f t="shared" si="114"/>
        <v>3.8141487758060824E-2</v>
      </c>
      <c r="N145" s="5">
        <f t="shared" si="115"/>
        <v>1.0242299666817325E-2</v>
      </c>
      <c r="O145" s="5">
        <f t="shared" si="116"/>
        <v>0.1143450649252391</v>
      </c>
      <c r="P145" s="5">
        <f t="shared" si="117"/>
        <v>3.0705577816336479E-2</v>
      </c>
      <c r="Q145" s="5">
        <f t="shared" si="118"/>
        <v>1.3752046476309212E-3</v>
      </c>
      <c r="R145" s="5">
        <f t="shared" si="119"/>
        <v>0.17139858250539694</v>
      </c>
      <c r="S145" s="5">
        <f t="shared" si="120"/>
        <v>6.1798356884744015E-3</v>
      </c>
      <c r="T145" s="5">
        <f t="shared" si="121"/>
        <v>4.1227512077217148E-3</v>
      </c>
      <c r="U145" s="5">
        <f t="shared" si="122"/>
        <v>4.6026407140266255E-2</v>
      </c>
      <c r="V145" s="5">
        <f t="shared" si="123"/>
        <v>5.5278221747021158E-4</v>
      </c>
      <c r="W145" s="5">
        <f t="shared" si="124"/>
        <v>1.2309656258107065E-4</v>
      </c>
      <c r="X145" s="5">
        <f t="shared" si="125"/>
        <v>3.6903344016599274E-4</v>
      </c>
      <c r="Y145" s="5">
        <f t="shared" si="126"/>
        <v>5.5316605559581041E-4</v>
      </c>
      <c r="Z145" s="5">
        <f t="shared" si="127"/>
        <v>0.17127965020654445</v>
      </c>
      <c r="AA145" s="5">
        <f t="shared" si="128"/>
        <v>4.5994469732563714E-2</v>
      </c>
      <c r="AB145" s="5">
        <f t="shared" si="129"/>
        <v>6.1755475429470736E-3</v>
      </c>
      <c r="AC145" s="5">
        <f t="shared" si="130"/>
        <v>2.7813377229942073E-5</v>
      </c>
      <c r="AD145" s="5">
        <f t="shared" si="131"/>
        <v>8.263913890223133E-6</v>
      </c>
      <c r="AE145" s="5">
        <f t="shared" si="132"/>
        <v>2.4774538851449135E-5</v>
      </c>
      <c r="AF145" s="5">
        <f t="shared" si="133"/>
        <v>3.7136021953720422E-5</v>
      </c>
      <c r="AG145" s="5">
        <f t="shared" si="134"/>
        <v>3.7110253523219815E-5</v>
      </c>
      <c r="AH145" s="5">
        <f t="shared" si="135"/>
        <v>0.12837060032549777</v>
      </c>
      <c r="AI145" s="5">
        <f t="shared" si="136"/>
        <v>3.4471915864506715E-2</v>
      </c>
      <c r="AJ145" s="5">
        <f t="shared" si="137"/>
        <v>4.6284467797008495E-3</v>
      </c>
      <c r="AK145" s="5">
        <f t="shared" si="138"/>
        <v>4.1429898426543821E-4</v>
      </c>
      <c r="AL145" s="5">
        <f t="shared" si="139"/>
        <v>8.9563975509960838E-7</v>
      </c>
      <c r="AM145" s="5">
        <f t="shared" si="140"/>
        <v>4.4382895088590956E-7</v>
      </c>
      <c r="AN145" s="5">
        <f t="shared" si="141"/>
        <v>1.3305629430782927E-6</v>
      </c>
      <c r="AO145" s="5">
        <f t="shared" si="142"/>
        <v>1.9944595118900507E-6</v>
      </c>
      <c r="AP145" s="5">
        <f t="shared" si="143"/>
        <v>1.9930755701371496E-6</v>
      </c>
      <c r="AQ145" s="5">
        <f t="shared" si="144"/>
        <v>1.4937694415189417E-6</v>
      </c>
      <c r="AR145" s="5">
        <f t="shared" si="145"/>
        <v>7.6968914908720598E-2</v>
      </c>
      <c r="AS145" s="5">
        <f t="shared" si="146"/>
        <v>2.0668797623351033E-2</v>
      </c>
      <c r="AT145" s="5">
        <f t="shared" si="147"/>
        <v>2.77514107936735E-3</v>
      </c>
      <c r="AU145" s="5">
        <f t="shared" si="148"/>
        <v>2.484069030279519E-4</v>
      </c>
      <c r="AV145" s="5">
        <f t="shared" si="149"/>
        <v>1.6676446631139937E-5</v>
      </c>
      <c r="AW145" s="5">
        <f t="shared" si="150"/>
        <v>2.0028596019219598E-8</v>
      </c>
      <c r="AX145" s="5">
        <f t="shared" si="151"/>
        <v>1.9863886557588536E-8</v>
      </c>
      <c r="AY145" s="5">
        <f t="shared" si="152"/>
        <v>5.9550309429527188E-8</v>
      </c>
      <c r="AZ145" s="5">
        <f t="shared" si="153"/>
        <v>8.9263481818407741E-8</v>
      </c>
      <c r="BA145" s="5">
        <f t="shared" si="154"/>
        <v>8.9201542501634762E-8</v>
      </c>
      <c r="BB145" s="5">
        <f t="shared" si="155"/>
        <v>6.685473462309611E-8</v>
      </c>
      <c r="BC145" s="5">
        <f t="shared" si="156"/>
        <v>4.0085006749229203E-8</v>
      </c>
      <c r="BD145" s="5">
        <f t="shared" si="157"/>
        <v>3.8457753353729862E-2</v>
      </c>
      <c r="BE145" s="5">
        <f t="shared" si="158"/>
        <v>1.0327227843339809E-2</v>
      </c>
      <c r="BF145" s="5">
        <f t="shared" si="159"/>
        <v>1.3866077140191196E-3</v>
      </c>
      <c r="BG145" s="5">
        <f t="shared" si="160"/>
        <v>1.241172675922769E-4</v>
      </c>
      <c r="BH145" s="5">
        <f t="shared" si="161"/>
        <v>8.3324374796968211E-6</v>
      </c>
      <c r="BI145" s="5">
        <f t="shared" si="162"/>
        <v>4.4750913841339873E-7</v>
      </c>
      <c r="BJ145" s="8">
        <f t="shared" si="163"/>
        <v>1.6900456824110632E-2</v>
      </c>
      <c r="BK145" s="8">
        <f t="shared" si="164"/>
        <v>7.5608452047636387E-2</v>
      </c>
      <c r="BL145" s="8">
        <f t="shared" si="165"/>
        <v>0.70280775688678132</v>
      </c>
      <c r="BM145" s="8">
        <f t="shared" si="166"/>
        <v>0.6003880591238776</v>
      </c>
      <c r="BN145" s="8">
        <f t="shared" si="167"/>
        <v>0.36620821731948161</v>
      </c>
    </row>
    <row r="146" spans="1:66" x14ac:dyDescent="0.25">
      <c r="A146" t="s">
        <v>40</v>
      </c>
      <c r="B146" t="s">
        <v>316</v>
      </c>
      <c r="C146" t="s">
        <v>317</v>
      </c>
      <c r="D146" t="s">
        <v>441</v>
      </c>
      <c r="E146">
        <f>VLOOKUP(A146,home!$A$2:$E$405,3,FALSE)</f>
        <v>1.5388888888888901</v>
      </c>
      <c r="F146">
        <f>VLOOKUP(B146,home!$B$2:$E$405,3,FALSE)</f>
        <v>0</v>
      </c>
      <c r="G146">
        <f>VLOOKUP(C146,away!$B$2:$E$405,4,FALSE)</f>
        <v>0</v>
      </c>
      <c r="H146">
        <f>VLOOKUP(A146,away!$A$2:$E$405,3,FALSE)</f>
        <v>1.18888888888889</v>
      </c>
      <c r="I146">
        <f>VLOOKUP(C146,away!$B$2:$E$405,3,FALSE)</f>
        <v>0</v>
      </c>
      <c r="J146">
        <f>VLOOKUP(B146,home!$B$2:$E$405,4,FALSE)</f>
        <v>0</v>
      </c>
      <c r="K146" s="3">
        <f t="shared" si="168"/>
        <v>0</v>
      </c>
      <c r="L146" s="3">
        <f t="shared" si="169"/>
        <v>0</v>
      </c>
      <c r="M146" s="5">
        <f t="shared" si="114"/>
        <v>1</v>
      </c>
      <c r="N146" s="5">
        <f t="shared" si="115"/>
        <v>0</v>
      </c>
      <c r="O146" s="5">
        <f t="shared" si="116"/>
        <v>0</v>
      </c>
      <c r="P146" s="5">
        <f t="shared" si="117"/>
        <v>0</v>
      </c>
      <c r="Q146" s="5">
        <f t="shared" si="118"/>
        <v>0</v>
      </c>
      <c r="R146" s="5">
        <f t="shared" si="119"/>
        <v>0</v>
      </c>
      <c r="S146" s="5">
        <f t="shared" si="120"/>
        <v>0</v>
      </c>
      <c r="T146" s="5">
        <f t="shared" si="121"/>
        <v>0</v>
      </c>
      <c r="U146" s="5">
        <f t="shared" si="122"/>
        <v>0</v>
      </c>
      <c r="V146" s="5">
        <f t="shared" si="123"/>
        <v>0</v>
      </c>
      <c r="W146" s="5">
        <f t="shared" si="124"/>
        <v>0</v>
      </c>
      <c r="X146" s="5">
        <f t="shared" si="125"/>
        <v>0</v>
      </c>
      <c r="Y146" s="5">
        <f t="shared" si="126"/>
        <v>0</v>
      </c>
      <c r="Z146" s="5">
        <f t="shared" si="127"/>
        <v>0</v>
      </c>
      <c r="AA146" s="5">
        <f t="shared" si="128"/>
        <v>0</v>
      </c>
      <c r="AB146" s="5">
        <f t="shared" si="129"/>
        <v>0</v>
      </c>
      <c r="AC146" s="5">
        <f t="shared" si="130"/>
        <v>0</v>
      </c>
      <c r="AD146" s="5">
        <f t="shared" si="131"/>
        <v>0</v>
      </c>
      <c r="AE146" s="5">
        <f t="shared" si="132"/>
        <v>0</v>
      </c>
      <c r="AF146" s="5">
        <f t="shared" si="133"/>
        <v>0</v>
      </c>
      <c r="AG146" s="5">
        <f t="shared" si="134"/>
        <v>0</v>
      </c>
      <c r="AH146" s="5">
        <f t="shared" si="135"/>
        <v>0</v>
      </c>
      <c r="AI146" s="5">
        <f t="shared" si="136"/>
        <v>0</v>
      </c>
      <c r="AJ146" s="5">
        <f t="shared" si="137"/>
        <v>0</v>
      </c>
      <c r="AK146" s="5">
        <f t="shared" si="138"/>
        <v>0</v>
      </c>
      <c r="AL146" s="5">
        <f t="shared" si="139"/>
        <v>0</v>
      </c>
      <c r="AM146" s="5">
        <f t="shared" si="140"/>
        <v>0</v>
      </c>
      <c r="AN146" s="5">
        <f t="shared" si="141"/>
        <v>0</v>
      </c>
      <c r="AO146" s="5">
        <f t="shared" si="142"/>
        <v>0</v>
      </c>
      <c r="AP146" s="5">
        <f t="shared" si="143"/>
        <v>0</v>
      </c>
      <c r="AQ146" s="5">
        <f t="shared" si="144"/>
        <v>0</v>
      </c>
      <c r="AR146" s="5">
        <f t="shared" si="145"/>
        <v>0</v>
      </c>
      <c r="AS146" s="5">
        <f t="shared" si="146"/>
        <v>0</v>
      </c>
      <c r="AT146" s="5">
        <f t="shared" si="147"/>
        <v>0</v>
      </c>
      <c r="AU146" s="5">
        <f t="shared" si="148"/>
        <v>0</v>
      </c>
      <c r="AV146" s="5">
        <f t="shared" si="149"/>
        <v>0</v>
      </c>
      <c r="AW146" s="5">
        <f t="shared" si="150"/>
        <v>0</v>
      </c>
      <c r="AX146" s="5">
        <f t="shared" si="151"/>
        <v>0</v>
      </c>
      <c r="AY146" s="5">
        <f t="shared" si="152"/>
        <v>0</v>
      </c>
      <c r="AZ146" s="5">
        <f t="shared" si="153"/>
        <v>0</v>
      </c>
      <c r="BA146" s="5">
        <f t="shared" si="154"/>
        <v>0</v>
      </c>
      <c r="BB146" s="5">
        <f t="shared" si="155"/>
        <v>0</v>
      </c>
      <c r="BC146" s="5">
        <f t="shared" si="156"/>
        <v>0</v>
      </c>
      <c r="BD146" s="5">
        <f t="shared" si="157"/>
        <v>0</v>
      </c>
      <c r="BE146" s="5">
        <f t="shared" si="158"/>
        <v>0</v>
      </c>
      <c r="BF146" s="5">
        <f t="shared" si="159"/>
        <v>0</v>
      </c>
      <c r="BG146" s="5">
        <f t="shared" si="160"/>
        <v>0</v>
      </c>
      <c r="BH146" s="5">
        <f t="shared" si="161"/>
        <v>0</v>
      </c>
      <c r="BI146" s="5">
        <f t="shared" si="162"/>
        <v>0</v>
      </c>
      <c r="BJ146" s="8">
        <f t="shared" si="163"/>
        <v>0</v>
      </c>
      <c r="BK146" s="8">
        <f t="shared" si="164"/>
        <v>1</v>
      </c>
      <c r="BL146" s="8">
        <f t="shared" si="165"/>
        <v>0</v>
      </c>
      <c r="BM146" s="8">
        <f t="shared" si="166"/>
        <v>0</v>
      </c>
      <c r="BN146" s="8">
        <f t="shared" si="167"/>
        <v>1</v>
      </c>
    </row>
    <row r="147" spans="1:66" x14ac:dyDescent="0.25">
      <c r="A147" t="s">
        <v>40</v>
      </c>
      <c r="B147" t="s">
        <v>318</v>
      </c>
      <c r="C147" t="s">
        <v>319</v>
      </c>
      <c r="D147" t="s">
        <v>441</v>
      </c>
      <c r="E147">
        <f>VLOOKUP(A147,home!$A$2:$E$405,3,FALSE)</f>
        <v>1.5388888888888901</v>
      </c>
      <c r="F147">
        <f>VLOOKUP(B147,home!$B$2:$E$405,3,FALSE)</f>
        <v>0.97</v>
      </c>
      <c r="G147">
        <f>VLOOKUP(C147,away!$B$2:$E$405,4,FALSE)</f>
        <v>1.22</v>
      </c>
      <c r="H147">
        <f>VLOOKUP(A147,away!$A$2:$E$405,3,FALSE)</f>
        <v>1.18888888888889</v>
      </c>
      <c r="I147">
        <f>VLOOKUP(C147,away!$B$2:$E$405,3,FALSE)</f>
        <v>0.56999999999999995</v>
      </c>
      <c r="J147">
        <f>VLOOKUP(B147,home!$B$2:$E$405,4,FALSE)</f>
        <v>0.84</v>
      </c>
      <c r="K147" s="3">
        <f t="shared" si="168"/>
        <v>1.8211211111111125</v>
      </c>
      <c r="L147" s="3">
        <f t="shared" si="169"/>
        <v>0.56924000000000041</v>
      </c>
      <c r="M147" s="5">
        <f t="shared" si="114"/>
        <v>9.1596601354141813E-2</v>
      </c>
      <c r="N147" s="5">
        <f t="shared" si="115"/>
        <v>0.16680850443205633</v>
      </c>
      <c r="O147" s="5">
        <f t="shared" si="116"/>
        <v>5.2140449354831718E-2</v>
      </c>
      <c r="P147" s="5">
        <f t="shared" si="117"/>
        <v>9.4954073062903807E-2</v>
      </c>
      <c r="Q147" s="5">
        <f t="shared" si="118"/>
        <v>0.15188924446704474</v>
      </c>
      <c r="R147" s="5">
        <f t="shared" si="119"/>
        <v>1.4840214695372214E-2</v>
      </c>
      <c r="S147" s="5">
        <f t="shared" si="120"/>
        <v>2.4608653208582128E-2</v>
      </c>
      <c r="T147" s="5">
        <f t="shared" si="121"/>
        <v>8.64614335204206E-2</v>
      </c>
      <c r="U147" s="5">
        <f t="shared" si="122"/>
        <v>2.7025828275163699E-2</v>
      </c>
      <c r="V147" s="5">
        <f t="shared" si="123"/>
        <v>2.8345203257208332E-3</v>
      </c>
      <c r="W147" s="5">
        <f t="shared" si="124"/>
        <v>9.2202903216550627E-2</v>
      </c>
      <c r="X147" s="5">
        <f t="shared" si="125"/>
        <v>5.2485580626989312E-2</v>
      </c>
      <c r="Y147" s="5">
        <f t="shared" si="126"/>
        <v>1.4938445958053709E-2</v>
      </c>
      <c r="Z147" s="5">
        <f t="shared" si="127"/>
        <v>2.815881271064562E-3</v>
      </c>
      <c r="AA147" s="5">
        <f t="shared" si="128"/>
        <v>5.1280608291180653E-3</v>
      </c>
      <c r="AB147" s="5">
        <f t="shared" si="129"/>
        <v>4.6694099174844341E-3</v>
      </c>
      <c r="AC147" s="5">
        <f t="shared" si="130"/>
        <v>1.8365122595144444E-4</v>
      </c>
      <c r="AD147" s="5">
        <f t="shared" si="131"/>
        <v>4.1978163388348769E-2</v>
      </c>
      <c r="AE147" s="5">
        <f t="shared" si="132"/>
        <v>2.3895649727183669E-2</v>
      </c>
      <c r="AF147" s="5">
        <f t="shared" si="133"/>
        <v>6.8011798253510211E-3</v>
      </c>
      <c r="AG147" s="5">
        <f t="shared" si="134"/>
        <v>1.2905012012609392E-3</v>
      </c>
      <c r="AH147" s="5">
        <f t="shared" si="135"/>
        <v>4.0072806368519811E-4</v>
      </c>
      <c r="AI147" s="5">
        <f t="shared" si="136"/>
        <v>7.2977433659179251E-4</v>
      </c>
      <c r="AJ147" s="5">
        <f t="shared" si="137"/>
        <v>6.6450372535721038E-4</v>
      </c>
      <c r="AK147" s="5">
        <f t="shared" si="138"/>
        <v>4.0338058755333211E-4</v>
      </c>
      <c r="AL147" s="5">
        <f t="shared" si="139"/>
        <v>7.6153183280950567E-6</v>
      </c>
      <c r="AM147" s="5">
        <f t="shared" si="140"/>
        <v>1.5289463910438703E-2</v>
      </c>
      <c r="AN147" s="5">
        <f t="shared" si="141"/>
        <v>8.7033744363781331E-3</v>
      </c>
      <c r="AO147" s="5">
        <f t="shared" si="142"/>
        <v>2.4771544320819463E-3</v>
      </c>
      <c r="AP147" s="5">
        <f t="shared" si="143"/>
        <v>4.7003179630610936E-4</v>
      </c>
      <c r="AQ147" s="5">
        <f t="shared" si="144"/>
        <v>6.6890224932322475E-5</v>
      </c>
      <c r="AR147" s="5">
        <f t="shared" si="145"/>
        <v>4.5622088594432481E-5</v>
      </c>
      <c r="AS147" s="5">
        <f t="shared" si="146"/>
        <v>8.3083348672302474E-5</v>
      </c>
      <c r="AT147" s="5">
        <f t="shared" si="147"/>
        <v>7.5652420124467753E-5</v>
      </c>
      <c r="AU147" s="5">
        <f t="shared" si="148"/>
        <v>4.59240731317718E-5</v>
      </c>
      <c r="AV147" s="5">
        <f t="shared" si="149"/>
        <v>2.0908324772120066E-5</v>
      </c>
      <c r="AW147" s="5">
        <f t="shared" si="150"/>
        <v>2.1929049108111982E-7</v>
      </c>
      <c r="AX147" s="5">
        <f t="shared" si="151"/>
        <v>4.6406609174785597E-3</v>
      </c>
      <c r="AY147" s="5">
        <f t="shared" si="152"/>
        <v>2.6416498206654972E-3</v>
      </c>
      <c r="AZ147" s="5">
        <f t="shared" si="153"/>
        <v>7.5186637195781428E-4</v>
      </c>
      <c r="BA147" s="5">
        <f t="shared" si="154"/>
        <v>1.4266413785775551E-4</v>
      </c>
      <c r="BB147" s="5">
        <f t="shared" si="155"/>
        <v>2.0302533458537204E-5</v>
      </c>
      <c r="BC147" s="5">
        <f t="shared" si="156"/>
        <v>2.3114028291875462E-6</v>
      </c>
      <c r="BD147" s="5">
        <f t="shared" si="157"/>
        <v>4.3283196185824592E-6</v>
      </c>
      <c r="BE147" s="5">
        <f t="shared" si="158"/>
        <v>7.8823942330369118E-6</v>
      </c>
      <c r="BF147" s="5">
        <f t="shared" si="159"/>
        <v>7.1773972719420066E-6</v>
      </c>
      <c r="BG147" s="5">
        <f t="shared" si="160"/>
        <v>4.3569698982549644E-6</v>
      </c>
      <c r="BH147" s="5">
        <f t="shared" si="161"/>
        <v>1.9836424655469382E-6</v>
      </c>
      <c r="BI147" s="5">
        <f t="shared" si="162"/>
        <v>7.2249063418080519E-7</v>
      </c>
      <c r="BJ147" s="8">
        <f t="shared" si="163"/>
        <v>0.67395797634764443</v>
      </c>
      <c r="BK147" s="8">
        <f t="shared" si="164"/>
        <v>0.21682676431629364</v>
      </c>
      <c r="BL147" s="8">
        <f t="shared" si="165"/>
        <v>0.10629999125457433</v>
      </c>
      <c r="BM147" s="8">
        <f t="shared" si="166"/>
        <v>0.42503009529305186</v>
      </c>
      <c r="BN147" s="8">
        <f t="shared" si="167"/>
        <v>0.57222908736635059</v>
      </c>
    </row>
    <row r="148" spans="1:66" x14ac:dyDescent="0.25">
      <c r="A148" t="s">
        <v>40</v>
      </c>
      <c r="B148" t="s">
        <v>320</v>
      </c>
      <c r="C148" t="s">
        <v>321</v>
      </c>
      <c r="D148" t="s">
        <v>441</v>
      </c>
      <c r="E148">
        <f>VLOOKUP(A148,home!$A$2:$E$405,3,FALSE)</f>
        <v>1.5388888888888901</v>
      </c>
      <c r="F148">
        <f>VLOOKUP(B148,home!$B$2:$E$405,3,FALSE)</f>
        <v>1.71</v>
      </c>
      <c r="G148">
        <f>VLOOKUP(C148,away!$B$2:$E$405,4,FALSE)</f>
        <v>0.73</v>
      </c>
      <c r="H148">
        <f>VLOOKUP(A148,away!$A$2:$E$405,3,FALSE)</f>
        <v>1.18888888888889</v>
      </c>
      <c r="I148">
        <f>VLOOKUP(C148,away!$B$2:$E$405,3,FALSE)</f>
        <v>1.3</v>
      </c>
      <c r="J148">
        <f>VLOOKUP(B148,home!$B$2:$E$405,4,FALSE)</f>
        <v>0.42</v>
      </c>
      <c r="K148" s="3">
        <f t="shared" si="168"/>
        <v>1.9209950000000016</v>
      </c>
      <c r="L148" s="3">
        <f t="shared" si="169"/>
        <v>0.64913333333333401</v>
      </c>
      <c r="M148" s="5">
        <f t="shared" si="114"/>
        <v>7.6525723992470596E-2</v>
      </c>
      <c r="N148" s="5">
        <f t="shared" si="115"/>
        <v>0.14700553316091614</v>
      </c>
      <c r="O148" s="5">
        <f t="shared" si="116"/>
        <v>4.967539830097914E-2</v>
      </c>
      <c r="P148" s="5">
        <f t="shared" si="117"/>
        <v>9.5426191759189483E-2</v>
      </c>
      <c r="Q148" s="5">
        <f t="shared" si="118"/>
        <v>0.1411984470872272</v>
      </c>
      <c r="R148" s="5">
        <f t="shared" si="119"/>
        <v>1.6122978441887807E-2</v>
      </c>
      <c r="S148" s="5">
        <f t="shared" si="120"/>
        <v>2.9748683183178908E-2</v>
      </c>
      <c r="T148" s="5">
        <f t="shared" si="121"/>
        <v>9.1656618619222197E-2</v>
      </c>
      <c r="U148" s="5">
        <f t="shared" si="122"/>
        <v>3.0972160971974288E-2</v>
      </c>
      <c r="V148" s="5">
        <f t="shared" si="123"/>
        <v>4.1217854568175701E-3</v>
      </c>
      <c r="W148" s="5">
        <f t="shared" si="124"/>
        <v>9.04138369541094E-2</v>
      </c>
      <c r="X148" s="5">
        <f t="shared" si="125"/>
        <v>5.8690635361477617E-2</v>
      </c>
      <c r="Y148" s="5">
        <f t="shared" si="126"/>
        <v>1.9049023883823599E-2</v>
      </c>
      <c r="Z148" s="5">
        <f t="shared" si="127"/>
        <v>3.4886542464147067E-3</v>
      </c>
      <c r="AA148" s="5">
        <f t="shared" si="128"/>
        <v>6.7016873640914233E-3</v>
      </c>
      <c r="AB148" s="5">
        <f t="shared" si="129"/>
        <v>6.4369539589914093E-3</v>
      </c>
      <c r="AC148" s="5">
        <f t="shared" si="130"/>
        <v>3.2123698809371229E-4</v>
      </c>
      <c r="AD148" s="5">
        <f t="shared" si="131"/>
        <v>4.342113217991489E-2</v>
      </c>
      <c r="AE148" s="5">
        <f t="shared" si="132"/>
        <v>2.8186104269055452E-2</v>
      </c>
      <c r="AF148" s="5">
        <f t="shared" si="133"/>
        <v>9.1482699089264381E-3</v>
      </c>
      <c r="AG148" s="5">
        <f t="shared" si="134"/>
        <v>1.9794823134048189E-3</v>
      </c>
      <c r="AH148" s="5">
        <f t="shared" si="135"/>
        <v>5.6615043995566713E-4</v>
      </c>
      <c r="AI148" s="5">
        <f t="shared" si="136"/>
        <v>1.0875721644026373E-3</v>
      </c>
      <c r="AJ148" s="5">
        <f t="shared" si="137"/>
        <v>1.0446103449783233E-3</v>
      </c>
      <c r="AK148" s="5">
        <f t="shared" si="138"/>
        <v>6.6889708321721177E-4</v>
      </c>
      <c r="AL148" s="5">
        <f t="shared" si="139"/>
        <v>1.6023068232058115E-5</v>
      </c>
      <c r="AM148" s="5">
        <f t="shared" si="140"/>
        <v>1.668235556239114E-2</v>
      </c>
      <c r="AN148" s="5">
        <f t="shared" si="141"/>
        <v>1.0829073074066848E-2</v>
      </c>
      <c r="AO148" s="5">
        <f t="shared" si="142"/>
        <v>3.5147561507396325E-3</v>
      </c>
      <c r="AP148" s="5">
        <f t="shared" si="143"/>
        <v>7.6051512532781878E-4</v>
      </c>
      <c r="AQ148" s="5">
        <f t="shared" si="144"/>
        <v>1.2341892958861629E-4</v>
      </c>
      <c r="AR148" s="5">
        <f t="shared" si="145"/>
        <v>7.3501424451311175E-5</v>
      </c>
      <c r="AS148" s="5">
        <f t="shared" si="146"/>
        <v>1.4119586886384661E-4</v>
      </c>
      <c r="AT148" s="5">
        <f t="shared" si="147"/>
        <v>1.3561827905405265E-4</v>
      </c>
      <c r="AU148" s="5">
        <f t="shared" si="148"/>
        <v>8.6840678657146677E-5</v>
      </c>
      <c r="AV148" s="5">
        <f t="shared" si="149"/>
        <v>4.1705127374246412E-5</v>
      </c>
      <c r="AW148" s="5">
        <f t="shared" si="150"/>
        <v>5.5501321861732351E-7</v>
      </c>
      <c r="AX148" s="5">
        <f t="shared" si="151"/>
        <v>5.3411202705959289E-3</v>
      </c>
      <c r="AY148" s="5">
        <f t="shared" si="152"/>
        <v>3.4670992049861751E-3</v>
      </c>
      <c r="AZ148" s="5">
        <f t="shared" si="153"/>
        <v>1.1253048319650137E-3</v>
      </c>
      <c r="BA148" s="5">
        <f t="shared" si="154"/>
        <v>2.4349095886318564E-4</v>
      </c>
      <c r="BB148" s="5">
        <f t="shared" si="155"/>
        <v>3.9514524440847338E-5</v>
      </c>
      <c r="BC148" s="5">
        <f t="shared" si="156"/>
        <v>5.1300389930737481E-6</v>
      </c>
      <c r="BD148" s="5">
        <f t="shared" si="157"/>
        <v>7.9520374431379705E-6</v>
      </c>
      <c r="BE148" s="5">
        <f t="shared" si="158"/>
        <v>1.5275824168080833E-5</v>
      </c>
      <c r="BF148" s="5">
        <f t="shared" si="159"/>
        <v>1.4672390923881238E-5</v>
      </c>
      <c r="BG148" s="5">
        <f t="shared" si="160"/>
        <v>9.3951965342737515E-6</v>
      </c>
      <c r="BH148" s="5">
        <f t="shared" si="161"/>
        <v>4.5120313915893056E-6</v>
      </c>
      <c r="BI148" s="5">
        <f t="shared" si="162"/>
        <v>1.7335179486172216E-6</v>
      </c>
      <c r="BJ148" s="8">
        <f t="shared" si="163"/>
        <v>0.6728808624100362</v>
      </c>
      <c r="BK148" s="8">
        <f t="shared" si="164"/>
        <v>0.20962674365296852</v>
      </c>
      <c r="BL148" s="8">
        <f t="shared" si="165"/>
        <v>0.11380881144728812</v>
      </c>
      <c r="BM148" s="8">
        <f t="shared" si="166"/>
        <v>0.47038425482226937</v>
      </c>
      <c r="BN148" s="8">
        <f t="shared" si="167"/>
        <v>0.52595427274267037</v>
      </c>
    </row>
    <row r="149" spans="1:66" x14ac:dyDescent="0.25">
      <c r="A149" t="s">
        <v>16</v>
      </c>
      <c r="B149" t="s">
        <v>322</v>
      </c>
      <c r="C149" t="s">
        <v>323</v>
      </c>
      <c r="D149" t="s">
        <v>442</v>
      </c>
      <c r="E149">
        <f>VLOOKUP(A149,home!$A$2:$E$405,3,FALSE)</f>
        <v>1.61481481481482</v>
      </c>
      <c r="F149">
        <f>VLOOKUP(B149,home!$B$2:$E$405,3,FALSE)</f>
        <v>1.39</v>
      </c>
      <c r="G149">
        <f>VLOOKUP(C149,away!$B$2:$E$405,4,FALSE)</f>
        <v>0</v>
      </c>
      <c r="H149">
        <f>VLOOKUP(A149,away!$A$2:$E$405,3,FALSE)</f>
        <v>1.31851851851852</v>
      </c>
      <c r="I149">
        <f>VLOOKUP(C149,away!$B$2:$E$405,3,FALSE)</f>
        <v>0</v>
      </c>
      <c r="J149">
        <f>VLOOKUP(B149,home!$B$2:$E$405,4,FALSE)</f>
        <v>0.85</v>
      </c>
      <c r="K149" s="3">
        <f t="shared" si="168"/>
        <v>0</v>
      </c>
      <c r="L149" s="3">
        <f t="shared" si="169"/>
        <v>0</v>
      </c>
      <c r="M149" s="5">
        <f t="shared" si="114"/>
        <v>1</v>
      </c>
      <c r="N149" s="5">
        <f t="shared" si="115"/>
        <v>0</v>
      </c>
      <c r="O149" s="5">
        <f t="shared" si="116"/>
        <v>0</v>
      </c>
      <c r="P149" s="5">
        <f t="shared" si="117"/>
        <v>0</v>
      </c>
      <c r="Q149" s="5">
        <f t="shared" si="118"/>
        <v>0</v>
      </c>
      <c r="R149" s="5">
        <f t="shared" si="119"/>
        <v>0</v>
      </c>
      <c r="S149" s="5">
        <f t="shared" si="120"/>
        <v>0</v>
      </c>
      <c r="T149" s="5">
        <f t="shared" si="121"/>
        <v>0</v>
      </c>
      <c r="U149" s="5">
        <f t="shared" si="122"/>
        <v>0</v>
      </c>
      <c r="V149" s="5">
        <f t="shared" si="123"/>
        <v>0</v>
      </c>
      <c r="W149" s="5">
        <f t="shared" si="124"/>
        <v>0</v>
      </c>
      <c r="X149" s="5">
        <f t="shared" si="125"/>
        <v>0</v>
      </c>
      <c r="Y149" s="5">
        <f t="shared" si="126"/>
        <v>0</v>
      </c>
      <c r="Z149" s="5">
        <f t="shared" si="127"/>
        <v>0</v>
      </c>
      <c r="AA149" s="5">
        <f t="shared" si="128"/>
        <v>0</v>
      </c>
      <c r="AB149" s="5">
        <f t="shared" si="129"/>
        <v>0</v>
      </c>
      <c r="AC149" s="5">
        <f t="shared" si="130"/>
        <v>0</v>
      </c>
      <c r="AD149" s="5">
        <f t="shared" si="131"/>
        <v>0</v>
      </c>
      <c r="AE149" s="5">
        <f t="shared" si="132"/>
        <v>0</v>
      </c>
      <c r="AF149" s="5">
        <f t="shared" si="133"/>
        <v>0</v>
      </c>
      <c r="AG149" s="5">
        <f t="shared" si="134"/>
        <v>0</v>
      </c>
      <c r="AH149" s="5">
        <f t="shared" si="135"/>
        <v>0</v>
      </c>
      <c r="AI149" s="5">
        <f t="shared" si="136"/>
        <v>0</v>
      </c>
      <c r="AJ149" s="5">
        <f t="shared" si="137"/>
        <v>0</v>
      </c>
      <c r="AK149" s="5">
        <f t="shared" si="138"/>
        <v>0</v>
      </c>
      <c r="AL149" s="5">
        <f t="shared" si="139"/>
        <v>0</v>
      </c>
      <c r="AM149" s="5">
        <f t="shared" si="140"/>
        <v>0</v>
      </c>
      <c r="AN149" s="5">
        <f t="shared" si="141"/>
        <v>0</v>
      </c>
      <c r="AO149" s="5">
        <f t="shared" si="142"/>
        <v>0</v>
      </c>
      <c r="AP149" s="5">
        <f t="shared" si="143"/>
        <v>0</v>
      </c>
      <c r="AQ149" s="5">
        <f t="shared" si="144"/>
        <v>0</v>
      </c>
      <c r="AR149" s="5">
        <f t="shared" si="145"/>
        <v>0</v>
      </c>
      <c r="AS149" s="5">
        <f t="shared" si="146"/>
        <v>0</v>
      </c>
      <c r="AT149" s="5">
        <f t="shared" si="147"/>
        <v>0</v>
      </c>
      <c r="AU149" s="5">
        <f t="shared" si="148"/>
        <v>0</v>
      </c>
      <c r="AV149" s="5">
        <f t="shared" si="149"/>
        <v>0</v>
      </c>
      <c r="AW149" s="5">
        <f t="shared" si="150"/>
        <v>0</v>
      </c>
      <c r="AX149" s="5">
        <f t="shared" si="151"/>
        <v>0</v>
      </c>
      <c r="AY149" s="5">
        <f t="shared" si="152"/>
        <v>0</v>
      </c>
      <c r="AZ149" s="5">
        <f t="shared" si="153"/>
        <v>0</v>
      </c>
      <c r="BA149" s="5">
        <f t="shared" si="154"/>
        <v>0</v>
      </c>
      <c r="BB149" s="5">
        <f t="shared" si="155"/>
        <v>0</v>
      </c>
      <c r="BC149" s="5">
        <f t="shared" si="156"/>
        <v>0</v>
      </c>
      <c r="BD149" s="5">
        <f t="shared" si="157"/>
        <v>0</v>
      </c>
      <c r="BE149" s="5">
        <f t="shared" si="158"/>
        <v>0</v>
      </c>
      <c r="BF149" s="5">
        <f t="shared" si="159"/>
        <v>0</v>
      </c>
      <c r="BG149" s="5">
        <f t="shared" si="160"/>
        <v>0</v>
      </c>
      <c r="BH149" s="5">
        <f t="shared" si="161"/>
        <v>0</v>
      </c>
      <c r="BI149" s="5">
        <f t="shared" si="162"/>
        <v>0</v>
      </c>
      <c r="BJ149" s="8">
        <f t="shared" si="163"/>
        <v>0</v>
      </c>
      <c r="BK149" s="8">
        <f t="shared" si="164"/>
        <v>1</v>
      </c>
      <c r="BL149" s="8">
        <f t="shared" si="165"/>
        <v>0</v>
      </c>
      <c r="BM149" s="8">
        <f t="shared" si="166"/>
        <v>0</v>
      </c>
      <c r="BN149" s="8">
        <f t="shared" si="167"/>
        <v>1</v>
      </c>
    </row>
    <row r="150" spans="1:66" x14ac:dyDescent="0.25">
      <c r="A150" t="s">
        <v>69</v>
      </c>
      <c r="B150" t="s">
        <v>324</v>
      </c>
      <c r="C150" t="s">
        <v>325</v>
      </c>
      <c r="D150" t="s">
        <v>442</v>
      </c>
      <c r="E150">
        <f>VLOOKUP(A150,home!$A$2:$E$405,3,FALSE)</f>
        <v>1.3647058823529401</v>
      </c>
      <c r="F150">
        <f>VLOOKUP(B150,home!$B$2:$E$405,3,FALSE)</f>
        <v>0.73</v>
      </c>
      <c r="G150">
        <f>VLOOKUP(C150,away!$B$2:$E$405,4,FALSE)</f>
        <v>1.1000000000000001</v>
      </c>
      <c r="H150">
        <f>VLOOKUP(A150,away!$A$2:$E$405,3,FALSE)</f>
        <v>1.3941176470588199</v>
      </c>
      <c r="I150">
        <f>VLOOKUP(C150,away!$B$2:$E$405,3,FALSE)</f>
        <v>0.73</v>
      </c>
      <c r="J150">
        <f>VLOOKUP(B150,home!$B$2:$E$405,4,FALSE)</f>
        <v>0.88</v>
      </c>
      <c r="K150" s="3">
        <f t="shared" si="168"/>
        <v>1.0958588235294109</v>
      </c>
      <c r="L150" s="3">
        <f t="shared" si="169"/>
        <v>0.89558117647058599</v>
      </c>
      <c r="M150" s="5">
        <f t="shared" si="114"/>
        <v>0.1364987256906959</v>
      </c>
      <c r="N150" s="5">
        <f t="shared" si="115"/>
        <v>0.14958333294866979</v>
      </c>
      <c r="O150" s="5">
        <f t="shared" si="116"/>
        <v>0.12224568934080925</v>
      </c>
      <c r="P150" s="5">
        <f t="shared" si="117"/>
        <v>0.13396401730256108</v>
      </c>
      <c r="Q150" s="5">
        <f t="shared" si="118"/>
        <v>8.1961107632368718E-2</v>
      </c>
      <c r="R150" s="5">
        <f t="shared" si="119"/>
        <v>5.4740469139149858E-2</v>
      </c>
      <c r="S150" s="5">
        <f t="shared" si="120"/>
        <v>3.2869094273647398E-2</v>
      </c>
      <c r="T150" s="5">
        <f t="shared" si="121"/>
        <v>7.3402825198229105E-2</v>
      </c>
      <c r="U150" s="5">
        <f t="shared" si="122"/>
        <v>5.9987826110276789E-2</v>
      </c>
      <c r="V150" s="5">
        <f t="shared" si="123"/>
        <v>3.5843036398841709E-3</v>
      </c>
      <c r="W150" s="5">
        <f t="shared" si="124"/>
        <v>2.9939267661725E-2</v>
      </c>
      <c r="X150" s="5">
        <f t="shared" si="125"/>
        <v>2.6813044555155444E-2</v>
      </c>
      <c r="Y150" s="5">
        <f t="shared" si="126"/>
        <v>1.2006628993732176E-2</v>
      </c>
      <c r="Z150" s="5">
        <f t="shared" si="127"/>
        <v>1.6341511250730547E-2</v>
      </c>
      <c r="AA150" s="5">
        <f t="shared" si="128"/>
        <v>1.7907989293918212E-2</v>
      </c>
      <c r="AB150" s="5">
        <f t="shared" si="129"/>
        <v>9.8123140397052468E-3</v>
      </c>
      <c r="AC150" s="5">
        <f t="shared" si="130"/>
        <v>2.1985906480142192E-4</v>
      </c>
      <c r="AD150" s="5">
        <f t="shared" si="131"/>
        <v>8.2023026592775248E-3</v>
      </c>
      <c r="AE150" s="5">
        <f t="shared" si="132"/>
        <v>7.3458278653635812E-3</v>
      </c>
      <c r="AF150" s="5">
        <f t="shared" si="133"/>
        <v>3.2893925809063646E-3</v>
      </c>
      <c r="AG150" s="5">
        <f t="shared" si="134"/>
        <v>9.8197269249391313E-4</v>
      </c>
      <c r="AH150" s="5">
        <f t="shared" si="135"/>
        <v>3.6587874678091449E-3</v>
      </c>
      <c r="AI150" s="5">
        <f t="shared" si="136"/>
        <v>4.0095145300174818E-3</v>
      </c>
      <c r="AJ150" s="5">
        <f t="shared" si="137"/>
        <v>2.1969309378945183E-3</v>
      </c>
      <c r="AK150" s="5">
        <f t="shared" si="138"/>
        <v>8.025087176588172E-4</v>
      </c>
      <c r="AL150" s="5">
        <f t="shared" si="139"/>
        <v>8.6310559786244789E-6</v>
      </c>
      <c r="AM150" s="5">
        <f t="shared" si="140"/>
        <v>1.7977131484856058E-3</v>
      </c>
      <c r="AN150" s="5">
        <f t="shared" si="141"/>
        <v>1.6099980564773799E-3</v>
      </c>
      <c r="AO150" s="5">
        <f t="shared" si="142"/>
        <v>7.2094197676768443E-4</v>
      </c>
      <c r="AP150" s="5">
        <f t="shared" si="143"/>
        <v>2.1522068790687761E-4</v>
      </c>
      <c r="AQ150" s="5">
        <f t="shared" si="144"/>
        <v>4.8186899219112558E-5</v>
      </c>
      <c r="AR150" s="5">
        <f t="shared" si="145"/>
        <v>6.5534823697527018E-4</v>
      </c>
      <c r="AS150" s="5">
        <f t="shared" si="146"/>
        <v>7.1816914797379311E-4</v>
      </c>
      <c r="AT150" s="5">
        <f t="shared" si="147"/>
        <v>3.9350599879684015E-4</v>
      </c>
      <c r="AU150" s="5">
        <f t="shared" si="148"/>
        <v>1.4374234029775699E-4</v>
      </c>
      <c r="AV150" s="5">
        <f t="shared" si="149"/>
        <v>3.9380327982516057E-5</v>
      </c>
      <c r="AW150" s="5">
        <f t="shared" si="150"/>
        <v>2.3529949671469E-7</v>
      </c>
      <c r="AX150" s="5">
        <f t="shared" si="151"/>
        <v>3.2833996932379796E-4</v>
      </c>
      <c r="AY150" s="5">
        <f t="shared" si="152"/>
        <v>2.9405509600932309E-4</v>
      </c>
      <c r="AZ150" s="5">
        <f t="shared" si="153"/>
        <v>1.3167510441560034E-4</v>
      </c>
      <c r="BA150" s="5">
        <f t="shared" si="154"/>
        <v>3.9308581641470214E-5</v>
      </c>
      <c r="BB150" s="5">
        <f t="shared" si="155"/>
        <v>8.8010064479644913E-6</v>
      </c>
      <c r="BC150" s="5">
        <f t="shared" si="156"/>
        <v>1.5764031417586507E-6</v>
      </c>
      <c r="BD150" s="5">
        <f t="shared" si="157"/>
        <v>9.7819590844706107E-5</v>
      </c>
      <c r="BE150" s="5">
        <f t="shared" si="158"/>
        <v>1.0719646174120797E-4</v>
      </c>
      <c r="BF150" s="5">
        <f t="shared" si="159"/>
        <v>5.8736094225117835E-5</v>
      </c>
      <c r="BG150" s="5">
        <f t="shared" si="160"/>
        <v>2.1455489038750082E-5</v>
      </c>
      <c r="BH150" s="5">
        <f t="shared" si="161"/>
        <v>5.8780467440632094E-6</v>
      </c>
      <c r="BI150" s="5">
        <f t="shared" si="162"/>
        <v>1.2883018779199988E-6</v>
      </c>
      <c r="BJ150" s="8">
        <f t="shared" si="163"/>
        <v>0.3987215197177581</v>
      </c>
      <c r="BK150" s="8">
        <f t="shared" si="164"/>
        <v>0.30743868612357794</v>
      </c>
      <c r="BL150" s="8">
        <f t="shared" si="165"/>
        <v>0.27760454961373721</v>
      </c>
      <c r="BM150" s="8">
        <f t="shared" si="166"/>
        <v>0.32081910485503662</v>
      </c>
      <c r="BN150" s="8">
        <f t="shared" si="167"/>
        <v>0.67899334205425466</v>
      </c>
    </row>
    <row r="151" spans="1:66" x14ac:dyDescent="0.25">
      <c r="A151" t="s">
        <v>24</v>
      </c>
      <c r="B151" t="s">
        <v>326</v>
      </c>
      <c r="C151" t="s">
        <v>327</v>
      </c>
      <c r="D151" t="s">
        <v>442</v>
      </c>
      <c r="E151">
        <f>VLOOKUP(A151,home!$A$2:$E$405,3,FALSE)</f>
        <v>1.6035502958579899</v>
      </c>
      <c r="F151">
        <f>VLOOKUP(B151,home!$B$2:$E$405,3,FALSE)</f>
        <v>0.94</v>
      </c>
      <c r="G151">
        <f>VLOOKUP(C151,away!$B$2:$E$405,4,FALSE)</f>
        <v>0.55000000000000004</v>
      </c>
      <c r="H151">
        <f>VLOOKUP(A151,away!$A$2:$E$405,3,FALSE)</f>
        <v>1.53254437869822</v>
      </c>
      <c r="I151">
        <f>VLOOKUP(C151,away!$B$2:$E$405,3,FALSE)</f>
        <v>1.33</v>
      </c>
      <c r="J151">
        <f>VLOOKUP(B151,home!$B$2:$E$405,4,FALSE)</f>
        <v>1.31</v>
      </c>
      <c r="K151" s="3">
        <f t="shared" si="168"/>
        <v>0.82903550295858075</v>
      </c>
      <c r="L151" s="3">
        <f t="shared" si="169"/>
        <v>2.670152071005909</v>
      </c>
      <c r="M151" s="5">
        <f t="shared" si="114"/>
        <v>3.0221926531195459E-2</v>
      </c>
      <c r="N151" s="5">
        <f t="shared" si="115"/>
        <v>2.5055050062166902E-2</v>
      </c>
      <c r="O151" s="5">
        <f t="shared" si="116"/>
        <v>8.0697139717059982E-2</v>
      </c>
      <c r="P151" s="5">
        <f t="shared" si="117"/>
        <v>6.6900793812651682E-2</v>
      </c>
      <c r="Q151" s="5">
        <f t="shared" si="118"/>
        <v>1.0385763014970477E-2</v>
      </c>
      <c r="R151" s="5">
        <f t="shared" si="119"/>
        <v>0.10773681736988044</v>
      </c>
      <c r="S151" s="5">
        <f t="shared" si="120"/>
        <v>3.7023750025854917E-2</v>
      </c>
      <c r="T151" s="5">
        <f t="shared" si="121"/>
        <v>2.7731566623399994E-2</v>
      </c>
      <c r="U151" s="5">
        <f t="shared" si="122"/>
        <v>8.9317646575395593E-2</v>
      </c>
      <c r="V151" s="5">
        <f t="shared" si="123"/>
        <v>9.1064062529206367E-3</v>
      </c>
      <c r="W151" s="5">
        <f t="shared" si="124"/>
        <v>2.8700554215748924E-3</v>
      </c>
      <c r="X151" s="5">
        <f t="shared" si="125"/>
        <v>7.6634844278199365E-3</v>
      </c>
      <c r="Y151" s="5">
        <f t="shared" si="126"/>
        <v>1.0231334408032469E-2</v>
      </c>
      <c r="Z151" s="5">
        <f t="shared" si="127"/>
        <v>9.5891228674590559E-2</v>
      </c>
      <c r="AA151" s="5">
        <f t="shared" si="128"/>
        <v>7.9497232993555461E-2</v>
      </c>
      <c r="AB151" s="5">
        <f t="shared" si="129"/>
        <v>3.2953014269313866E-2</v>
      </c>
      <c r="AC151" s="5">
        <f t="shared" si="130"/>
        <v>1.2599002550185601E-3</v>
      </c>
      <c r="AD151" s="5">
        <f t="shared" si="131"/>
        <v>5.9484445998608554E-4</v>
      </c>
      <c r="AE151" s="5">
        <f t="shared" si="132"/>
        <v>1.5883251667582379E-3</v>
      </c>
      <c r="AF151" s="5">
        <f t="shared" si="133"/>
        <v>2.1205348667251572E-3</v>
      </c>
      <c r="AG151" s="5">
        <f t="shared" si="134"/>
        <v>1.887383522008806E-3</v>
      </c>
      <c r="AH151" s="5">
        <f t="shared" si="135"/>
        <v>6.4011040709189795E-2</v>
      </c>
      <c r="AI151" s="5">
        <f t="shared" si="136"/>
        <v>5.3067425329245355E-2</v>
      </c>
      <c r="AJ151" s="5">
        <f t="shared" si="137"/>
        <v>2.1997389824273923E-2</v>
      </c>
      <c r="AK151" s="5">
        <f t="shared" si="138"/>
        <v>6.0788723789143E-3</v>
      </c>
      <c r="AL151" s="5">
        <f t="shared" si="139"/>
        <v>1.1155917158160046E-4</v>
      </c>
      <c r="AM151" s="5">
        <f t="shared" si="140"/>
        <v>9.8629435213337977E-5</v>
      </c>
      <c r="AN151" s="5">
        <f t="shared" si="141"/>
        <v>2.6335559069703756E-4</v>
      </c>
      <c r="AO151" s="5">
        <f t="shared" si="142"/>
        <v>3.5159973795533965E-4</v>
      </c>
      <c r="AP151" s="5">
        <f t="shared" si="143"/>
        <v>3.1294158948886165E-4</v>
      </c>
      <c r="AQ151" s="5">
        <f t="shared" si="144"/>
        <v>2.0890040831939125E-4</v>
      </c>
      <c r="AR151" s="5">
        <f t="shared" si="145"/>
        <v>3.4183842583377318E-2</v>
      </c>
      <c r="AS151" s="5">
        <f t="shared" si="146"/>
        <v>2.8339619129167166E-2</v>
      </c>
      <c r="AT151" s="5">
        <f t="shared" si="147"/>
        <v>1.1747275199201858E-2</v>
      </c>
      <c r="AU151" s="5">
        <f t="shared" si="148"/>
        <v>3.2463027343877251E-3</v>
      </c>
      <c r="AV151" s="5">
        <f t="shared" si="149"/>
        <v>6.7282505503973584E-4</v>
      </c>
      <c r="AW151" s="5">
        <f t="shared" si="150"/>
        <v>6.859807130233251E-6</v>
      </c>
      <c r="AX151" s="5">
        <f t="shared" si="151"/>
        <v>1.3627883904768397E-5</v>
      </c>
      <c r="AY151" s="5">
        <f t="shared" si="152"/>
        <v>3.6388522431745432E-5</v>
      </c>
      <c r="AZ151" s="5">
        <f t="shared" si="153"/>
        <v>4.8581444265985024E-5</v>
      </c>
      <c r="BA151" s="5">
        <f t="shared" si="154"/>
        <v>4.3239948006426016E-5</v>
      </c>
      <c r="BB151" s="5">
        <f t="shared" si="155"/>
        <v>2.8864309179886564E-5</v>
      </c>
      <c r="BC151" s="5">
        <f t="shared" si="156"/>
        <v>1.5414418986965787E-5</v>
      </c>
      <c r="BD151" s="5">
        <f t="shared" si="157"/>
        <v>1.5212676344824157E-2</v>
      </c>
      <c r="BE151" s="5">
        <f t="shared" si="158"/>
        <v>1.2611848784877398E-2</v>
      </c>
      <c r="BF151" s="5">
        <f t="shared" si="159"/>
        <v>5.2278352003041987E-3</v>
      </c>
      <c r="BG151" s="5">
        <f t="shared" si="160"/>
        <v>1.4446869948895884E-3</v>
      </c>
      <c r="BH151" s="5">
        <f t="shared" si="161"/>
        <v>2.9942420235650255E-4</v>
      </c>
      <c r="BI151" s="5">
        <f t="shared" si="162"/>
        <v>4.9646658839719006E-5</v>
      </c>
      <c r="BJ151" s="8">
        <f t="shared" si="163"/>
        <v>9.1549885261892713E-2</v>
      </c>
      <c r="BK151" s="8">
        <f t="shared" si="164"/>
        <v>0.1446607245716546</v>
      </c>
      <c r="BL151" s="8">
        <f t="shared" si="165"/>
        <v>0.64839256205409401</v>
      </c>
      <c r="BM151" s="8">
        <f t="shared" si="166"/>
        <v>0.65946738133900551</v>
      </c>
      <c r="BN151" s="8">
        <f t="shared" si="167"/>
        <v>0.32099749050792492</v>
      </c>
    </row>
    <row r="152" spans="1:66" x14ac:dyDescent="0.25">
      <c r="A152" t="s">
        <v>27</v>
      </c>
      <c r="B152" t="s">
        <v>328</v>
      </c>
      <c r="C152" t="s">
        <v>329</v>
      </c>
      <c r="D152" t="s">
        <v>442</v>
      </c>
      <c r="E152">
        <f>VLOOKUP(A152,home!$A$2:$E$405,3,FALSE)</f>
        <v>1.31736526946108</v>
      </c>
      <c r="F152">
        <f>VLOOKUP(B152,home!$B$2:$E$405,3,FALSE)</f>
        <v>1.42</v>
      </c>
      <c r="G152">
        <f>VLOOKUP(C152,away!$B$2:$E$405,4,FALSE)</f>
        <v>0</v>
      </c>
      <c r="H152">
        <f>VLOOKUP(A152,away!$A$2:$E$405,3,FALSE)</f>
        <v>1.1377245508981999</v>
      </c>
      <c r="I152">
        <f>VLOOKUP(C152,away!$B$2:$E$405,3,FALSE)</f>
        <v>0</v>
      </c>
      <c r="J152">
        <f>VLOOKUP(B152,home!$B$2:$E$405,4,FALSE)</f>
        <v>0.66</v>
      </c>
      <c r="K152" s="3">
        <f t="shared" si="168"/>
        <v>0</v>
      </c>
      <c r="L152" s="3">
        <f t="shared" si="169"/>
        <v>0</v>
      </c>
      <c r="M152" s="5">
        <f t="shared" ref="M152:M155" si="170">_xlfn.POISSON.DIST(0,K152,FALSE) * _xlfn.POISSON.DIST(0,L152,FALSE)</f>
        <v>1</v>
      </c>
      <c r="N152" s="5">
        <f t="shared" ref="N152:N155" si="171">_xlfn.POISSON.DIST(1,K152,FALSE) * _xlfn.POISSON.DIST(0,L152,FALSE)</f>
        <v>0</v>
      </c>
      <c r="O152" s="5">
        <f t="shared" ref="O152:O155" si="172">_xlfn.POISSON.DIST(0,K152,FALSE) * _xlfn.POISSON.DIST(1,L152,FALSE)</f>
        <v>0</v>
      </c>
      <c r="P152" s="5">
        <f t="shared" ref="P152:P155" si="173">_xlfn.POISSON.DIST(1,K152,FALSE) * _xlfn.POISSON.DIST(1,L152,FALSE)</f>
        <v>0</v>
      </c>
      <c r="Q152" s="5">
        <f t="shared" ref="Q152:Q155" si="174">_xlfn.POISSON.DIST(2,K152,FALSE) * _xlfn.POISSON.DIST(0,L152,FALSE)</f>
        <v>0</v>
      </c>
      <c r="R152" s="5">
        <f t="shared" ref="R152:R155" si="175">_xlfn.POISSON.DIST(0,K152,FALSE) * _xlfn.POISSON.DIST(2,L152,FALSE)</f>
        <v>0</v>
      </c>
      <c r="S152" s="5">
        <f t="shared" ref="S152:S155" si="176">_xlfn.POISSON.DIST(2,K152,FALSE) * _xlfn.POISSON.DIST(2,L152,FALSE)</f>
        <v>0</v>
      </c>
      <c r="T152" s="5">
        <f t="shared" ref="T152:T155" si="177">_xlfn.POISSON.DIST(2,K152,FALSE) * _xlfn.POISSON.DIST(1,L152,FALSE)</f>
        <v>0</v>
      </c>
      <c r="U152" s="5">
        <f t="shared" ref="U152:U155" si="178">_xlfn.POISSON.DIST(1,K152,FALSE) * _xlfn.POISSON.DIST(2,L152,FALSE)</f>
        <v>0</v>
      </c>
      <c r="V152" s="5">
        <f t="shared" ref="V152:V155" si="179">_xlfn.POISSON.DIST(3,K152,FALSE) * _xlfn.POISSON.DIST(3,L152,FALSE)</f>
        <v>0</v>
      </c>
      <c r="W152" s="5">
        <f t="shared" ref="W152:W155" si="180">_xlfn.POISSON.DIST(3,K152,FALSE) * _xlfn.POISSON.DIST(0,L152,FALSE)</f>
        <v>0</v>
      </c>
      <c r="X152" s="5">
        <f t="shared" ref="X152:X155" si="181">_xlfn.POISSON.DIST(3,K152,FALSE) * _xlfn.POISSON.DIST(1,L152,FALSE)</f>
        <v>0</v>
      </c>
      <c r="Y152" s="5">
        <f t="shared" ref="Y152:Y155" si="182">_xlfn.POISSON.DIST(3,K152,FALSE) * _xlfn.POISSON.DIST(2,L152,FALSE)</f>
        <v>0</v>
      </c>
      <c r="Z152" s="5">
        <f t="shared" ref="Z152:Z155" si="183">_xlfn.POISSON.DIST(0,K152,FALSE) * _xlfn.POISSON.DIST(3,L152,FALSE)</f>
        <v>0</v>
      </c>
      <c r="AA152" s="5">
        <f t="shared" ref="AA152:AA155" si="184">_xlfn.POISSON.DIST(1,K152,FALSE) * _xlfn.POISSON.DIST(3,L152,FALSE)</f>
        <v>0</v>
      </c>
      <c r="AB152" s="5">
        <f t="shared" ref="AB152:AB155" si="185">_xlfn.POISSON.DIST(2,K152,FALSE) * _xlfn.POISSON.DIST(3,L152,FALSE)</f>
        <v>0</v>
      </c>
      <c r="AC152" s="5">
        <f t="shared" ref="AC152:AC155" si="186">_xlfn.POISSON.DIST(4,K152,FALSE) * _xlfn.POISSON.DIST(4,L152,FALSE)</f>
        <v>0</v>
      </c>
      <c r="AD152" s="5">
        <f t="shared" ref="AD152:AD155" si="187">_xlfn.POISSON.DIST(4,K152,FALSE) * _xlfn.POISSON.DIST(0,L152,FALSE)</f>
        <v>0</v>
      </c>
      <c r="AE152" s="5">
        <f t="shared" ref="AE152:AE155" si="188">_xlfn.POISSON.DIST(4,K152,FALSE) * _xlfn.POISSON.DIST(1,L152,FALSE)</f>
        <v>0</v>
      </c>
      <c r="AF152" s="5">
        <f t="shared" ref="AF152:AF155" si="189">_xlfn.POISSON.DIST(4,K152,FALSE) * _xlfn.POISSON.DIST(2,L152,FALSE)</f>
        <v>0</v>
      </c>
      <c r="AG152" s="5">
        <f t="shared" ref="AG152:AG155" si="190">_xlfn.POISSON.DIST(4,K152,FALSE) * _xlfn.POISSON.DIST(3,L152,FALSE)</f>
        <v>0</v>
      </c>
      <c r="AH152" s="5">
        <f t="shared" ref="AH152:AH155" si="191">_xlfn.POISSON.DIST(0,K152,FALSE) * _xlfn.POISSON.DIST(4,L152,FALSE)</f>
        <v>0</v>
      </c>
      <c r="AI152" s="5">
        <f t="shared" ref="AI152:AI155" si="192">_xlfn.POISSON.DIST(1,K152,FALSE) * _xlfn.POISSON.DIST(4,L152,FALSE)</f>
        <v>0</v>
      </c>
      <c r="AJ152" s="5">
        <f t="shared" ref="AJ152:AJ155" si="193">_xlfn.POISSON.DIST(2,K152,FALSE) * _xlfn.POISSON.DIST(4,L152,FALSE)</f>
        <v>0</v>
      </c>
      <c r="AK152" s="5">
        <f t="shared" ref="AK152:AK155" si="194">_xlfn.POISSON.DIST(3,K152,FALSE) * _xlfn.POISSON.DIST(4,L152,FALSE)</f>
        <v>0</v>
      </c>
      <c r="AL152" s="5">
        <f t="shared" ref="AL152:AL155" si="195">_xlfn.POISSON.DIST(5,K152,FALSE) * _xlfn.POISSON.DIST(5,L152,FALSE)</f>
        <v>0</v>
      </c>
      <c r="AM152" s="5">
        <f t="shared" ref="AM152:AM155" si="196">_xlfn.POISSON.DIST(5,K152,FALSE) * _xlfn.POISSON.DIST(0,L152,FALSE)</f>
        <v>0</v>
      </c>
      <c r="AN152" s="5">
        <f t="shared" ref="AN152:AN155" si="197">_xlfn.POISSON.DIST(5,K152,FALSE) * _xlfn.POISSON.DIST(1,L152,FALSE)</f>
        <v>0</v>
      </c>
      <c r="AO152" s="5">
        <f t="shared" ref="AO152:AO155" si="198">_xlfn.POISSON.DIST(5,K152,FALSE) * _xlfn.POISSON.DIST(2,L152,FALSE)</f>
        <v>0</v>
      </c>
      <c r="AP152" s="5">
        <f t="shared" ref="AP152:AP155" si="199">_xlfn.POISSON.DIST(5,K152,FALSE) * _xlfn.POISSON.DIST(3,L152,FALSE)</f>
        <v>0</v>
      </c>
      <c r="AQ152" s="5">
        <f t="shared" ref="AQ152:AQ155" si="200">_xlfn.POISSON.DIST(5,K152,FALSE) * _xlfn.POISSON.DIST(4,L152,FALSE)</f>
        <v>0</v>
      </c>
      <c r="AR152" s="5">
        <f t="shared" ref="AR152:AR155" si="201">_xlfn.POISSON.DIST(0,K152,FALSE) * _xlfn.POISSON.DIST(5,L152,FALSE)</f>
        <v>0</v>
      </c>
      <c r="AS152" s="5">
        <f t="shared" ref="AS152:AS155" si="202">_xlfn.POISSON.DIST(1,K152,FALSE) * _xlfn.POISSON.DIST(5,L152,FALSE)</f>
        <v>0</v>
      </c>
      <c r="AT152" s="5">
        <f t="shared" ref="AT152:AT155" si="203">_xlfn.POISSON.DIST(2,K152,FALSE) * _xlfn.POISSON.DIST(5,L152,FALSE)</f>
        <v>0</v>
      </c>
      <c r="AU152" s="5">
        <f t="shared" ref="AU152:AU155" si="204">_xlfn.POISSON.DIST(3,K152,FALSE) * _xlfn.POISSON.DIST(5,L152,FALSE)</f>
        <v>0</v>
      </c>
      <c r="AV152" s="5">
        <f t="shared" ref="AV152:AV155" si="205">_xlfn.POISSON.DIST(4,K152,FALSE) * _xlfn.POISSON.DIST(5,L152,FALSE)</f>
        <v>0</v>
      </c>
      <c r="AW152" s="5">
        <f t="shared" ref="AW152:AW155" si="206">_xlfn.POISSON.DIST(6,K152,FALSE) * _xlfn.POISSON.DIST(6,L152,FALSE)</f>
        <v>0</v>
      </c>
      <c r="AX152" s="5">
        <f t="shared" ref="AX152:AX155" si="207">_xlfn.POISSON.DIST(6,K152,FALSE) * _xlfn.POISSON.DIST(0,L152,FALSE)</f>
        <v>0</v>
      </c>
      <c r="AY152" s="5">
        <f t="shared" ref="AY152:AY155" si="208">_xlfn.POISSON.DIST(6,K152,FALSE) * _xlfn.POISSON.DIST(1,L152,FALSE)</f>
        <v>0</v>
      </c>
      <c r="AZ152" s="5">
        <f t="shared" ref="AZ152:AZ155" si="209">_xlfn.POISSON.DIST(6,K152,FALSE) * _xlfn.POISSON.DIST(2,L152,FALSE)</f>
        <v>0</v>
      </c>
      <c r="BA152" s="5">
        <f t="shared" ref="BA152:BA155" si="210">_xlfn.POISSON.DIST(6,K152,FALSE) * _xlfn.POISSON.DIST(3,L152,FALSE)</f>
        <v>0</v>
      </c>
      <c r="BB152" s="5">
        <f t="shared" ref="BB152:BB155" si="211">_xlfn.POISSON.DIST(6,K152,FALSE) * _xlfn.POISSON.DIST(4,L152,FALSE)</f>
        <v>0</v>
      </c>
      <c r="BC152" s="5">
        <f t="shared" ref="BC152:BC155" si="212">_xlfn.POISSON.DIST(6,K152,FALSE) * _xlfn.POISSON.DIST(5,L152,FALSE)</f>
        <v>0</v>
      </c>
      <c r="BD152" s="5">
        <f t="shared" ref="BD152:BD155" si="213">_xlfn.POISSON.DIST(0,K152,FALSE) * _xlfn.POISSON.DIST(6,L152,FALSE)</f>
        <v>0</v>
      </c>
      <c r="BE152" s="5">
        <f t="shared" ref="BE152:BE155" si="214">_xlfn.POISSON.DIST(1,K152,FALSE) * _xlfn.POISSON.DIST(6,L152,FALSE)</f>
        <v>0</v>
      </c>
      <c r="BF152" s="5">
        <f t="shared" ref="BF152:BF155" si="215">_xlfn.POISSON.DIST(2,K152,FALSE) * _xlfn.POISSON.DIST(6,L152,FALSE)</f>
        <v>0</v>
      </c>
      <c r="BG152" s="5">
        <f t="shared" ref="BG152:BG155" si="216">_xlfn.POISSON.DIST(3,K152,FALSE) * _xlfn.POISSON.DIST(6,L152,FALSE)</f>
        <v>0</v>
      </c>
      <c r="BH152" s="5">
        <f t="shared" ref="BH152:BH155" si="217">_xlfn.POISSON.DIST(4,K152,FALSE) * _xlfn.POISSON.DIST(6,L152,FALSE)</f>
        <v>0</v>
      </c>
      <c r="BI152" s="5">
        <f t="shared" ref="BI152:BI155" si="218">_xlfn.POISSON.DIST(5,K152,FALSE) * _xlfn.POISSON.DIST(6,L152,FALSE)</f>
        <v>0</v>
      </c>
      <c r="BJ152" s="8">
        <f t="shared" ref="BJ152:BJ155" si="219">SUM(N152,Q152,T152,W152,X152,Y152,AD152,AE152,AF152,AG152,AM152,AN152,AO152,AP152,AQ152,AX152,AY152,AZ152,BA152,BB152,BC152)</f>
        <v>0</v>
      </c>
      <c r="BK152" s="8">
        <f t="shared" ref="BK152:BK155" si="220">SUM(M152,P152,S152,V152,AC152,AL152,AY152)</f>
        <v>1</v>
      </c>
      <c r="BL152" s="8">
        <f t="shared" ref="BL152:BL155" si="221">SUM(O152,R152,U152,AA152,AB152,AH152,AI152,AJ152,AK152,AR152,AS152,AT152,AU152,AV152,BD152,BE152,BF152,BG152,BH152,BI152)</f>
        <v>0</v>
      </c>
      <c r="BM152" s="8">
        <f t="shared" ref="BM152:BM155" si="222">SUM(S152:BI152)</f>
        <v>0</v>
      </c>
      <c r="BN152" s="8">
        <f t="shared" ref="BN152:BN155" si="223">SUM(M152:R152)</f>
        <v>1</v>
      </c>
    </row>
    <row r="153" spans="1:66" x14ac:dyDescent="0.25">
      <c r="A153" t="s">
        <v>32</v>
      </c>
      <c r="B153" t="s">
        <v>330</v>
      </c>
      <c r="C153" t="s">
        <v>331</v>
      </c>
      <c r="D153" t="s">
        <v>442</v>
      </c>
      <c r="E153">
        <f>VLOOKUP(A153,home!$A$2:$E$405,3,FALSE)</f>
        <v>1.2844827586206899</v>
      </c>
      <c r="F153">
        <f>VLOOKUP(B153,home!$B$2:$E$405,3,FALSE)</f>
        <v>0.65</v>
      </c>
      <c r="G153">
        <f>VLOOKUP(C153,away!$B$2:$E$405,4,FALSE)</f>
        <v>0.39</v>
      </c>
      <c r="H153">
        <f>VLOOKUP(A153,away!$A$2:$E$405,3,FALSE)</f>
        <v>1.1465517241379299</v>
      </c>
      <c r="I153">
        <f>VLOOKUP(C153,away!$B$2:$E$405,3,FALSE)</f>
        <v>0.13</v>
      </c>
      <c r="J153">
        <f>VLOOKUP(B153,home!$B$2:$E$405,4,FALSE)</f>
        <v>0.73</v>
      </c>
      <c r="K153" s="3">
        <f t="shared" si="168"/>
        <v>0.32561637931034493</v>
      </c>
      <c r="L153" s="3">
        <f t="shared" si="169"/>
        <v>0.10880775862068955</v>
      </c>
      <c r="M153" s="5">
        <f t="shared" si="170"/>
        <v>0.6476375095910134</v>
      </c>
      <c r="N153" s="5">
        <f t="shared" si="171"/>
        <v>0.21088138097859455</v>
      </c>
      <c r="O153" s="5">
        <f t="shared" si="172"/>
        <v>7.0467985817283502E-2</v>
      </c>
      <c r="P153" s="5">
        <f t="shared" si="173"/>
        <v>2.2945530399116589E-2</v>
      </c>
      <c r="Q153" s="5">
        <f t="shared" si="174"/>
        <v>3.4333215869107696E-2</v>
      </c>
      <c r="R153" s="5">
        <f t="shared" si="175"/>
        <v>3.8337317956465789E-3</v>
      </c>
      <c r="S153" s="5">
        <f t="shared" si="176"/>
        <v>2.0323767443197868E-4</v>
      </c>
      <c r="T153" s="5">
        <f t="shared" si="177"/>
        <v>3.7357202649578982E-3</v>
      </c>
      <c r="U153" s="5">
        <f t="shared" si="178"/>
        <v>1.248325866545386E-3</v>
      </c>
      <c r="V153" s="5">
        <f t="shared" si="179"/>
        <v>8.0006968367736834E-7</v>
      </c>
      <c r="W153" s="5">
        <f t="shared" si="180"/>
        <v>3.7264858137931087E-3</v>
      </c>
      <c r="X153" s="5">
        <f t="shared" si="181"/>
        <v>4.0547056893062441E-4</v>
      </c>
      <c r="Y153" s="5">
        <f t="shared" si="182"/>
        <v>2.2059171895998524E-5</v>
      </c>
      <c r="Z153" s="5">
        <f t="shared" si="183"/>
        <v>1.3904658794572516E-4</v>
      </c>
      <c r="AA153" s="5">
        <f t="shared" si="184"/>
        <v>4.5275846522344473E-5</v>
      </c>
      <c r="AB153" s="5">
        <f t="shared" si="185"/>
        <v>7.3712786074083394E-6</v>
      </c>
      <c r="AC153" s="5">
        <f t="shared" si="186"/>
        <v>1.7716337241476178E-9</v>
      </c>
      <c r="AD153" s="5">
        <f t="shared" si="187"/>
        <v>3.03351204559669E-4</v>
      </c>
      <c r="AE153" s="5">
        <f t="shared" si="188"/>
        <v>3.3006964643023882E-5</v>
      </c>
      <c r="AF153" s="5">
        <f t="shared" si="189"/>
        <v>1.7957069208398884E-6</v>
      </c>
      <c r="AG153" s="5">
        <f t="shared" si="190"/>
        <v>6.5128948398749386E-8</v>
      </c>
      <c r="AH153" s="5">
        <f t="shared" si="191"/>
        <v>3.7823368945572375E-6</v>
      </c>
      <c r="AI153" s="5">
        <f t="shared" si="192"/>
        <v>1.2315908449376615E-6</v>
      </c>
      <c r="AJ153" s="5">
        <f t="shared" si="193"/>
        <v>2.0051307586018485E-7</v>
      </c>
      <c r="AK153" s="5">
        <f t="shared" si="194"/>
        <v>2.176344725532464E-8</v>
      </c>
      <c r="AL153" s="5">
        <f t="shared" si="195"/>
        <v>2.5107301458929237E-12</v>
      </c>
      <c r="AM153" s="5">
        <f t="shared" si="196"/>
        <v>1.9755224177630255E-5</v>
      </c>
      <c r="AN153" s="5">
        <f t="shared" si="197"/>
        <v>2.1495216638172028E-6</v>
      </c>
      <c r="AO153" s="5">
        <f t="shared" si="198"/>
        <v>1.169423171732826E-7</v>
      </c>
      <c r="AP153" s="5">
        <f t="shared" si="199"/>
        <v>4.2414104731782161E-9</v>
      </c>
      <c r="AQ153" s="5">
        <f t="shared" si="200"/>
        <v>1.1537459174421002E-10</v>
      </c>
      <c r="AR153" s="5">
        <f t="shared" si="201"/>
        <v>8.2309519969022569E-8</v>
      </c>
      <c r="AS153" s="5">
        <f t="shared" si="202"/>
        <v>2.6801327875085657E-8</v>
      </c>
      <c r="AT153" s="5">
        <f t="shared" si="203"/>
        <v>4.3634756716974059E-9</v>
      </c>
      <c r="AU153" s="5">
        <f t="shared" si="204"/>
        <v>4.7360638314229494E-10</v>
      </c>
      <c r="AV153" s="5">
        <f t="shared" si="205"/>
        <v>3.8553498924265497E-11</v>
      </c>
      <c r="AW153" s="5">
        <f t="shared" si="206"/>
        <v>2.4709482127735229E-15</v>
      </c>
      <c r="AX153" s="5">
        <f t="shared" si="207"/>
        <v>1.0721040948640241E-6</v>
      </c>
      <c r="AY153" s="5">
        <f t="shared" si="208"/>
        <v>1.1665324357021758E-7</v>
      </c>
      <c r="AZ153" s="5">
        <f t="shared" si="209"/>
        <v>6.3463889843543694E-9</v>
      </c>
      <c r="BA153" s="5">
        <f t="shared" si="210"/>
        <v>2.3017878690754437E-10</v>
      </c>
      <c r="BB153" s="5">
        <f t="shared" si="211"/>
        <v>6.2613094713598077E-12</v>
      </c>
      <c r="BC153" s="5">
        <f t="shared" si="212"/>
        <v>1.3625580992183118E-13</v>
      </c>
      <c r="BD153" s="5">
        <f t="shared" si="213"/>
        <v>1.4926523968290362E-9</v>
      </c>
      <c r="BE153" s="5">
        <f t="shared" si="214"/>
        <v>4.8603206902437887E-10</v>
      </c>
      <c r="BF153" s="5">
        <f t="shared" si="215"/>
        <v>7.9130001272216942E-11</v>
      </c>
      <c r="BG153" s="5">
        <f t="shared" si="216"/>
        <v>8.5886748363607566E-12</v>
      </c>
      <c r="BH153" s="5">
        <f t="shared" si="217"/>
        <v>6.9915330082241452E-13</v>
      </c>
      <c r="BI153" s="5">
        <f t="shared" si="218"/>
        <v>4.5531153279334236E-14</v>
      </c>
      <c r="BJ153" s="8">
        <f t="shared" si="219"/>
        <v>0.25346577305759932</v>
      </c>
      <c r="BK153" s="8">
        <f t="shared" si="220"/>
        <v>0.67078719616163385</v>
      </c>
      <c r="BL153" s="8">
        <f t="shared" si="221"/>
        <v>7.5608042862499059E-2</v>
      </c>
      <c r="BM153" s="8">
        <f t="shared" si="222"/>
        <v>9.9005875656742997E-3</v>
      </c>
      <c r="BN153" s="8">
        <f t="shared" si="223"/>
        <v>0.99009935445076236</v>
      </c>
    </row>
    <row r="154" spans="1:66" x14ac:dyDescent="0.25">
      <c r="A154" t="s">
        <v>40</v>
      </c>
      <c r="B154" t="s">
        <v>332</v>
      </c>
      <c r="C154" t="s">
        <v>333</v>
      </c>
      <c r="D154" t="s">
        <v>442</v>
      </c>
      <c r="E154">
        <f>VLOOKUP(A154,home!$A$2:$E$405,3,FALSE)</f>
        <v>1.5388888888888901</v>
      </c>
      <c r="F154">
        <f>VLOOKUP(B154,home!$B$2:$E$405,3,FALSE)</f>
        <v>1.1399999999999999</v>
      </c>
      <c r="G154">
        <f>VLOOKUP(C154,away!$B$2:$E$405,4,FALSE)</f>
        <v>1.1399999999999999</v>
      </c>
      <c r="H154">
        <f>VLOOKUP(A154,away!$A$2:$E$405,3,FALSE)</f>
        <v>1.18888888888889</v>
      </c>
      <c r="I154">
        <f>VLOOKUP(C154,away!$B$2:$E$405,3,FALSE)</f>
        <v>0.56999999999999995</v>
      </c>
      <c r="J154">
        <f>VLOOKUP(B154,home!$B$2:$E$405,4,FALSE)</f>
        <v>1.37</v>
      </c>
      <c r="K154" s="3">
        <f t="shared" si="168"/>
        <v>1.9999400000000014</v>
      </c>
      <c r="L154" s="3">
        <f t="shared" si="169"/>
        <v>0.92840333333333414</v>
      </c>
      <c r="M154" s="5">
        <f t="shared" si="170"/>
        <v>5.3485572554144045E-2</v>
      </c>
      <c r="N154" s="5">
        <f t="shared" si="171"/>
        <v>0.10696793597393489</v>
      </c>
      <c r="O154" s="5">
        <f t="shared" si="172"/>
        <v>4.9656183844509219E-2</v>
      </c>
      <c r="P154" s="5">
        <f t="shared" si="173"/>
        <v>9.9309388317987829E-2</v>
      </c>
      <c r="Q154" s="5">
        <f t="shared" si="174"/>
        <v>0.10696472693585578</v>
      </c>
      <c r="R154" s="5">
        <f t="shared" si="175"/>
        <v>2.3050483300927602E-2</v>
      </c>
      <c r="S154" s="5">
        <f t="shared" si="176"/>
        <v>4.6098200585350031E-2</v>
      </c>
      <c r="T154" s="5">
        <f t="shared" si="177"/>
        <v>9.9306409036338375E-2</v>
      </c>
      <c r="U154" s="5">
        <f t="shared" si="178"/>
        <v>4.6099583572857178E-2</v>
      </c>
      <c r="V154" s="5">
        <f t="shared" si="179"/>
        <v>9.5103198116478094E-3</v>
      </c>
      <c r="W154" s="5">
        <f t="shared" si="180"/>
        <v>7.130767866269852E-2</v>
      </c>
      <c r="X154" s="5">
        <f t="shared" si="181"/>
        <v>6.6202286562711571E-2</v>
      </c>
      <c r="Y154" s="5">
        <f t="shared" si="182"/>
        <v>3.0731211759555004E-2</v>
      </c>
      <c r="Z154" s="5">
        <f t="shared" si="183"/>
        <v>7.1333818438418482E-3</v>
      </c>
      <c r="AA154" s="5">
        <f t="shared" si="184"/>
        <v>1.4266335684773075E-2</v>
      </c>
      <c r="AB154" s="5">
        <f t="shared" si="185"/>
        <v>1.4265907694702545E-2</v>
      </c>
      <c r="AC154" s="5">
        <f t="shared" si="186"/>
        <v>1.1036434664776819E-3</v>
      </c>
      <c r="AD154" s="5">
        <f t="shared" si="187"/>
        <v>3.5652769716169361E-2</v>
      </c>
      <c r="AE154" s="5">
        <f t="shared" si="188"/>
        <v>3.3100150247057383E-2</v>
      </c>
      <c r="AF154" s="5">
        <f t="shared" si="189"/>
        <v>1.5365144911601125E-2</v>
      </c>
      <c r="AG154" s="5">
        <f t="shared" si="190"/>
        <v>4.7550172510267353E-3</v>
      </c>
      <c r="AH154" s="5">
        <f t="shared" si="191"/>
        <v>1.655663870440564E-3</v>
      </c>
      <c r="AI154" s="5">
        <f t="shared" si="192"/>
        <v>3.3112284010489035E-3</v>
      </c>
      <c r="AJ154" s="5">
        <f t="shared" si="193"/>
        <v>3.3111290641968751E-3</v>
      </c>
      <c r="AK154" s="5">
        <f t="shared" si="194"/>
        <v>2.2073531535499679E-3</v>
      </c>
      <c r="AL154" s="5">
        <f t="shared" si="195"/>
        <v>8.1967642744099531E-5</v>
      </c>
      <c r="AM154" s="5">
        <f t="shared" si="196"/>
        <v>1.4260680053231162E-2</v>
      </c>
      <c r="AN154" s="5">
        <f t="shared" si="197"/>
        <v>1.3239662897019999E-2</v>
      </c>
      <c r="AO154" s="5">
        <f t="shared" si="198"/>
        <v>6.1458735829015157E-3</v>
      </c>
      <c r="AP154" s="5">
        <f t="shared" si="199"/>
        <v>1.9019498402036833E-3</v>
      </c>
      <c r="AQ154" s="5">
        <f t="shared" si="200"/>
        <v>4.414441428694754E-4</v>
      </c>
      <c r="AR154" s="5">
        <f t="shared" si="201"/>
        <v>3.074247712393179E-4</v>
      </c>
      <c r="AS154" s="5">
        <f t="shared" si="202"/>
        <v>6.1483109699236177E-4</v>
      </c>
      <c r="AT154" s="5">
        <f t="shared" si="203"/>
        <v>6.1481265205945261E-4</v>
      </c>
      <c r="AU154" s="5">
        <f t="shared" si="204"/>
        <v>4.0986280511992753E-4</v>
      </c>
      <c r="AV154" s="5">
        <f t="shared" si="205"/>
        <v>2.0492525461788719E-4</v>
      </c>
      <c r="AW154" s="5">
        <f t="shared" si="206"/>
        <v>4.2275972098952972E-6</v>
      </c>
      <c r="AX154" s="5">
        <f t="shared" si="207"/>
        <v>4.753417410943186E-3</v>
      </c>
      <c r="AY154" s="5">
        <f t="shared" si="208"/>
        <v>4.413088569044361E-3</v>
      </c>
      <c r="AZ154" s="5">
        <f t="shared" si="209"/>
        <v>2.0485630688980086E-3</v>
      </c>
      <c r="BA154" s="5">
        <f t="shared" si="210"/>
        <v>6.3396426056949208E-4</v>
      </c>
      <c r="BB154" s="5">
        <f t="shared" si="211"/>
        <v>1.471436331817297E-4</v>
      </c>
      <c r="BC154" s="5">
        <f t="shared" si="212"/>
        <v>2.7321727904939054E-5</v>
      </c>
      <c r="BD154" s="5">
        <f t="shared" si="213"/>
        <v>4.756903039463673E-5</v>
      </c>
      <c r="BE154" s="5">
        <f t="shared" si="214"/>
        <v>9.5135206647449833E-5</v>
      </c>
      <c r="BF154" s="5">
        <f t="shared" si="215"/>
        <v>9.5132352591250504E-5</v>
      </c>
      <c r="BG154" s="5">
        <f t="shared" si="216"/>
        <v>6.3419665747115229E-5</v>
      </c>
      <c r="BH154" s="5">
        <f t="shared" si="217"/>
        <v>3.1708881578571437E-5</v>
      </c>
      <c r="BI154" s="5">
        <f t="shared" si="218"/>
        <v>1.2683172124849644E-5</v>
      </c>
      <c r="BJ154" s="8">
        <f t="shared" si="219"/>
        <v>0.61836644024371612</v>
      </c>
      <c r="BK154" s="8">
        <f t="shared" si="220"/>
        <v>0.21400218094739584</v>
      </c>
      <c r="BL154" s="8">
        <f t="shared" si="221"/>
        <v>0.16032137347611874</v>
      </c>
      <c r="BM154" s="8">
        <f t="shared" si="222"/>
        <v>0.55598022461187868</v>
      </c>
      <c r="BN154" s="8">
        <f t="shared" si="223"/>
        <v>0.43943429092735942</v>
      </c>
    </row>
    <row r="155" spans="1:66" x14ac:dyDescent="0.25">
      <c r="A155" t="s">
        <v>40</v>
      </c>
      <c r="B155" t="s">
        <v>334</v>
      </c>
      <c r="C155" t="s">
        <v>335</v>
      </c>
      <c r="D155" t="s">
        <v>442</v>
      </c>
      <c r="E155">
        <f>VLOOKUP(A155,home!$A$2:$E$405,3,FALSE)</f>
        <v>1.5388888888888901</v>
      </c>
      <c r="F155">
        <f>VLOOKUP(B155,home!$B$2:$E$405,3,FALSE)</f>
        <v>0.81</v>
      </c>
      <c r="G155">
        <f>VLOOKUP(C155,away!$B$2:$E$405,4,FALSE)</f>
        <v>1.37</v>
      </c>
      <c r="H155">
        <f>VLOOKUP(A155,away!$A$2:$E$405,3,FALSE)</f>
        <v>1.18888888888889</v>
      </c>
      <c r="I155">
        <f>VLOOKUP(C155,away!$B$2:$E$405,3,FALSE)</f>
        <v>0.65</v>
      </c>
      <c r="J155">
        <f>VLOOKUP(B155,home!$B$2:$E$405,4,FALSE)</f>
        <v>1.1599999999999999</v>
      </c>
      <c r="K155" s="3">
        <f t="shared" si="168"/>
        <v>1.7077050000000016</v>
      </c>
      <c r="L155" s="3">
        <f t="shared" si="169"/>
        <v>0.89642222222222312</v>
      </c>
      <c r="M155" s="5">
        <f t="shared" si="170"/>
        <v>7.3967666369127133E-2</v>
      </c>
      <c r="N155" s="5">
        <f t="shared" si="171"/>
        <v>0.12631495369689036</v>
      </c>
      <c r="O155" s="5">
        <f t="shared" si="172"/>
        <v>6.6306259859204936E-2</v>
      </c>
      <c r="P155" s="5">
        <f t="shared" si="173"/>
        <v>0.11323153149286368</v>
      </c>
      <c r="Q155" s="5">
        <f t="shared" si="174"/>
        <v>0.1078543390014742</v>
      </c>
      <c r="R155" s="5">
        <f t="shared" si="175"/>
        <v>2.971920240511634E-2</v>
      </c>
      <c r="S155" s="5">
        <f t="shared" si="176"/>
        <v>4.3334406618412695E-2</v>
      </c>
      <c r="T155" s="5">
        <f t="shared" si="177"/>
        <v>9.6683026244010484E-2</v>
      </c>
      <c r="U155" s="5">
        <f t="shared" si="178"/>
        <v>5.0751630543229245E-2</v>
      </c>
      <c r="V155" s="5">
        <f t="shared" si="179"/>
        <v>7.3708200542209152E-3</v>
      </c>
      <c r="W155" s="5">
        <f t="shared" si="180"/>
        <v>6.1394464661504215E-2</v>
      </c>
      <c r="X155" s="5">
        <f t="shared" si="181"/>
        <v>5.5035362444009354E-2</v>
      </c>
      <c r="Y155" s="5">
        <f t="shared" si="182"/>
        <v>2.4667460951432171E-2</v>
      </c>
      <c r="Z155" s="5">
        <f t="shared" si="183"/>
        <v>8.8803178208888105E-3</v>
      </c>
      <c r="AA155" s="5">
        <f t="shared" si="184"/>
        <v>1.5164963144320939E-2</v>
      </c>
      <c r="AB155" s="5">
        <f t="shared" si="185"/>
        <v>1.2948641693186309E-2</v>
      </c>
      <c r="AC155" s="5">
        <f t="shared" si="186"/>
        <v>7.0521459245848474E-4</v>
      </c>
      <c r="AD155" s="5">
        <f t="shared" si="187"/>
        <v>2.6210908568693542E-2</v>
      </c>
      <c r="AE155" s="5">
        <f t="shared" si="188"/>
        <v>2.3496040905611772E-2</v>
      </c>
      <c r="AF155" s="5">
        <f t="shared" si="189"/>
        <v>1.053118660101638E-2</v>
      </c>
      <c r="AG155" s="5">
        <f t="shared" si="190"/>
        <v>3.1467965651733351E-3</v>
      </c>
      <c r="AH155" s="5">
        <f t="shared" si="191"/>
        <v>1.990128558760189E-3</v>
      </c>
      <c r="AI155" s="5">
        <f t="shared" si="192"/>
        <v>3.3985524904375716E-3</v>
      </c>
      <c r="AJ155" s="5">
        <f t="shared" si="193"/>
        <v>2.9018625403413496E-3</v>
      </c>
      <c r="AK155" s="5">
        <f t="shared" si="194"/>
        <v>1.6518417231512095E-3</v>
      </c>
      <c r="AL155" s="5">
        <f t="shared" si="195"/>
        <v>4.3182396987729793E-5</v>
      </c>
      <c r="AM155" s="5">
        <f t="shared" si="196"/>
        <v>8.9520999234601658E-3</v>
      </c>
      <c r="AN155" s="5">
        <f t="shared" si="197"/>
        <v>8.0248613069435551E-3</v>
      </c>
      <c r="AO155" s="5">
        <f t="shared" si="198"/>
        <v>3.5968320028977375E-3</v>
      </c>
      <c r="AP155" s="5">
        <f t="shared" si="199"/>
        <v>1.0747600456658666E-3</v>
      </c>
      <c r="AQ155" s="5">
        <f t="shared" si="200"/>
        <v>2.4085969712286351E-4</v>
      </c>
      <c r="AR155" s="5">
        <f t="shared" si="201"/>
        <v>3.5679909303034388E-4</v>
      </c>
      <c r="AS155" s="5">
        <f t="shared" si="202"/>
        <v>6.0930759516338387E-4</v>
      </c>
      <c r="AT155" s="5">
        <f t="shared" si="203"/>
        <v>5.202588133992438E-4</v>
      </c>
      <c r="AU155" s="5">
        <f t="shared" si="204"/>
        <v>2.9614952564531883E-4</v>
      </c>
      <c r="AV155" s="5">
        <f t="shared" si="205"/>
        <v>1.264340064230349E-4</v>
      </c>
      <c r="AW155" s="5">
        <f t="shared" si="206"/>
        <v>1.8362411219174685E-6</v>
      </c>
      <c r="AX155" s="5">
        <f t="shared" si="207"/>
        <v>2.547924299965428E-3</v>
      </c>
      <c r="AY155" s="5">
        <f t="shared" si="208"/>
        <v>2.2840159630290111E-3</v>
      </c>
      <c r="AZ155" s="5">
        <f t="shared" si="209"/>
        <v>1.0237213325847486E-3</v>
      </c>
      <c r="BA155" s="5">
        <f t="shared" si="210"/>
        <v>3.0589551729730529E-4</v>
      </c>
      <c r="BB155" s="5">
        <f t="shared" si="211"/>
        <v>6.855288484586672E-5</v>
      </c>
      <c r="BC155" s="5">
        <f t="shared" si="212"/>
        <v>1.2290465874655205E-5</v>
      </c>
      <c r="BD155" s="5">
        <f t="shared" si="213"/>
        <v>5.3307105976855726E-5</v>
      </c>
      <c r="BE155" s="5">
        <f t="shared" si="214"/>
        <v>9.10328114122065E-5</v>
      </c>
      <c r="BF155" s="5">
        <f t="shared" si="215"/>
        <v>7.7728593606341136E-5</v>
      </c>
      <c r="BG155" s="5">
        <f t="shared" si="216"/>
        <v>4.4245835981505633E-5</v>
      </c>
      <c r="BH155" s="5">
        <f t="shared" si="217"/>
        <v>1.8889708833699288E-5</v>
      </c>
      <c r="BI155" s="5">
        <f t="shared" si="218"/>
        <v>6.4516100447704923E-6</v>
      </c>
      <c r="BJ155" s="8">
        <f t="shared" si="219"/>
        <v>0.56346635307950299</v>
      </c>
      <c r="BK155" s="8">
        <f t="shared" si="220"/>
        <v>0.24093683748709963</v>
      </c>
      <c r="BL155" s="8">
        <f t="shared" si="221"/>
        <v>0.18703368765726486</v>
      </c>
      <c r="BM155" s="8">
        <f t="shared" si="222"/>
        <v>0.48064106349817248</v>
      </c>
      <c r="BN155" s="8">
        <f t="shared" si="223"/>
        <v>0.51739395282467671</v>
      </c>
    </row>
  </sheetData>
  <conditionalFormatting sqref="BJ2:BL1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2021-01-19T19:59:43Z</dcterms:modified>
</cp:coreProperties>
</file>